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4432AA48-6B4E-4ABC-ABFF-71B51913606D}" xr6:coauthVersionLast="47" xr6:coauthVersionMax="47" xr10:uidLastSave="{00000000-0000-0000-0000-000000000000}"/>
  <bookViews>
    <workbookView xWindow="-1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Log'!$A$1:$G$1837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0" i="7" l="1"/>
  <c r="G9" i="7" s="1"/>
  <c r="G8" i="7" s="1"/>
  <c r="G7" i="7" s="1"/>
  <c r="G6" i="7" s="1"/>
  <c r="G5" i="7" s="1"/>
  <c r="B7" i="8"/>
  <c r="B8" i="8"/>
  <c r="B9" i="8"/>
  <c r="B10" i="8"/>
  <c r="B11" i="8"/>
  <c r="B12" i="8"/>
  <c r="B13" i="8"/>
  <c r="Z83" i="11"/>
  <c r="Y83" i="11"/>
  <c r="V84" i="11" s="1"/>
  <c r="U83" i="11"/>
  <c r="T83" i="11"/>
  <c r="Q84" i="11" s="1"/>
  <c r="P83" i="11"/>
  <c r="O83" i="11"/>
  <c r="L84" i="11" s="1"/>
  <c r="K83" i="11"/>
  <c r="J83" i="11"/>
  <c r="H84" i="11" s="1"/>
  <c r="E83" i="11"/>
  <c r="D83" i="11"/>
  <c r="D2" i="11" s="1"/>
  <c r="B14" i="8"/>
  <c r="B15" i="8"/>
  <c r="B16" i="8"/>
  <c r="B17" i="8"/>
  <c r="B18" i="8"/>
  <c r="J34" i="5"/>
  <c r="E34" i="5"/>
  <c r="O16" i="5"/>
  <c r="J16" i="5"/>
  <c r="E16" i="5"/>
  <c r="B19" i="8"/>
  <c r="B20" i="8"/>
  <c r="B22" i="8"/>
  <c r="B21" i="8"/>
  <c r="B23" i="8"/>
  <c r="B26" i="8"/>
  <c r="B27" i="8"/>
  <c r="B25" i="8"/>
  <c r="B29" i="8"/>
  <c r="B24" i="8"/>
  <c r="B28" i="8"/>
  <c r="B30" i="8"/>
  <c r="B31" i="8"/>
  <c r="B32" i="8"/>
  <c r="B33" i="8"/>
  <c r="B34" i="8"/>
  <c r="B35" i="8"/>
  <c r="B37" i="8"/>
  <c r="B38" i="8"/>
  <c r="B36" i="8"/>
  <c r="B40" i="8"/>
  <c r="B41" i="8"/>
  <c r="B45" i="8"/>
  <c r="B49" i="8"/>
  <c r="B39" i="8"/>
  <c r="B42" i="8"/>
  <c r="B40" i="2"/>
  <c r="E82" i="11"/>
  <c r="D82" i="11"/>
  <c r="B43" i="8"/>
  <c r="B48" i="8"/>
  <c r="B46" i="8"/>
  <c r="B50" i="8"/>
  <c r="B44" i="8"/>
  <c r="B47" i="8"/>
  <c r="B56" i="8"/>
  <c r="B52" i="8"/>
  <c r="B53" i="8"/>
  <c r="B51" i="8"/>
  <c r="B54" i="8"/>
  <c r="B55" i="8"/>
  <c r="B57" i="8"/>
  <c r="B58" i="8"/>
  <c r="B59" i="8"/>
  <c r="B60" i="8"/>
  <c r="B68" i="8"/>
  <c r="B67" i="8"/>
  <c r="B66" i="8"/>
  <c r="B65" i="8"/>
  <c r="B64" i="8"/>
  <c r="B63" i="8"/>
  <c r="B62" i="8"/>
  <c r="B61" i="8"/>
  <c r="G83" i="11" l="1"/>
  <c r="A7" i="11"/>
  <c r="A9" i="11"/>
  <c r="A11" i="11"/>
  <c r="A13" i="11"/>
  <c r="A14" i="11"/>
  <c r="A16" i="11"/>
  <c r="A18" i="11"/>
  <c r="A19" i="11"/>
  <c r="A21" i="11"/>
  <c r="A23" i="11"/>
  <c r="A25" i="11"/>
  <c r="A27" i="11"/>
  <c r="A28" i="11"/>
  <c r="A30" i="11"/>
  <c r="A32" i="11"/>
  <c r="A34" i="11"/>
  <c r="A36" i="11"/>
  <c r="A37" i="11"/>
  <c r="A39" i="11"/>
  <c r="A41" i="11"/>
  <c r="A43" i="11"/>
  <c r="A45" i="11"/>
  <c r="A47" i="11"/>
  <c r="A48" i="11"/>
  <c r="A50" i="11"/>
  <c r="A52" i="11"/>
  <c r="A54" i="11"/>
  <c r="A56" i="11"/>
  <c r="A58" i="11"/>
  <c r="A60" i="11"/>
  <c r="A61" i="11"/>
  <c r="A63" i="11"/>
  <c r="A65" i="11"/>
  <c r="A67" i="11"/>
  <c r="A69" i="11"/>
  <c r="A71" i="11"/>
  <c r="A73" i="11"/>
  <c r="A74" i="11"/>
  <c r="A76" i="11"/>
  <c r="A79" i="11"/>
  <c r="A80" i="11"/>
  <c r="A82" i="11"/>
  <c r="A83" i="11"/>
  <c r="A8" i="11"/>
  <c r="A10" i="11"/>
  <c r="A12" i="11"/>
  <c r="A15" i="11"/>
  <c r="A17" i="11"/>
  <c r="A20" i="11"/>
  <c r="A22" i="11"/>
  <c r="A24" i="11"/>
  <c r="A26" i="11"/>
  <c r="A29" i="11"/>
  <c r="A31" i="11"/>
  <c r="A33" i="11"/>
  <c r="A35" i="11"/>
  <c r="A38" i="11"/>
  <c r="A40" i="11"/>
  <c r="A42" i="11"/>
  <c r="A44" i="11"/>
  <c r="A46" i="11"/>
  <c r="A49" i="11"/>
  <c r="A51" i="11"/>
  <c r="A53" i="11"/>
  <c r="A55" i="11"/>
  <c r="A57" i="11"/>
  <c r="A59" i="11"/>
  <c r="A62" i="11"/>
  <c r="A64" i="11"/>
  <c r="A66" i="11"/>
  <c r="A68" i="11"/>
  <c r="A70" i="11"/>
  <c r="A72" i="11"/>
  <c r="A75" i="11"/>
  <c r="A77" i="11"/>
  <c r="A78" i="11"/>
  <c r="A81" i="11"/>
  <c r="F83" i="11"/>
  <c r="D84" i="11" s="1"/>
  <c r="B71" i="8"/>
  <c r="B70" i="8"/>
  <c r="B72" i="8"/>
  <c r="B73" i="8"/>
  <c r="B74" i="8"/>
  <c r="B75" i="8"/>
  <c r="B76" i="8"/>
  <c r="B69" i="8"/>
  <c r="B77" i="8"/>
  <c r="B78" i="8"/>
  <c r="B79" i="8"/>
  <c r="B80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83" i="8"/>
  <c r="B82" i="8"/>
  <c r="B85" i="8"/>
  <c r="B84" i="8"/>
  <c r="B88" i="8"/>
  <c r="B87" i="8"/>
  <c r="B81" i="8"/>
  <c r="F14" i="2"/>
  <c r="F2" i="2" s="1"/>
  <c r="B86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4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836" i="7"/>
  <c r="G1835" i="7" s="1"/>
  <c r="G1834" i="7" s="1"/>
  <c r="G1833" i="7" s="1"/>
  <c r="G1832" i="7" s="1"/>
  <c r="G1831" i="7" s="1"/>
  <c r="G1830" i="7" s="1"/>
  <c r="G1829" i="7" s="1"/>
  <c r="G1828" i="7" s="1"/>
  <c r="G1827" i="7" s="1"/>
  <c r="G1826" i="7" s="1"/>
  <c r="G1825" i="7" s="1"/>
  <c r="G1824" i="7" s="1"/>
  <c r="G1823" i="7" s="1"/>
  <c r="G1822" i="7" s="1"/>
  <c r="G1821" i="7" s="1"/>
  <c r="G1820" i="7" s="1"/>
  <c r="G1819" i="7" s="1"/>
  <c r="G1818" i="7" s="1"/>
  <c r="G1817" i="7" s="1"/>
  <c r="G1816" i="7" s="1"/>
  <c r="G1815" i="7" s="1"/>
  <c r="G1814" i="7" s="1"/>
  <c r="G1813" i="7" s="1"/>
  <c r="G1812" i="7" s="1"/>
  <c r="G1811" i="7" s="1"/>
  <c r="G1810" i="7" s="1"/>
  <c r="G1809" i="7" s="1"/>
  <c r="G1808" i="7" s="1"/>
  <c r="G1807" i="7" s="1"/>
  <c r="G1806" i="7" s="1"/>
  <c r="G1805" i="7" s="1"/>
  <c r="G1804" i="7" s="1"/>
  <c r="G1803" i="7" s="1"/>
  <c r="G1802" i="7" s="1"/>
  <c r="G1801" i="7" s="1"/>
  <c r="G1800" i="7" s="1"/>
  <c r="G1799" i="7" s="1"/>
  <c r="G1798" i="7" s="1"/>
  <c r="G1797" i="7" s="1"/>
  <c r="G1796" i="7" s="1"/>
  <c r="G1795" i="7" s="1"/>
  <c r="G1794" i="7" s="1"/>
  <c r="G1793" i="7" s="1"/>
  <c r="G1792" i="7" s="1"/>
  <c r="G1791" i="7" s="1"/>
  <c r="G1790" i="7" s="1"/>
  <c r="G1789" i="7" s="1"/>
  <c r="G1788" i="7" s="1"/>
  <c r="G1787" i="7" s="1"/>
  <c r="G1786" i="7" s="1"/>
  <c r="G1785" i="7" s="1"/>
  <c r="G1784" i="7" s="1"/>
  <c r="G1783" i="7" s="1"/>
  <c r="G1782" i="7" s="1"/>
  <c r="G1781" i="7" s="1"/>
  <c r="G1780" i="7" s="1"/>
  <c r="G1779" i="7" s="1"/>
  <c r="G1778" i="7" s="1"/>
  <c r="G1777" i="7" s="1"/>
  <c r="G1776" i="7" s="1"/>
  <c r="G1775" i="7" s="1"/>
  <c r="G1774" i="7" s="1"/>
  <c r="G1773" i="7" s="1"/>
  <c r="G1772" i="7" s="1"/>
  <c r="G1771" i="7" s="1"/>
  <c r="G1770" i="7" s="1"/>
  <c r="G1769" i="7" s="1"/>
  <c r="G1768" i="7" s="1"/>
  <c r="G1767" i="7" s="1"/>
  <c r="G1766" i="7" s="1"/>
  <c r="G1765" i="7" s="1"/>
  <c r="G1764" i="7" s="1"/>
  <c r="G1763" i="7" s="1"/>
  <c r="G1762" i="7" s="1"/>
  <c r="G1761" i="7" s="1"/>
  <c r="G1760" i="7" s="1"/>
  <c r="G1759" i="7" s="1"/>
  <c r="G1758" i="7" s="1"/>
  <c r="G1757" i="7" s="1"/>
  <c r="G1756" i="7" s="1"/>
  <c r="G1755" i="7" s="1"/>
  <c r="G1754" i="7" s="1"/>
  <c r="G1753" i="7" s="1"/>
  <c r="G1752" i="7" s="1"/>
  <c r="G1751" i="7" s="1"/>
  <c r="G1750" i="7" s="1"/>
  <c r="G1749" i="7" s="1"/>
  <c r="G1748" i="7" s="1"/>
  <c r="G1747" i="7" s="1"/>
  <c r="G1746" i="7" s="1"/>
  <c r="G1745" i="7" s="1"/>
  <c r="G1744" i="7" s="1"/>
  <c r="G1743" i="7" s="1"/>
  <c r="G1742" i="7" s="1"/>
  <c r="G1741" i="7" s="1"/>
  <c r="G1740" i="7" s="1"/>
  <c r="G1739" i="7" s="1"/>
  <c r="G1738" i="7" s="1"/>
  <c r="G1737" i="7" s="1"/>
  <c r="G1736" i="7" s="1"/>
  <c r="G1735" i="7" s="1"/>
  <c r="G1734" i="7" s="1"/>
  <c r="G1733" i="7" s="1"/>
  <c r="G1732" i="7" s="1"/>
  <c r="G1731" i="7" s="1"/>
  <c r="G1730" i="7" s="1"/>
  <c r="G1729" i="7" s="1"/>
  <c r="G1728" i="7" s="1"/>
  <c r="G1727" i="7" s="1"/>
  <c r="G1726" i="7" s="1"/>
  <c r="G1725" i="7" s="1"/>
  <c r="G1724" i="7" s="1"/>
  <c r="G1723" i="7" s="1"/>
  <c r="G1722" i="7" s="1"/>
  <c r="G1721" i="7" s="1"/>
  <c r="G1720" i="7" s="1"/>
  <c r="G1719" i="7" s="1"/>
  <c r="G1718" i="7" s="1"/>
  <c r="G1717" i="7" s="1"/>
  <c r="G1716" i="7" s="1"/>
  <c r="G1715" i="7" s="1"/>
  <c r="G1714" i="7" s="1"/>
  <c r="G1713" i="7" s="1"/>
  <c r="G1712" i="7" s="1"/>
  <c r="G1711" i="7" s="1"/>
  <c r="G1710" i="7" s="1"/>
  <c r="G1709" i="7" s="1"/>
  <c r="G1708" i="7" s="1"/>
  <c r="G1707" i="7" s="1"/>
  <c r="G1706" i="7" s="1"/>
  <c r="G1705" i="7" s="1"/>
  <c r="G1704" i="7" s="1"/>
  <c r="G1703" i="7" s="1"/>
  <c r="G1702" i="7" s="1"/>
  <c r="G1701" i="7" s="1"/>
  <c r="G1700" i="7" s="1"/>
  <c r="G1699" i="7" s="1"/>
  <c r="G1698" i="7" s="1"/>
  <c r="G1697" i="7" s="1"/>
  <c r="G1696" i="7" s="1"/>
  <c r="G1695" i="7" s="1"/>
  <c r="G1694" i="7" s="1"/>
  <c r="G1693" i="7" s="1"/>
  <c r="G1692" i="7" s="1"/>
  <c r="G1691" i="7" s="1"/>
  <c r="G1690" i="7" s="1"/>
  <c r="G1689" i="7" s="1"/>
  <c r="G1688" i="7" s="1"/>
  <c r="G1687" i="7" s="1"/>
  <c r="G1686" i="7" s="1"/>
  <c r="G1685" i="7" s="1"/>
  <c r="G1684" i="7" s="1"/>
  <c r="G1683" i="7" s="1"/>
  <c r="G1682" i="7" s="1"/>
  <c r="G1681" i="7" s="1"/>
  <c r="G1680" i="7" s="1"/>
  <c r="G1679" i="7" s="1"/>
  <c r="G1678" i="7" s="1"/>
  <c r="G1677" i="7" s="1"/>
  <c r="G1676" i="7" s="1"/>
  <c r="G1675" i="7" s="1"/>
  <c r="G1674" i="7" s="1"/>
  <c r="G1673" i="7" s="1"/>
  <c r="G1672" i="7" s="1"/>
  <c r="G1671" i="7" s="1"/>
  <c r="G1670" i="7" s="1"/>
  <c r="G1669" i="7" s="1"/>
  <c r="G1668" i="7" s="1"/>
  <c r="G1667" i="7" s="1"/>
  <c r="G1666" i="7" s="1"/>
  <c r="G1665" i="7" s="1"/>
  <c r="G1664" i="7" s="1"/>
  <c r="G1663" i="7" s="1"/>
  <c r="G1662" i="7" s="1"/>
  <c r="G1661" i="7" s="1"/>
  <c r="G1660" i="7" s="1"/>
  <c r="G1659" i="7" s="1"/>
  <c r="G1658" i="7" s="1"/>
  <c r="G1657" i="7" s="1"/>
  <c r="G1656" i="7" s="1"/>
  <c r="G1655" i="7" s="1"/>
  <c r="G1654" i="7" s="1"/>
  <c r="G1653" i="7" s="1"/>
  <c r="G1652" i="7" s="1"/>
  <c r="G1651" i="7" s="1"/>
  <c r="G1650" i="7" s="1"/>
  <c r="G1649" i="7" s="1"/>
  <c r="G1648" i="7" s="1"/>
  <c r="G1647" i="7" s="1"/>
  <c r="G1646" i="7" s="1"/>
  <c r="G1645" i="7" s="1"/>
  <c r="G1644" i="7" s="1"/>
  <c r="G1643" i="7" s="1"/>
  <c r="G1642" i="7" s="1"/>
  <c r="G1641" i="7" s="1"/>
  <c r="G1640" i="7" s="1"/>
  <c r="G1639" i="7" s="1"/>
  <c r="G1638" i="7" s="1"/>
  <c r="G1637" i="7" s="1"/>
  <c r="G1636" i="7" s="1"/>
  <c r="G1635" i="7" s="1"/>
  <c r="G1634" i="7" s="1"/>
  <c r="G1633" i="7" s="1"/>
  <c r="G1632" i="7" s="1"/>
  <c r="G1631" i="7" s="1"/>
  <c r="G1630" i="7" s="1"/>
  <c r="G1629" i="7" s="1"/>
  <c r="G1628" i="7" s="1"/>
  <c r="G1627" i="7" s="1"/>
  <c r="G1626" i="7" s="1"/>
  <c r="G1625" i="7" s="1"/>
  <c r="G1624" i="7" s="1"/>
  <c r="G1623" i="7" s="1"/>
  <c r="G1622" i="7" s="1"/>
  <c r="G1621" i="7" s="1"/>
  <c r="G1620" i="7" s="1"/>
  <c r="G1619" i="7" s="1"/>
  <c r="G1618" i="7" s="1"/>
  <c r="G1617" i="7" s="1"/>
  <c r="G1616" i="7" s="1"/>
  <c r="G1615" i="7" s="1"/>
  <c r="G1614" i="7" s="1"/>
  <c r="G1613" i="7" s="1"/>
  <c r="G1612" i="7" s="1"/>
  <c r="G1611" i="7" s="1"/>
  <c r="G1610" i="7" s="1"/>
  <c r="G1609" i="7" s="1"/>
  <c r="G1608" i="7" s="1"/>
  <c r="G1607" i="7" s="1"/>
  <c r="G1606" i="7" s="1"/>
  <c r="G1605" i="7" s="1"/>
  <c r="G1604" i="7" s="1"/>
  <c r="G1603" i="7" s="1"/>
  <c r="G1602" i="7" s="1"/>
  <c r="G1601" i="7" s="1"/>
  <c r="G1600" i="7" s="1"/>
  <c r="G1599" i="7" s="1"/>
  <c r="G1598" i="7" s="1"/>
  <c r="G1597" i="7" s="1"/>
  <c r="G1596" i="7" s="1"/>
  <c r="G1595" i="7" s="1"/>
  <c r="G1594" i="7" s="1"/>
  <c r="G1593" i="7" s="1"/>
  <c r="G1592" i="7" s="1"/>
  <c r="G1591" i="7" s="1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J5" i="6" l="1"/>
  <c r="E5" i="6"/>
  <c r="L3" i="2"/>
  <c r="O8" i="2"/>
  <c r="O9" i="11"/>
  <c r="P10" i="11" s="1"/>
  <c r="Y17" i="11"/>
  <c r="G8" i="11"/>
  <c r="F8" i="11"/>
  <c r="G9" i="11" s="1"/>
  <c r="K10" i="11"/>
  <c r="T19" i="11"/>
  <c r="A88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081" i="7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A92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Y18" i="11" l="1"/>
  <c r="Z18" i="11"/>
  <c r="T20" i="11"/>
  <c r="U20" i="11"/>
  <c r="K34" i="5"/>
  <c r="M34" i="5" s="1"/>
  <c r="F16" i="5"/>
  <c r="P16" i="5"/>
  <c r="H29" i="5"/>
  <c r="F34" i="5"/>
  <c r="H34" i="5" s="1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1053" i="7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M27" i="5"/>
  <c r="L27" i="5"/>
  <c r="H20" i="5"/>
  <c r="D25" i="6"/>
  <c r="J7" i="3"/>
  <c r="D14" i="6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Y19" i="11" l="1"/>
  <c r="Z19" i="11"/>
  <c r="T21" i="11"/>
  <c r="U21" i="11"/>
  <c r="K16" i="5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1041" i="7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Y20" i="11" l="1"/>
  <c r="Z20" i="11"/>
  <c r="T22" i="11"/>
  <c r="U22" i="11"/>
  <c r="L16" i="5"/>
  <c r="F11" i="11"/>
  <c r="G12" i="11" s="1"/>
  <c r="P12" i="11"/>
  <c r="O12" i="11"/>
  <c r="K2" i="3"/>
  <c r="G1007" i="7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1" i="11" l="1"/>
  <c r="Z21" i="11"/>
  <c r="T23" i="11"/>
  <c r="U23" i="11"/>
  <c r="P13" i="11"/>
  <c r="F12" i="11"/>
  <c r="G13" i="11" s="1"/>
  <c r="O13" i="11"/>
  <c r="G850" i="7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Z22" i="11" l="1"/>
  <c r="Y22" i="11"/>
  <c r="U24" i="11"/>
  <c r="T24" i="11"/>
  <c r="O14" i="11"/>
  <c r="F13" i="11"/>
  <c r="G14" i="11" s="1"/>
  <c r="P14" i="11"/>
  <c r="G800" i="7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J9" i="10"/>
  <c r="N12" i="14"/>
  <c r="J11" i="14" a="1"/>
  <c r="J11" i="14" s="1"/>
  <c r="M16" i="14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Y23" i="11" l="1"/>
  <c r="Z23" i="11"/>
  <c r="T25" i="11"/>
  <c r="U25" i="11"/>
  <c r="P15" i="11"/>
  <c r="F14" i="11"/>
  <c r="G15" i="11" s="1"/>
  <c r="O15" i="11"/>
  <c r="G729" i="7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K17" i="11"/>
  <c r="J17" i="11"/>
  <c r="N14" i="13"/>
  <c r="J13" i="13" a="1"/>
  <c r="J13" i="13" s="1"/>
  <c r="J24" i="4"/>
  <c r="K19" i="4"/>
  <c r="Y24" i="11" l="1"/>
  <c r="Z24" i="11"/>
  <c r="T26" i="11"/>
  <c r="U26" i="11"/>
  <c r="P16" i="11"/>
  <c r="O16" i="11"/>
  <c r="F15" i="11"/>
  <c r="G16" i="11" s="1"/>
  <c r="G670" i="7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M18" i="14"/>
  <c r="O24" i="4"/>
  <c r="F46" i="4"/>
  <c r="J14" i="13" a="1"/>
  <c r="J14" i="13" s="1"/>
  <c r="N15" i="13"/>
  <c r="N14" i="14"/>
  <c r="J13" i="14" a="1"/>
  <c r="J13" i="14" s="1"/>
  <c r="M17" i="13"/>
  <c r="Y25" i="11" l="1"/>
  <c r="Z25" i="11"/>
  <c r="T27" i="11"/>
  <c r="U27" i="11"/>
  <c r="O17" i="11"/>
  <c r="P17" i="11"/>
  <c r="F16" i="11"/>
  <c r="G17" i="11" s="1"/>
  <c r="G634" i="7"/>
  <c r="G633" i="7" s="1"/>
  <c r="G632" i="7" s="1"/>
  <c r="G631" i="7" s="1"/>
  <c r="G630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Z26" i="11" l="1"/>
  <c r="Y26" i="11"/>
  <c r="U28" i="11"/>
  <c r="T28" i="11"/>
  <c r="G16" i="5"/>
  <c r="Q10" i="5"/>
  <c r="R16" i="5"/>
  <c r="O18" i="11"/>
  <c r="P18" i="11"/>
  <c r="F17" i="11"/>
  <c r="G18" i="11" s="1"/>
  <c r="G629" i="7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M19" i="13"/>
  <c r="M20" i="14"/>
  <c r="J20" i="11"/>
  <c r="K20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Z27" i="11" l="1"/>
  <c r="Y27" i="11"/>
  <c r="U29" i="11"/>
  <c r="T29" i="11"/>
  <c r="Q16" i="5"/>
  <c r="G553" i="7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F18" i="11"/>
  <c r="G19" i="11" s="1"/>
  <c r="O19" i="11"/>
  <c r="P1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J16" i="14" a="1"/>
  <c r="J16" i="14" s="1"/>
  <c r="N17" i="14"/>
  <c r="Z28" i="11" l="1"/>
  <c r="Y28" i="11"/>
  <c r="U30" i="11"/>
  <c r="T30" i="11"/>
  <c r="F46" i="6"/>
  <c r="G490" i="7"/>
  <c r="O20" i="11"/>
  <c r="F19" i="11"/>
  <c r="G20" i="11" s="1"/>
  <c r="P20" i="11"/>
  <c r="J18" i="13" a="1"/>
  <c r="J18" i="13" s="1"/>
  <c r="N19" i="13"/>
  <c r="M22" i="14"/>
  <c r="M21" i="13"/>
  <c r="N18" i="14"/>
  <c r="J17" i="14" a="1"/>
  <c r="J17" i="14" s="1"/>
  <c r="K22" i="11"/>
  <c r="J22" i="11"/>
  <c r="Y29" i="11" l="1"/>
  <c r="Z29" i="11"/>
  <c r="T31" i="11"/>
  <c r="U31" i="11"/>
  <c r="G489" i="7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J19" i="13" a="1"/>
  <c r="J19" i="13" s="1"/>
  <c r="N20" i="13"/>
  <c r="Z30" i="11" l="1"/>
  <c r="Y30" i="11"/>
  <c r="T32" i="11"/>
  <c r="U32" i="11"/>
  <c r="G448" i="7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P22" i="11"/>
  <c r="O22" i="11"/>
  <c r="F21" i="11"/>
  <c r="G22" i="11" s="1"/>
  <c r="M23" i="13"/>
  <c r="N20" i="14"/>
  <c r="J19" i="14" a="1"/>
  <c r="J19" i="14" s="1"/>
  <c r="J24" i="11"/>
  <c r="K24" i="11"/>
  <c r="M24" i="14"/>
  <c r="J20" i="13" a="1"/>
  <c r="J20" i="13" s="1"/>
  <c r="N21" i="13"/>
  <c r="Y31" i="11" l="1"/>
  <c r="Z31" i="11"/>
  <c r="T33" i="11"/>
  <c r="U33" i="11"/>
  <c r="G396" i="7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F22" i="11"/>
  <c r="G23" i="11" s="1"/>
  <c r="O23" i="11"/>
  <c r="P23" i="11"/>
  <c r="M25" i="14"/>
  <c r="K25" i="11"/>
  <c r="J25" i="11"/>
  <c r="J20" i="14" a="1"/>
  <c r="J20" i="14" s="1"/>
  <c r="N21" i="14"/>
  <c r="N22" i="13"/>
  <c r="J21" i="13" a="1"/>
  <c r="J21" i="13" s="1"/>
  <c r="M24" i="13"/>
  <c r="Y32" i="11" l="1"/>
  <c r="Z32" i="11"/>
  <c r="T34" i="11"/>
  <c r="U34" i="11"/>
  <c r="G330" i="7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N22" i="14"/>
  <c r="J21" i="14" a="1"/>
  <c r="J21" i="14" s="1"/>
  <c r="Y33" i="11" l="1"/>
  <c r="Z33" i="11"/>
  <c r="U35" i="11"/>
  <c r="T35" i="11"/>
  <c r="G290" i="7"/>
  <c r="G289" i="7" s="1"/>
  <c r="G288" i="7" s="1"/>
  <c r="O25" i="11"/>
  <c r="P25" i="11"/>
  <c r="F24" i="11"/>
  <c r="G25" i="11" s="1"/>
  <c r="J22" i="14" a="1"/>
  <c r="J22" i="14" s="1"/>
  <c r="N23" i="14"/>
  <c r="J23" i="13" a="1"/>
  <c r="J23" i="13" s="1"/>
  <c r="N24" i="13"/>
  <c r="M26" i="13"/>
  <c r="M27" i="14"/>
  <c r="K27" i="11"/>
  <c r="J27" i="11"/>
  <c r="Z34" i="11" l="1"/>
  <c r="Y34" i="11"/>
  <c r="U36" i="11"/>
  <c r="T36" i="11"/>
  <c r="F25" i="11"/>
  <c r="G26" i="11" s="1"/>
  <c r="O26" i="11"/>
  <c r="P26" i="11"/>
  <c r="M28" i="14"/>
  <c r="J24" i="13" a="1"/>
  <c r="J24" i="13" s="1"/>
  <c r="N25" i="13"/>
  <c r="M27" i="13"/>
  <c r="N24" i="14"/>
  <c r="J23" i="14" a="1"/>
  <c r="J23" i="14" s="1"/>
  <c r="J28" i="11"/>
  <c r="K28" i="11"/>
  <c r="Y35" i="11" l="1"/>
  <c r="Z35" i="11"/>
  <c r="T37" i="11"/>
  <c r="U37" i="11"/>
  <c r="G287" i="7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O27" i="11"/>
  <c r="F26" i="11"/>
  <c r="G27" i="11" s="1"/>
  <c r="P27" i="11"/>
  <c r="M29" i="14"/>
  <c r="N26" i="13"/>
  <c r="J25" i="13" a="1"/>
  <c r="J25" i="13" s="1"/>
  <c r="M28" i="13"/>
  <c r="K29" i="11"/>
  <c r="J29" i="11"/>
  <c r="J24" i="14" a="1"/>
  <c r="J24" i="14" s="1"/>
  <c r="N25" i="14"/>
  <c r="G84" i="7" l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Z36" i="11"/>
  <c r="Y36" i="11"/>
  <c r="U38" i="11"/>
  <c r="T38" i="11"/>
  <c r="O28" i="11"/>
  <c r="F27" i="11"/>
  <c r="G28" i="11" s="1"/>
  <c r="P28" i="11"/>
  <c r="M29" i="13"/>
  <c r="J26" i="13" a="1"/>
  <c r="J26" i="13" s="1"/>
  <c r="N27" i="13"/>
  <c r="N26" i="14"/>
  <c r="J25" i="14" a="1"/>
  <c r="J25" i="14" s="1"/>
  <c r="K30" i="11"/>
  <c r="J30" i="11"/>
  <c r="M30" i="14"/>
  <c r="G26" i="7" l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Z37" i="11"/>
  <c r="Y37" i="11"/>
  <c r="U39" i="11"/>
  <c r="T39" i="11"/>
  <c r="F28" i="11"/>
  <c r="G29" i="11" s="1"/>
  <c r="P29" i="11"/>
  <c r="O29" i="11"/>
  <c r="K31" i="11"/>
  <c r="J31" i="11"/>
  <c r="M31" i="14"/>
  <c r="M30" i="13"/>
  <c r="J27" i="13" a="1"/>
  <c r="J27" i="13" s="1"/>
  <c r="N28" i="13"/>
  <c r="J26" i="14" a="1"/>
  <c r="J26" i="14" s="1"/>
  <c r="N27" i="14"/>
  <c r="G1" i="7"/>
  <c r="B5" i="2" l="1"/>
  <c r="B7" i="2" s="1"/>
  <c r="F25" i="2" s="1"/>
  <c r="Y38" i="11"/>
  <c r="Z38" i="11"/>
  <c r="U40" i="11"/>
  <c r="T40" i="11"/>
  <c r="P30" i="11"/>
  <c r="F29" i="11"/>
  <c r="G30" i="11" s="1"/>
  <c r="O30" i="11"/>
  <c r="N28" i="14"/>
  <c r="J27" i="14" a="1"/>
  <c r="J27" i="14" s="1"/>
  <c r="M32" i="14"/>
  <c r="J28" i="13" a="1"/>
  <c r="J28" i="13" s="1"/>
  <c r="N29" i="13"/>
  <c r="M31" i="13"/>
  <c r="J32" i="11"/>
  <c r="K32" i="11"/>
  <c r="F16" i="2" l="1"/>
  <c r="Y39" i="11"/>
  <c r="Z39" i="11"/>
  <c r="T41" i="11"/>
  <c r="U41" i="11"/>
  <c r="O31" i="11"/>
  <c r="P31" i="11"/>
  <c r="F30" i="11"/>
  <c r="G31" i="11" s="1"/>
  <c r="M32" i="13"/>
  <c r="J28" i="14" a="1"/>
  <c r="J28" i="14" s="1"/>
  <c r="N29" i="14"/>
  <c r="K33" i="11"/>
  <c r="J33" i="11"/>
  <c r="N30" i="13"/>
  <c r="J29" i="13" a="1"/>
  <c r="J29" i="13" s="1"/>
  <c r="M33" i="14"/>
  <c r="Y40" i="11" l="1"/>
  <c r="Z40" i="11"/>
  <c r="T42" i="11"/>
  <c r="U42" i="11"/>
  <c r="P32" i="11"/>
  <c r="O32" i="11"/>
  <c r="F31" i="11"/>
  <c r="G32" i="11" s="1"/>
  <c r="J30" i="13" a="1"/>
  <c r="J30" i="13" s="1"/>
  <c r="N31" i="13"/>
  <c r="K34" i="11"/>
  <c r="J34" i="11"/>
  <c r="M33" i="13"/>
  <c r="M34" i="14"/>
  <c r="N30" i="14"/>
  <c r="J29" i="14" a="1"/>
  <c r="J29" i="14" s="1"/>
  <c r="Y41" i="11" l="1"/>
  <c r="Z41" i="11"/>
  <c r="T43" i="11"/>
  <c r="U43" i="11"/>
  <c r="F32" i="11"/>
  <c r="G33" i="11" s="1"/>
  <c r="P33" i="11"/>
  <c r="O33" i="11"/>
  <c r="M35" i="14"/>
  <c r="J30" i="14" a="1"/>
  <c r="J30" i="14" s="1"/>
  <c r="N31" i="14"/>
  <c r="K35" i="11"/>
  <c r="J35" i="11"/>
  <c r="M34" i="13"/>
  <c r="J31" i="13" a="1"/>
  <c r="J31" i="13" s="1"/>
  <c r="N32" i="13"/>
  <c r="Z42" i="11" l="1"/>
  <c r="Y42" i="11"/>
  <c r="U44" i="11"/>
  <c r="T44" i="11"/>
  <c r="F33" i="11"/>
  <c r="G34" i="11" s="1"/>
  <c r="O34" i="11"/>
  <c r="P34" i="11"/>
  <c r="J36" i="11"/>
  <c r="K36" i="11"/>
  <c r="M36" i="14"/>
  <c r="J32" i="13" a="1"/>
  <c r="J32" i="13" s="1"/>
  <c r="N33" i="13"/>
  <c r="M35" i="13"/>
  <c r="J31" i="14" a="1"/>
  <c r="J31" i="14" s="1"/>
  <c r="N32" i="14"/>
  <c r="Y43" i="11" l="1"/>
  <c r="Z43" i="11"/>
  <c r="T45" i="11"/>
  <c r="U45" i="11"/>
  <c r="O35" i="11"/>
  <c r="F34" i="11"/>
  <c r="G35" i="11" s="1"/>
  <c r="P35" i="11"/>
  <c r="J32" i="14" a="1"/>
  <c r="J32" i="14" s="1"/>
  <c r="N33" i="14"/>
  <c r="M36" i="13"/>
  <c r="N34" i="13"/>
  <c r="J33" i="13" a="1"/>
  <c r="J33" i="13" s="1"/>
  <c r="M37" i="14"/>
  <c r="K37" i="11"/>
  <c r="J37" i="11"/>
  <c r="Y44" i="11" l="1"/>
  <c r="Z44" i="11"/>
  <c r="T46" i="11"/>
  <c r="U46" i="11"/>
  <c r="O36" i="11"/>
  <c r="F35" i="11"/>
  <c r="G36" i="11" s="1"/>
  <c r="P36" i="11"/>
  <c r="J34" i="13" a="1"/>
  <c r="J34" i="13" s="1"/>
  <c r="N35" i="13"/>
  <c r="K38" i="11"/>
  <c r="J38" i="11"/>
  <c r="M38" i="14"/>
  <c r="M37" i="13"/>
  <c r="N34" i="14"/>
  <c r="J33" i="14" a="1"/>
  <c r="J33" i="14" s="1"/>
  <c r="Y45" i="11" l="1"/>
  <c r="Z45" i="11"/>
  <c r="T47" i="11"/>
  <c r="U47" i="11"/>
  <c r="F36" i="11"/>
  <c r="G37" i="11" s="1"/>
  <c r="P37" i="11"/>
  <c r="O37" i="11"/>
  <c r="M39" i="14"/>
  <c r="J34" i="14" a="1"/>
  <c r="J34" i="14" s="1"/>
  <c r="N35" i="14"/>
  <c r="M38" i="13"/>
  <c r="K39" i="11"/>
  <c r="J39" i="11"/>
  <c r="J35" i="13" a="1"/>
  <c r="J35" i="13" s="1"/>
  <c r="N36" i="13"/>
  <c r="Z46" i="11" l="1"/>
  <c r="Y46" i="11"/>
  <c r="U48" i="11"/>
  <c r="T48" i="11"/>
  <c r="O38" i="11"/>
  <c r="F37" i="11"/>
  <c r="G38" i="11" s="1"/>
  <c r="P38" i="11"/>
  <c r="J36" i="13" a="1"/>
  <c r="J36" i="13" s="1"/>
  <c r="N37" i="13"/>
  <c r="J40" i="11"/>
  <c r="K40" i="11"/>
  <c r="M39" i="13"/>
  <c r="M40" i="14"/>
  <c r="J35" i="14" a="1"/>
  <c r="J35" i="14" s="1"/>
  <c r="N36" i="14"/>
  <c r="Y47" i="11" l="1"/>
  <c r="Z47" i="11"/>
  <c r="U49" i="11"/>
  <c r="T49" i="11"/>
  <c r="O39" i="11"/>
  <c r="F38" i="11"/>
  <c r="G39" i="11" s="1"/>
  <c r="P39" i="11"/>
  <c r="J36" i="14" a="1"/>
  <c r="J36" i="14" s="1"/>
  <c r="N37" i="14"/>
  <c r="K41" i="11"/>
  <c r="J41" i="11"/>
  <c r="N38" i="13"/>
  <c r="J37" i="13" a="1"/>
  <c r="J37" i="13" s="1"/>
  <c r="M40" i="13"/>
  <c r="M41" i="14"/>
  <c r="Y48" i="11" l="1"/>
  <c r="Z48" i="11"/>
  <c r="T50" i="11"/>
  <c r="U50" i="11"/>
  <c r="F39" i="11"/>
  <c r="G40" i="11" s="1"/>
  <c r="O40" i="11"/>
  <c r="P40" i="11"/>
  <c r="M42" i="14"/>
  <c r="J38" i="13" a="1"/>
  <c r="J38" i="13" s="1"/>
  <c r="N39" i="13"/>
  <c r="M41" i="13"/>
  <c r="K42" i="11"/>
  <c r="J42" i="11"/>
  <c r="N38" i="14"/>
  <c r="J37" i="14" a="1"/>
  <c r="J37" i="14" s="1"/>
  <c r="Y49" i="11" l="1"/>
  <c r="Z49" i="11"/>
  <c r="U51" i="11"/>
  <c r="T51" i="11"/>
  <c r="F40" i="11"/>
  <c r="G41" i="11" s="1"/>
  <c r="O41" i="11"/>
  <c r="P41" i="11"/>
  <c r="J38" i="14" a="1"/>
  <c r="J38" i="14" s="1"/>
  <c r="N39" i="14"/>
  <c r="K43" i="11"/>
  <c r="J43" i="11"/>
  <c r="M42" i="13"/>
  <c r="M43" i="14"/>
  <c r="J39" i="13" a="1"/>
  <c r="J39" i="13" s="1"/>
  <c r="N40" i="13"/>
  <c r="Z50" i="11" l="1"/>
  <c r="Y50" i="11"/>
  <c r="U52" i="11"/>
  <c r="T52" i="11"/>
  <c r="F41" i="11"/>
  <c r="G42" i="11" s="1"/>
  <c r="P42" i="11"/>
  <c r="O42" i="11"/>
  <c r="J39" i="14" a="1"/>
  <c r="J39" i="14" s="1"/>
  <c r="N40" i="14"/>
  <c r="J40" i="13" a="1"/>
  <c r="J40" i="13" s="1"/>
  <c r="N41" i="13"/>
  <c r="J44" i="11"/>
  <c r="K44" i="11"/>
  <c r="M44" i="14"/>
  <c r="M43" i="13"/>
  <c r="Y51" i="11" l="1"/>
  <c r="Z51" i="11"/>
  <c r="T53" i="11"/>
  <c r="U53" i="11"/>
  <c r="P43" i="11"/>
  <c r="O43" i="11"/>
  <c r="F42" i="11"/>
  <c r="G43" i="11" s="1"/>
  <c r="N42" i="13"/>
  <c r="J41" i="13" a="1"/>
  <c r="J41" i="13" s="1"/>
  <c r="M44" i="13"/>
  <c r="J40" i="14" a="1"/>
  <c r="J40" i="14" s="1"/>
  <c r="N41" i="14"/>
  <c r="M45" i="14"/>
  <c r="K45" i="11"/>
  <c r="J45" i="11"/>
  <c r="Y52" i="11" l="1"/>
  <c r="Z52" i="11"/>
  <c r="T54" i="11"/>
  <c r="U54" i="11"/>
  <c r="P44" i="11"/>
  <c r="F43" i="11"/>
  <c r="G44" i="11" s="1"/>
  <c r="O44" i="11"/>
  <c r="J42" i="13" a="1"/>
  <c r="J42" i="13" s="1"/>
  <c r="N43" i="13"/>
  <c r="N42" i="14"/>
  <c r="J41" i="14" a="1"/>
  <c r="J41" i="14" s="1"/>
  <c r="M45" i="13"/>
  <c r="K46" i="11"/>
  <c r="J46" i="11"/>
  <c r="M46" i="14"/>
  <c r="Y53" i="11" l="1"/>
  <c r="Z53" i="11"/>
  <c r="T55" i="11"/>
  <c r="U55" i="11"/>
  <c r="P45" i="11"/>
  <c r="F44" i="11"/>
  <c r="G45" i="11" s="1"/>
  <c r="O45" i="11"/>
  <c r="M47" i="14"/>
  <c r="M46" i="13"/>
  <c r="J43" i="13" a="1"/>
  <c r="J43" i="13" s="1"/>
  <c r="N44" i="13"/>
  <c r="K47" i="11"/>
  <c r="J47" i="11"/>
  <c r="J42" i="14" a="1"/>
  <c r="J42" i="14" s="1"/>
  <c r="N43" i="14"/>
  <c r="Z54" i="11" l="1"/>
  <c r="Y54" i="11"/>
  <c r="U56" i="11"/>
  <c r="T56" i="11"/>
  <c r="P46" i="11"/>
  <c r="O46" i="11"/>
  <c r="F45" i="11"/>
  <c r="G46" i="11" s="1"/>
  <c r="J43" i="14" a="1"/>
  <c r="J43" i="14" s="1"/>
  <c r="N44" i="14"/>
  <c r="J44" i="13" a="1"/>
  <c r="J44" i="13" s="1"/>
  <c r="N45" i="13"/>
  <c r="M48" i="14"/>
  <c r="J48" i="11"/>
  <c r="K48" i="11"/>
  <c r="M47" i="13"/>
  <c r="Y55" i="11" l="1"/>
  <c r="Z55" i="11"/>
  <c r="T57" i="11"/>
  <c r="U57" i="11"/>
  <c r="P47" i="1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Y56" i="11" l="1"/>
  <c r="Z56" i="11"/>
  <c r="T58" i="11"/>
  <c r="U58" i="11"/>
  <c r="F47" i="11"/>
  <c r="G48" i="11" s="1"/>
  <c r="O48" i="11"/>
  <c r="P48" i="11"/>
  <c r="M49" i="13"/>
  <c r="J46" i="13" a="1"/>
  <c r="J46" i="13" s="1"/>
  <c r="N47" i="13"/>
  <c r="N46" i="14"/>
  <c r="J45" i="14" a="1"/>
  <c r="J45" i="14" s="1"/>
  <c r="K50" i="11"/>
  <c r="J50" i="11"/>
  <c r="M50" i="14"/>
  <c r="Y57" i="11" l="1"/>
  <c r="Z57" i="11"/>
  <c r="T59" i="11"/>
  <c r="U59" i="11"/>
  <c r="P49" i="11"/>
  <c r="O49" i="11"/>
  <c r="F48" i="11"/>
  <c r="G49" i="11" s="1"/>
  <c r="J47" i="13" a="1"/>
  <c r="J47" i="13" s="1"/>
  <c r="N48" i="13"/>
  <c r="M51" i="14"/>
  <c r="K51" i="11"/>
  <c r="J51" i="11"/>
  <c r="J46" i="14" a="1"/>
  <c r="J46" i="14" s="1"/>
  <c r="N47" i="14"/>
  <c r="M50" i="13"/>
  <c r="Z58" i="11" l="1"/>
  <c r="Y58" i="11"/>
  <c r="T60" i="11"/>
  <c r="U60" i="11"/>
  <c r="P50" i="11"/>
  <c r="O50" i="11"/>
  <c r="F49" i="11"/>
  <c r="G50" i="11" s="1"/>
  <c r="J52" i="11"/>
  <c r="K52" i="11"/>
  <c r="M51" i="13"/>
  <c r="M52" i="14"/>
  <c r="J47" i="14" a="1"/>
  <c r="J47" i="14" s="1"/>
  <c r="N48" i="14"/>
  <c r="J48" i="13" a="1"/>
  <c r="J48" i="13" s="1"/>
  <c r="N49" i="13"/>
  <c r="Y59" i="11" l="1"/>
  <c r="Z59" i="11"/>
  <c r="T61" i="11"/>
  <c r="U61" i="11"/>
  <c r="P51" i="11"/>
  <c r="O51" i="11"/>
  <c r="F50" i="11"/>
  <c r="G51" i="11" s="1"/>
  <c r="M52" i="13"/>
  <c r="N50" i="13"/>
  <c r="J49" i="13" a="1"/>
  <c r="J49" i="13" s="1"/>
  <c r="M53" i="14"/>
  <c r="K53" i="11"/>
  <c r="J53" i="11"/>
  <c r="J48" i="14" a="1"/>
  <c r="J48" i="14" s="1"/>
  <c r="N49" i="14"/>
  <c r="Z60" i="11" l="1"/>
  <c r="Y60" i="11"/>
  <c r="T62" i="11"/>
  <c r="U62" i="11"/>
  <c r="P52" i="11"/>
  <c r="F51" i="11"/>
  <c r="G52" i="11" s="1"/>
  <c r="O52" i="11"/>
  <c r="K54" i="11"/>
  <c r="J54" i="11"/>
  <c r="M54" i="14"/>
  <c r="M53" i="13"/>
  <c r="J50" i="13" a="1"/>
  <c r="J50" i="13" s="1"/>
  <c r="N51" i="13"/>
  <c r="N50" i="14"/>
  <c r="J49" i="14" a="1"/>
  <c r="J49" i="14" s="1"/>
  <c r="Y61" i="11" l="1"/>
  <c r="Z61" i="11"/>
  <c r="T63" i="11"/>
  <c r="U63" i="11"/>
  <c r="P53" i="11"/>
  <c r="F52" i="11"/>
  <c r="G53" i="11" s="1"/>
  <c r="O53" i="11"/>
  <c r="M54" i="13"/>
  <c r="J51" i="13" a="1"/>
  <c r="J51" i="13" s="1"/>
  <c r="N52" i="13"/>
  <c r="J50" i="14" a="1"/>
  <c r="J50" i="14" s="1"/>
  <c r="N51" i="14"/>
  <c r="M55" i="14"/>
  <c r="K55" i="11"/>
  <c r="J55" i="11"/>
  <c r="Z62" i="11" l="1"/>
  <c r="Y62" i="11"/>
  <c r="T64" i="11"/>
  <c r="U64" i="11"/>
  <c r="O54" i="11"/>
  <c r="P54" i="11"/>
  <c r="F53" i="11"/>
  <c r="G54" i="11" s="1"/>
  <c r="M56" i="14"/>
  <c r="J52" i="13" a="1"/>
  <c r="J52" i="13" s="1"/>
  <c r="N53" i="13"/>
  <c r="M55" i="13"/>
  <c r="J56" i="11"/>
  <c r="K56" i="11"/>
  <c r="J51" i="14" a="1"/>
  <c r="J51" i="14" s="1"/>
  <c r="N52" i="14"/>
  <c r="Y63" i="11" l="1"/>
  <c r="Z63" i="11"/>
  <c r="T65" i="11"/>
  <c r="U65" i="11"/>
  <c r="P55" i="11"/>
  <c r="O55" i="11"/>
  <c r="F54" i="11"/>
  <c r="G55" i="11" s="1"/>
  <c r="J52" i="14" a="1"/>
  <c r="J52" i="14" s="1"/>
  <c r="N53" i="14"/>
  <c r="N54" i="13"/>
  <c r="J53" i="13" a="1"/>
  <c r="J53" i="13" s="1"/>
  <c r="M57" i="14"/>
  <c r="K57" i="11"/>
  <c r="J57" i="11"/>
  <c r="M56" i="13"/>
  <c r="Y64" i="11" l="1"/>
  <c r="Z64" i="11"/>
  <c r="T66" i="11"/>
  <c r="U66" i="11"/>
  <c r="F55" i="1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M58" i="14"/>
  <c r="Y65" i="11" l="1"/>
  <c r="Z65" i="11"/>
  <c r="T67" i="11"/>
  <c r="U67" i="11"/>
  <c r="P57" i="11"/>
  <c r="O57" i="11"/>
  <c r="F56" i="11"/>
  <c r="G57" i="11" s="1"/>
  <c r="K59" i="11"/>
  <c r="J59" i="11"/>
  <c r="N56" i="13"/>
  <c r="J55" i="13" a="1"/>
  <c r="J55" i="13" s="1"/>
  <c r="M59" i="14"/>
  <c r="M58" i="13"/>
  <c r="J54" i="14" a="1"/>
  <c r="J54" i="14" s="1"/>
  <c r="N55" i="14"/>
  <c r="Z66" i="11" l="1"/>
  <c r="Y66" i="11"/>
  <c r="U68" i="11"/>
  <c r="T68" i="11"/>
  <c r="F57" i="11"/>
  <c r="G58" i="11" s="1"/>
  <c r="P58" i="11"/>
  <c r="O58" i="11"/>
  <c r="J60" i="11"/>
  <c r="K60" i="11"/>
  <c r="N56" i="14"/>
  <c r="J55" i="14" a="1"/>
  <c r="J55" i="14" s="1"/>
  <c r="M60" i="14"/>
  <c r="N57" i="13"/>
  <c r="J56" i="13" a="1"/>
  <c r="J56" i="13" s="1"/>
  <c r="M59" i="13"/>
  <c r="Y67" i="11" l="1"/>
  <c r="Z67" i="11"/>
  <c r="U69" i="11"/>
  <c r="T69" i="11"/>
  <c r="F58" i="11"/>
  <c r="G59" i="11" s="1"/>
  <c r="P59" i="11"/>
  <c r="O59" i="11"/>
  <c r="N58" i="13"/>
  <c r="J57" i="13" a="1"/>
  <c r="J57" i="13" s="1"/>
  <c r="M60" i="13"/>
  <c r="K61" i="11"/>
  <c r="J61" i="11"/>
  <c r="N57" i="14"/>
  <c r="J56" i="14" a="1"/>
  <c r="J56" i="14" s="1"/>
  <c r="M61" i="14"/>
  <c r="Y68" i="11" l="1"/>
  <c r="Z68" i="11"/>
  <c r="U70" i="11"/>
  <c r="T70" i="11"/>
  <c r="P60" i="11"/>
  <c r="O60" i="11"/>
  <c r="F59" i="11"/>
  <c r="G60" i="11" s="1"/>
  <c r="N58" i="14"/>
  <c r="J57" i="14" a="1"/>
  <c r="J57" i="14" s="1"/>
  <c r="K62" i="11"/>
  <c r="J62" i="11"/>
  <c r="N59" i="13"/>
  <c r="J58" i="13" a="1"/>
  <c r="J58" i="13" s="1"/>
  <c r="M62" i="14"/>
  <c r="M61" i="13"/>
  <c r="Y69" i="11" l="1"/>
  <c r="Z69" i="11"/>
  <c r="T71" i="11"/>
  <c r="U71" i="11"/>
  <c r="O61" i="11"/>
  <c r="F60" i="11"/>
  <c r="G61" i="11" s="1"/>
  <c r="P61" i="11"/>
  <c r="M62" i="13"/>
  <c r="N60" i="13"/>
  <c r="J59" i="13" a="1"/>
  <c r="J59" i="13" s="1"/>
  <c r="M63" i="14"/>
  <c r="K63" i="11"/>
  <c r="J63" i="11"/>
  <c r="N59" i="14"/>
  <c r="J58" i="14" a="1"/>
  <c r="J58" i="14" s="1"/>
  <c r="Z70" i="11" l="1"/>
  <c r="Y70" i="11"/>
  <c r="U72" i="11"/>
  <c r="T72" i="11"/>
  <c r="O62" i="11"/>
  <c r="P62" i="11"/>
  <c r="F61" i="11"/>
  <c r="G62" i="11" s="1"/>
  <c r="M63" i="13"/>
  <c r="J64" i="11"/>
  <c r="K64" i="11"/>
  <c r="M64" i="14"/>
  <c r="N60" i="14"/>
  <c r="J59" i="14" a="1"/>
  <c r="J59" i="14" s="1"/>
  <c r="N61" i="13"/>
  <c r="J60" i="13" a="1"/>
  <c r="J60" i="13" s="1"/>
  <c r="Y71" i="11" l="1"/>
  <c r="Z71" i="11"/>
  <c r="T73" i="11"/>
  <c r="U73" i="11"/>
  <c r="P63" i="11"/>
  <c r="O63" i="11"/>
  <c r="F62" i="11"/>
  <c r="G63" i="11" s="1"/>
  <c r="M64" i="13"/>
  <c r="N61" i="14"/>
  <c r="J60" i="14" a="1"/>
  <c r="J60" i="14" s="1"/>
  <c r="N62" i="13"/>
  <c r="J61" i="13" a="1"/>
  <c r="J61" i="13" s="1"/>
  <c r="M65" i="14"/>
  <c r="K65" i="11"/>
  <c r="J65" i="11"/>
  <c r="Z72" i="11" l="1"/>
  <c r="Y72" i="11"/>
  <c r="T74" i="11"/>
  <c r="U74" i="11"/>
  <c r="F63" i="11"/>
  <c r="G64" i="11" s="1"/>
  <c r="P64" i="11"/>
  <c r="O64" i="11"/>
  <c r="K66" i="11"/>
  <c r="J66" i="11"/>
  <c r="N62" i="14"/>
  <c r="J61" i="14" a="1"/>
  <c r="J61" i="14" s="1"/>
  <c r="M66" i="14"/>
  <c r="M65" i="13"/>
  <c r="N63" i="13"/>
  <c r="J62" i="13" a="1"/>
  <c r="J62" i="13" s="1"/>
  <c r="Y73" i="11" l="1"/>
  <c r="Z73" i="11"/>
  <c r="T75" i="11"/>
  <c r="U75" i="11"/>
  <c r="P65" i="11"/>
  <c r="F64" i="11"/>
  <c r="G65" i="11" s="1"/>
  <c r="O65" i="11"/>
  <c r="N64" i="13"/>
  <c r="J63" i="13" a="1"/>
  <c r="J63" i="13" s="1"/>
  <c r="M66" i="13"/>
  <c r="M67" i="14"/>
  <c r="K67" i="11"/>
  <c r="J67" i="11"/>
  <c r="N63" i="14"/>
  <c r="J62" i="14" a="1"/>
  <c r="J62" i="14" s="1"/>
  <c r="Z74" i="11" l="1"/>
  <c r="Y74" i="11"/>
  <c r="U76" i="11"/>
  <c r="T76" i="11"/>
  <c r="F65" i="11"/>
  <c r="G66" i="11" s="1"/>
  <c r="O66" i="11"/>
  <c r="P66" i="11"/>
  <c r="M67" i="13"/>
  <c r="N64" i="14"/>
  <c r="J63" i="14" a="1"/>
  <c r="J63" i="14" s="1"/>
  <c r="M68" i="14"/>
  <c r="J68" i="11"/>
  <c r="K68" i="11"/>
  <c r="N65" i="13"/>
  <c r="J64" i="13" a="1"/>
  <c r="J64" i="13" s="1"/>
  <c r="Z75" i="11" l="1"/>
  <c r="Y75" i="11"/>
  <c r="T77" i="11"/>
  <c r="U77" i="11"/>
  <c r="O67" i="11"/>
  <c r="P67" i="11"/>
  <c r="F66" i="11"/>
  <c r="G67" i="11" s="1"/>
  <c r="K69" i="11"/>
  <c r="J69" i="11"/>
  <c r="N65" i="14"/>
  <c r="J64" i="14" a="1"/>
  <c r="J64" i="14" s="1"/>
  <c r="N66" i="13"/>
  <c r="J65" i="13" a="1"/>
  <c r="J65" i="13" s="1"/>
  <c r="M69" i="14"/>
  <c r="M68" i="13"/>
  <c r="Y76" i="11" l="1"/>
  <c r="Z76" i="11"/>
  <c r="U78" i="11"/>
  <c r="T78" i="11"/>
  <c r="O68" i="11"/>
  <c r="F67" i="11"/>
  <c r="G68" i="11" s="1"/>
  <c r="P68" i="11"/>
  <c r="N66" i="14"/>
  <c r="J65" i="14" a="1"/>
  <c r="J65" i="14" s="1"/>
  <c r="M69" i="13"/>
  <c r="M70" i="14"/>
  <c r="N67" i="13"/>
  <c r="J66" i="13" a="1"/>
  <c r="J66" i="13" s="1"/>
  <c r="K70" i="11"/>
  <c r="J70" i="11"/>
  <c r="Y77" i="11" l="1"/>
  <c r="Z77" i="11"/>
  <c r="T79" i="11"/>
  <c r="U79" i="11"/>
  <c r="F68" i="11"/>
  <c r="G69" i="11" s="1"/>
  <c r="O69" i="11"/>
  <c r="P69" i="11"/>
  <c r="N68" i="13"/>
  <c r="J67" i="13" a="1"/>
  <c r="J67" i="13" s="1"/>
  <c r="N67" i="14"/>
  <c r="J66" i="14" a="1"/>
  <c r="J66" i="14" s="1"/>
  <c r="M70" i="13"/>
  <c r="K71" i="11"/>
  <c r="J71" i="11"/>
  <c r="M71" i="14"/>
  <c r="Z78" i="11" l="1"/>
  <c r="Y78" i="11"/>
  <c r="U80" i="11"/>
  <c r="T80" i="11"/>
  <c r="F69" i="11"/>
  <c r="G70" i="11" s="1"/>
  <c r="O70" i="11"/>
  <c r="P70" i="11"/>
  <c r="M71" i="13"/>
  <c r="M72" i="14"/>
  <c r="J72" i="11"/>
  <c r="K72" i="11"/>
  <c r="N69" i="13"/>
  <c r="J68" i="13" a="1"/>
  <c r="J68" i="13" s="1"/>
  <c r="N68" i="14"/>
  <c r="J67" i="14" a="1"/>
  <c r="J67" i="14" s="1"/>
  <c r="Y79" i="11" l="1"/>
  <c r="Z79" i="11"/>
  <c r="T81" i="11"/>
  <c r="U81" i="1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Y80" i="11" l="1"/>
  <c r="Z80" i="11"/>
  <c r="U82" i="11"/>
  <c r="T82" i="11"/>
  <c r="P72" i="11"/>
  <c r="O72" i="11"/>
  <c r="F71" i="11"/>
  <c r="G72" i="11" s="1"/>
  <c r="N70" i="14"/>
  <c r="J69" i="14" a="1"/>
  <c r="J69" i="14" s="1"/>
  <c r="K74" i="11"/>
  <c r="J74" i="11"/>
  <c r="M74" i="14"/>
  <c r="M73" i="13"/>
  <c r="N71" i="13"/>
  <c r="J70" i="13" a="1"/>
  <c r="J70" i="13" s="1"/>
  <c r="Y81" i="11" l="1"/>
  <c r="Z81" i="11"/>
  <c r="I6" i="12"/>
  <c r="T4" i="11"/>
  <c r="I3" i="12" s="1"/>
  <c r="I8" i="12" s="1"/>
  <c r="B24" i="2"/>
  <c r="P73" i="11"/>
  <c r="F72" i="11"/>
  <c r="G73" i="11" s="1"/>
  <c r="O73" i="11"/>
  <c r="K75" i="11"/>
  <c r="J75" i="11"/>
  <c r="N71" i="14"/>
  <c r="J70" i="14" a="1"/>
  <c r="J70" i="14" s="1"/>
  <c r="M74" i="13"/>
  <c r="N72" i="13"/>
  <c r="J71" i="13" a="1"/>
  <c r="J71" i="13" s="1"/>
  <c r="M75" i="14"/>
  <c r="Y82" i="11" l="1"/>
  <c r="Z82" i="1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Y4" i="11" l="1"/>
  <c r="K3" i="12" s="1"/>
  <c r="B25" i="2"/>
  <c r="K6" i="12"/>
  <c r="P75" i="11"/>
  <c r="O75" i="11"/>
  <c r="F74" i="11"/>
  <c r="G75" i="11" s="1"/>
  <c r="N74" i="13"/>
  <c r="J73" i="13" a="1"/>
  <c r="J73" i="13" s="1"/>
  <c r="M76" i="13"/>
  <c r="K77" i="11"/>
  <c r="J77" i="11"/>
  <c r="M77" i="14"/>
  <c r="N73" i="14"/>
  <c r="J72" i="14" a="1"/>
  <c r="J72" i="14" s="1"/>
  <c r="K8" i="12" l="1"/>
  <c r="B1" i="14" s="1"/>
  <c r="O23" i="2"/>
  <c r="O20" i="2"/>
  <c r="O27" i="2"/>
  <c r="O76" i="1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B8" i="14" l="1"/>
  <c r="I8" i="14"/>
  <c r="K8" i="14" s="1"/>
  <c r="L8" i="14" s="1"/>
  <c r="I9" i="14" s="1"/>
  <c r="K9" i="14" s="1"/>
  <c r="L9" i="14" s="1"/>
  <c r="I10" i="14" s="1"/>
  <c r="O77" i="11"/>
  <c r="P77" i="11"/>
  <c r="F76" i="11"/>
  <c r="G77" i="11" s="1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A104" i="11" l="1"/>
  <c r="K82" i="11"/>
  <c r="J82" i="11"/>
  <c r="O80" i="11"/>
  <c r="F79" i="11"/>
  <c r="G80" i="11" s="1"/>
  <c r="P80" i="11"/>
  <c r="N79" i="13"/>
  <c r="J78" i="13" a="1"/>
  <c r="J78" i="13" s="1"/>
  <c r="M81" i="13"/>
  <c r="I11" i="14"/>
  <c r="N78" i="14"/>
  <c r="J77" i="14" a="1"/>
  <c r="J77" i="14" s="1"/>
  <c r="M82" i="14"/>
  <c r="E6" i="12" l="1"/>
  <c r="A98" i="11"/>
  <c r="F80" i="11"/>
  <c r="G81" i="11" s="1"/>
  <c r="P81" i="11"/>
  <c r="O81" i="11"/>
  <c r="M83" i="14"/>
  <c r="M82" i="13"/>
  <c r="N79" i="14"/>
  <c r="J78" i="14" a="1"/>
  <c r="J78" i="14" s="1"/>
  <c r="J4" i="11"/>
  <c r="E3" i="12" s="1"/>
  <c r="B22" i="2"/>
  <c r="K11" i="14"/>
  <c r="L11" i="14" s="1"/>
  <c r="N80" i="13"/>
  <c r="J79" i="13" a="1"/>
  <c r="J79" i="13" s="1"/>
  <c r="P82" i="11" l="1"/>
  <c r="O82" i="11"/>
  <c r="A100" i="11"/>
  <c r="A90" i="11"/>
  <c r="F81" i="11"/>
  <c r="G82" i="11" s="1"/>
  <c r="E8" i="12"/>
  <c r="I12" i="14"/>
  <c r="M83" i="13"/>
  <c r="N81" i="13"/>
  <c r="J80" i="13" a="1"/>
  <c r="J80" i="13" s="1"/>
  <c r="N80" i="14"/>
  <c r="J79" i="14" a="1"/>
  <c r="J79" i="14" s="1"/>
  <c r="M84" i="14"/>
  <c r="F82" i="11" l="1"/>
  <c r="D4" i="11" s="1"/>
  <c r="F2" i="11" s="1"/>
  <c r="G2" i="11" s="1"/>
  <c r="A94" i="11"/>
  <c r="A102" i="11"/>
  <c r="M84" i="13"/>
  <c r="M85" i="14"/>
  <c r="N82" i="13"/>
  <c r="J81" i="13" a="1"/>
  <c r="J81" i="13" s="1"/>
  <c r="N81" i="14"/>
  <c r="J80" i="14" a="1"/>
  <c r="J80" i="14" s="1"/>
  <c r="K12" i="14"/>
  <c r="L12" i="14" s="1"/>
  <c r="B6" i="11" l="1"/>
  <c r="O4" i="11"/>
  <c r="G3" i="12" s="1"/>
  <c r="G8" i="12" s="1"/>
  <c r="C8" i="12" s="1"/>
  <c r="G6" i="12"/>
  <c r="C6" i="12" s="1"/>
  <c r="B23" i="2"/>
  <c r="O26" i="2" s="1"/>
  <c r="O37" i="2" s="1"/>
  <c r="E2" i="11"/>
  <c r="M85" i="13"/>
  <c r="N83" i="13"/>
  <c r="J82" i="13" a="1"/>
  <c r="J82" i="13" s="1"/>
  <c r="M86" i="14"/>
  <c r="I13" i="14"/>
  <c r="N82" i="14"/>
  <c r="J81" i="14" a="1"/>
  <c r="J81" i="14" s="1"/>
  <c r="O19" i="2" l="1"/>
  <c r="O35" i="2" s="1"/>
  <c r="B26" i="2"/>
  <c r="F1" i="2" s="1"/>
  <c r="F3" i="2" s="1"/>
  <c r="O22" i="2"/>
  <c r="O36" i="2" s="1"/>
  <c r="B1" i="13"/>
  <c r="I8" i="13" s="1"/>
  <c r="K8" i="13" s="1"/>
  <c r="L8" i="13" s="1"/>
  <c r="N83" i="14"/>
  <c r="J82" i="14" a="1"/>
  <c r="J82" i="14" s="1"/>
  <c r="M86" i="13"/>
  <c r="K13" i="14"/>
  <c r="L13" i="14" s="1"/>
  <c r="M87" i="14"/>
  <c r="N84" i="13"/>
  <c r="J83" i="13" a="1"/>
  <c r="J83" i="13" s="1"/>
  <c r="O40" i="2" l="1"/>
  <c r="O18" i="2"/>
  <c r="P31" i="2" s="1"/>
  <c r="F29" i="2"/>
  <c r="B8" i="13"/>
  <c r="P22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36" i="2" l="1"/>
  <c r="P20" i="2"/>
  <c r="P26" i="2"/>
  <c r="P30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P40" i="2" l="1"/>
  <c r="L9" i="13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<sst xmlns="http://schemas.openxmlformats.org/spreadsheetml/2006/main" count="5004" uniqueCount="1112">
  <si>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</si>
  <si>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</si>
  <si>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</si>
  <si>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</si>
  <si>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</si>
  <si>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</si>
  <si>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</si>
  <si>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</si>
  <si>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</si>
  <si>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</si>
  <si>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</si>
  <si>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</si>
  <si>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</si>
  <si>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</si>
  <si>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</si>
  <si>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</si>
  <si>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</si>
  <si>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</si>
  <si>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</si>
  <si>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</si>
  <si>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</si>
  <si>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</si>
  <si>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</si>
  <si>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</si>
  <si>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</si>
  <si>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</si>
  <si>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</si>
  <si>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</si>
  <si>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</si>
  <si>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</si>
  <si>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</si>
  <si>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</si>
  <si>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</si>
  <si>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</si>
  <si>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</si>
  <si>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</si>
  <si>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</si>
  <si>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</si>
  <si>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</si>
  <si>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</si>
  <si>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</si>
  <si>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</si>
  <si>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</si>
  <si>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</si>
  <si>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</si>
  <si>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</si>
  <si>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</si>
  <si>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</si>
  <si>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</si>
  <si>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</si>
  <si>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</si>
  <si>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</si>
  <si>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</si>
  <si>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</si>
  <si>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</si>
  <si>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</si>
  <si>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</si>
  <si>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</si>
  <si>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</si>
  <si>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</si>
  <si>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</si>
  <si>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</si>
  <si>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</si>
  <si>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</si>
  <si>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</si>
  <si>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</si>
  <si>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</si>
  <si>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</si>
  <si>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</si>
  <si>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</si>
  <si>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</si>
  <si>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</si>
  <si>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</si>
  <si>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</si>
  <si>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</si>
  <si>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</si>
  <si>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</si>
  <si>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</si>
  <si>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</si>
  <si>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</si>
  <si>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</si>
  <si>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</si>
  <si>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</si>
  <si>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</si>
  <si>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</si>
  <si>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</si>
  <si>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</si>
  <si>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</si>
  <si>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</si>
  <si>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</si>
  <si>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</si>
  <si>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</si>
  <si>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</si>
  <si>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</si>
  <si>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</si>
  <si>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</si>
  <si>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</si>
  <si>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</si>
  <si>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</si>
  <si>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</si>
  <si>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</si>
  <si>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</si>
  <si>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</si>
  <si>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</si>
  <si>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</si>
  <si>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</si>
  <si>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</si>
  <si>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</si>
  <si>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</si>
  <si>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</si>
  <si>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</si>
  <si>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</si>
  <si>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</si>
  <si>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</si>
  <si>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</si>
  <si>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</si>
  <si>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</si>
  <si>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</si>
  <si>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</si>
  <si>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</si>
  <si>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</si>
  <si>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</si>
  <si>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</si>
  <si>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</si>
  <si>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</si>
  <si>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</si>
  <si>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</si>
  <si>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</si>
  <si>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</si>
  <si>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</si>
  <si>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</si>
  <si>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</si>
  <si>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</si>
  <si>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</si>
  <si>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</si>
  <si>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</si>
  <si>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</si>
  <si>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</si>
  <si>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</si>
  <si>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</si>
  <si>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</si>
  <si>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</si>
  <si>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</si>
  <si>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</si>
  <si>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</si>
  <si>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</si>
  <si>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</si>
  <si>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</si>
  <si>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</si>
  <si>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</si>
  <si>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</si>
  <si>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</si>
  <si>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</si>
  <si>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</si>
  <si>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</si>
  <si>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</si>
  <si>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</si>
  <si>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</si>
  <si>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</si>
  <si>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</si>
  <si>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</si>
  <si>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</si>
  <si>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</si>
  <si>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</si>
  <si>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</si>
  <si>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</si>
  <si>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</si>
  <si>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</si>
  <si>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</si>
  <si>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</si>
  <si>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</si>
  <si>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</si>
  <si>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</si>
  <si>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</si>
  <si>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</si>
  <si>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</si>
  <si>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</si>
  <si>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</si>
  <si>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</si>
  <si>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</si>
  <si>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</si>
  <si>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</si>
  <si>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</si>
  <si>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</si>
  <si>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</si>
  <si>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</si>
  <si>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</si>
  <si>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</si>
  <si>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</si>
  <si>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</si>
  <si>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</si>
  <si>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</si>
  <si>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</si>
  <si>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</si>
  <si>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</si>
  <si>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</si>
  <si>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</si>
  <si>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</si>
  <si>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</si>
  <si>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</si>
  <si>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</si>
  <si>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</si>
  <si>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</si>
  <si>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</si>
  <si>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</si>
  <si>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</si>
  <si>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</si>
  <si>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</si>
  <si>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</si>
  <si>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</si>
  <si>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</si>
  <si>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</si>
  <si>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</si>
  <si>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</si>
  <si>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</si>
  <si>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</si>
  <si>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</si>
  <si>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</si>
  <si>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</si>
  <si>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</si>
  <si>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</si>
  <si>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</si>
  <si>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</si>
  <si>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</si>
  <si>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</si>
  <si>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</si>
  <si>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</si>
  <si>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</si>
  <si>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</si>
  <si>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</si>
  <si>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</si>
  <si>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</si>
  <si>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</si>
  <si>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</si>
  <si>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</si>
  <si>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</si>
  <si>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</si>
  <si>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</si>
  <si>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</si>
  <si>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</si>
  <si>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</si>
  <si>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</si>
  <si>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</si>
  <si>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</si>
  <si>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</si>
  <si>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</si>
  <si>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</si>
  <si>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</si>
  <si>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</si>
  <si>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</si>
  <si>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</si>
  <si>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</si>
  <si>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</si>
  <si>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</si>
  <si>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</si>
  <si>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</si>
  <si>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</si>
  <si>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</si>
  <si>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</si>
  <si>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</si>
  <si>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</si>
  <si>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</si>
  <si>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</si>
  <si>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</si>
  <si>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</si>
  <si>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</si>
  <si>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</si>
  <si>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</si>
  <si>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</si>
  <si>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</si>
  <si>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</si>
  <si>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</si>
  <si>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</si>
  <si>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</si>
  <si>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</si>
  <si>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</si>
  <si>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</si>
  <si>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</si>
  <si>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</si>
  <si>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</si>
  <si>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</si>
  <si>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</si>
  <si>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</si>
  <si>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</si>
  <si>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</si>
  <si>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</si>
  <si>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</si>
  <si>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</si>
  <si>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</si>
  <si>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</si>
  <si>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</si>
  <si>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</si>
  <si>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</si>
  <si>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</si>
  <si>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</si>
  <si>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</si>
  <si>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</si>
  <si>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</si>
  <si>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</si>
  <si>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</si>
  <si>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</si>
  <si>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</si>
  <si>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</si>
  <si>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</si>
  <si>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</si>
  <si>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</si>
  <si>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</si>
  <si>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</si>
  <si>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</si>
  <si>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</si>
  <si>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</si>
  <si>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</si>
  <si>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</si>
  <si>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</si>
  <si>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</si>
  <si>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</si>
  <si>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</si>
  <si>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</si>
  <si>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</si>
  <si>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</si>
  <si>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</si>
  <si>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</si>
  <si>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</si>
  <si>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</si>
  <si>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</si>
  <si>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</si>
  <si>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</si>
  <si>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</si>
  <si>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</si>
  <si>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</si>
  <si>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</si>
  <si>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</si>
  <si>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</si>
  <si>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</si>
  <si>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</si>
  <si>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</si>
  <si>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</si>
  <si>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</si>
  <si>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</si>
  <si>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</si>
  <si>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</si>
  <si>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</si>
  <si>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</si>
  <si>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</si>
  <si>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</si>
  <si>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</si>
  <si>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</si>
  <si>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</si>
  <si>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</si>
  <si>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</si>
  <si>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</si>
  <si>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</si>
  <si>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</si>
  <si>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</si>
  <si>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</si>
  <si>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</si>
  <si>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</si>
  <si>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</si>
  <si>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</si>
  <si>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</si>
  <si>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</si>
  <si>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</si>
  <si>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</si>
  <si>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</si>
  <si>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</si>
  <si>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</si>
  <si>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</si>
  <si>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</si>
  <si>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</si>
  <si>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</si>
  <si>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</si>
  <si>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</si>
  <si>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</si>
  <si>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</si>
  <si>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</si>
  <si>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</si>
  <si>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</si>
  <si>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</si>
  <si>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</si>
  <si>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</si>
  <si>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</si>
  <si>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</si>
  <si>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</si>
  <si>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</si>
  <si>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</si>
  <si>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</si>
  <si>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</si>
  <si>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</si>
  <si>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</si>
  <si>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</si>
  <si>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</si>
  <si>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</si>
  <si>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</si>
  <si>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</si>
  <si>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</si>
  <si>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</si>
  <si>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</si>
  <si>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</si>
  <si>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</si>
  <si>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</si>
  <si>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</si>
  <si>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</si>
  <si>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</si>
  <si>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</si>
  <si>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</si>
  <si>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</si>
  <si>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</si>
  <si>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</si>
  <si>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</si>
  <si>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</si>
  <si>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</si>
  <si>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</si>
  <si>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</si>
  <si>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</si>
  <si>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</si>
  <si>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</si>
  <si>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</si>
  <si>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</si>
  <si>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</si>
  <si>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</si>
  <si>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</si>
  <si>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</si>
  <si>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</si>
  <si>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</si>
  <si>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</si>
  <si>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</si>
  <si>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</si>
  <si>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</si>
  <si>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</si>
  <si>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</si>
  <si>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</si>
  <si>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</si>
  <si>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</si>
  <si>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</si>
  <si>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</si>
  <si>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</si>
  <si>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</si>
  <si>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</si>
  <si>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</si>
  <si>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</si>
  <si>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</si>
  <si>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</si>
  <si>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</si>
  <si>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</si>
  <si>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</si>
  <si>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</si>
  <si>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</si>
  <si>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</si>
  <si>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</si>
  <si>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</si>
  <si>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</si>
  <si>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</si>
  <si>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</si>
  <si>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</si>
  <si>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</si>
  <si>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</si>
  <si>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</si>
  <si>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</si>
  <si>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</si>
  <si>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</si>
  <si>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</si>
  <si>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</si>
  <si>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</si>
  <si>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</si>
  <si>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</si>
  <si>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</si>
  <si>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</si>
  <si>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</si>
  <si>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</si>
  <si>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</si>
  <si>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</si>
  <si>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</si>
  <si>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</si>
  <si>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</si>
  <si>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</si>
  <si>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</si>
  <si>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</si>
  <si>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</si>
  <si>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</si>
  <si>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</si>
  <si>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</si>
  <si>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</si>
  <si>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</si>
  <si>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</si>
  <si>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</si>
  <si>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</si>
  <si>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</si>
  <si>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</si>
  <si>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</si>
  <si>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</si>
  <si>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</si>
  <si>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</si>
  <si>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</si>
  <si>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</si>
  <si>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</si>
  <si>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</si>
  <si>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</si>
  <si>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</si>
  <si>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</si>
  <si>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</si>
  <si>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</si>
  <si>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</si>
  <si>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</si>
  <si>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</si>
  <si>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</si>
  <si>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</si>
  <si>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</si>
  <si>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</si>
  <si>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</si>
  <si>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</si>
  <si>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</si>
  <si>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</si>
  <si>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</si>
  <si>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</si>
  <si>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</si>
  <si>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</si>
  <si>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</si>
  <si>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</si>
  <si>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</si>
  <si>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</si>
  <si>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</si>
  <si>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</si>
  <si>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</si>
  <si>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</si>
  <si>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</si>
  <si>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</si>
  <si>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</si>
  <si>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</si>
  <si>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</si>
  <si>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</si>
  <si>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</si>
  <si>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</si>
  <si>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</si>
  <si>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</si>
  <si>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</si>
  <si>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</si>
  <si>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</si>
  <si>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</si>
  <si>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</si>
  <si>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</si>
  <si>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</si>
  <si>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</si>
  <si>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</si>
  <si>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</si>
  <si>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</si>
  <si>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</si>
  <si>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</si>
  <si>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</si>
  <si>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</si>
  <si>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</si>
  <si>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</si>
  <si>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</si>
  <si>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</si>
  <si>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</si>
  <si>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</si>
  <si>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</si>
  <si>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</si>
  <si>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</si>
  <si>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</si>
  <si>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</si>
  <si>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</si>
  <si>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</si>
  <si>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</si>
  <si>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</si>
  <si>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</si>
  <si>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</si>
  <si>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</si>
  <si>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</si>
  <si>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</si>
  <si>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</si>
  <si>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</si>
  <si>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</si>
  <si>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</si>
  <si>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</si>
  <si>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</si>
  <si>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</si>
  <si>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</si>
  <si>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</si>
  <si>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</si>
  <si>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</si>
  <si>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</si>
  <si>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</si>
  <si>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</si>
  <si>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</si>
  <si>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</si>
  <si>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</si>
  <si>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</si>
  <si>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</si>
  <si>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</si>
  <si>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</si>
  <si>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</si>
  <si>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</si>
  <si>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</si>
  <si>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</si>
  <si>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</si>
  <si>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</si>
  <si>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</si>
  <si>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</si>
  <si>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</si>
  <si>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</si>
  <si>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</si>
  <si>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</si>
  <si>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</si>
  <si>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</si>
  <si>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</si>
  <si>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</si>
  <si>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</si>
  <si>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</si>
  <si>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</si>
  <si>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</si>
  <si>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</si>
  <si>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</si>
  <si>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</si>
  <si>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</si>
  <si>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</si>
  <si>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</si>
  <si>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</si>
  <si>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</si>
  <si>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</si>
  <si>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</si>
  <si>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</si>
  <si>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</si>
  <si>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</si>
  <si>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</si>
  <si>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</si>
  <si>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</si>
  <si>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</si>
  <si>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</si>
  <si>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</si>
  <si>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</si>
  <si>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</si>
  <si>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</si>
  <si>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</si>
  <si>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</si>
  <si>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</si>
  <si>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</si>
  <si>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</si>
  <si>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</si>
  <si>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</si>
  <si>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</si>
  <si>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</si>
  <si>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</si>
  <si>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</si>
  <si>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</si>
  <si>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</si>
  <si>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</si>
  <si>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</si>
  <si>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</si>
  <si>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</si>
  <si>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</si>
  <si>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</si>
  <si>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</si>
  <si>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</si>
  <si>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</si>
  <si>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</si>
  <si>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</si>
  <si>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</si>
  <si>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</si>
  <si>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</si>
  <si>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</si>
  <si>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</si>
  <si>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</si>
  <si>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</si>
  <si>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</si>
  <si>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</si>
  <si>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</si>
  <si>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</si>
  <si>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</si>
  <si>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</si>
  <si>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</si>
  <si>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</si>
  <si>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</si>
  <si>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</si>
  <si>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</si>
  <si>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</si>
  <si>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</si>
  <si>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</si>
  <si>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</si>
  <si>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</si>
  <si>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</si>
  <si>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</si>
  <si>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</si>
  <si>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</si>
  <si>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</si>
  <si>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</si>
  <si>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</si>
  <si>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</si>
  <si>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</si>
  <si>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</si>
  <si>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</si>
  <si>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</si>
  <si>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</si>
  <si>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</si>
  <si>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</si>
  <si>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</si>
  <si>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</si>
  <si>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</si>
  <si>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</si>
  <si>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</si>
  <si>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</si>
  <si>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</si>
  <si>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</si>
  <si>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</si>
  <si>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</si>
  <si>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</si>
  <si>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</si>
  <si>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</si>
  <si>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</si>
  <si>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</si>
  <si>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</si>
  <si>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</si>
  <si>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</si>
  <si>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</si>
  <si>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</si>
  <si>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</si>
  <si>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</si>
  <si>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</si>
  <si>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</si>
  <si>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</si>
  <si>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</si>
  <si>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</si>
  <si>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</si>
  <si>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</si>
  <si>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</si>
  <si>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</si>
  <si>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</si>
  <si>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</si>
  <si>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</si>
  <si>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</si>
  <si>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</si>
  <si>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</si>
  <si>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</si>
  <si>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</si>
  <si>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</si>
  <si>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</si>
  <si>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</si>
  <si>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</si>
  <si>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</si>
  <si>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</si>
  <si>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</si>
  <si>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</si>
  <si>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</si>
  <si>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</si>
  <si>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</si>
  <si>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</si>
  <si>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</si>
  <si>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</si>
  <si>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</si>
  <si>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</si>
  <si>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</si>
  <si>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</si>
  <si>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</si>
  <si>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</si>
  <si>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</si>
  <si>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</si>
  <si>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</si>
  <si>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</si>
  <si>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</si>
  <si>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</si>
  <si>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</si>
  <si>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</si>
  <si>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</si>
  <si>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</si>
  <si>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</si>
  <si>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</si>
  <si>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</si>
  <si>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</si>
  <si>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</si>
  <si>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</si>
  <si>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</si>
  <si>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</si>
  <si>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</si>
  <si>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</si>
  <si>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</si>
  <si>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</si>
  <si>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</si>
  <si>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</si>
  <si>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</si>
  <si>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</si>
  <si>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</si>
  <si>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</si>
  <si>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</si>
  <si>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</si>
  <si>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</si>
  <si>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</si>
  <si>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</si>
  <si>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</si>
  <si>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</si>
  <si>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</si>
  <si>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</si>
  <si>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</si>
  <si>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</si>
  <si>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</si>
  <si>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</si>
  <si>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</si>
  <si>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</si>
  <si>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</si>
  <si>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</si>
  <si>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</si>
  <si>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</si>
  <si>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</si>
  <si>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</si>
  <si>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</si>
  <si>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</si>
  <si>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</si>
  <si>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</si>
  <si>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</si>
  <si>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</si>
  <si>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</si>
  <si>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</si>
  <si>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</si>
  <si>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</si>
  <si>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</si>
  <si>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</si>
  <si>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</si>
  <si>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</si>
  <si>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</si>
  <si>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</si>
  <si>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</si>
  <si>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</si>
  <si>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</si>
  <si>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</si>
  <si>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</si>
  <si>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</si>
  <si>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</si>
  <si>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</si>
  <si>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</si>
  <si>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</si>
  <si>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</si>
  <si>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</si>
  <si>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</si>
  <si>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</si>
  <si>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</si>
  <si>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</si>
  <si>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</si>
  <si>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</si>
  <si>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</si>
  <si>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</si>
  <si>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</si>
  <si>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</si>
  <si>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</si>
  <si>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</si>
  <si>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</si>
  <si>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</si>
  <si>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</si>
  <si>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</si>
  <si>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</si>
  <si>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</si>
  <si>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</si>
  <si>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</si>
  <si>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</si>
  <si>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</si>
  <si>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</si>
  <si>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</si>
  <si>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</si>
  <si>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</si>
  <si>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</si>
  <si>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</si>
  <si>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</si>
  <si>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</si>
  <si>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</si>
  <si>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</si>
  <si>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</si>
  <si>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</si>
  <si>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</si>
  <si>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</si>
  <si>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</si>
  <si>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</si>
  <si>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</si>
  <si>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</si>
  <si>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</si>
  <si>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</si>
  <si>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</si>
  <si>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</si>
  <si>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</si>
  <si>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</si>
  <si>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</si>
  <si>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</si>
  <si>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</si>
  <si>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</si>
  <si>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</si>
  <si>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</si>
  <si>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</si>
  <si>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</si>
  <si>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</si>
  <si>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</si>
  <si>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</si>
  <si>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</si>
  <si>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</si>
  <si>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</si>
  <si>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</si>
  <si>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</si>
  <si>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</si>
  <si>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</si>
  <si>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</si>
  <si>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</si>
  <si>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</si>
  <si>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</si>
  <si>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</si>
  <si>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</si>
  <si>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</si>
  <si>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</si>
  <si>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</si>
  <si>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</si>
  <si>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</si>
  <si>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</si>
  <si>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</si>
  <si>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</si>
  <si>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</si>
  <si>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</si>
  <si>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</si>
  <si>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</si>
  <si>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</si>
  <si>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</si>
  <si>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</si>
  <si>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</si>
  <si>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</si>
  <si>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</si>
  <si>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</si>
  <si>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</si>
  <si>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</si>
  <si>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</si>
  <si>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</si>
  <si>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</si>
  <si>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</si>
  <si>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</si>
  <si>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</si>
  <si>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</si>
  <si>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</si>
  <si>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</si>
  <si>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</si>
  <si>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</si>
  <si>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</si>
  <si>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</si>
  <si>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</si>
  <si>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</si>
  <si>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</si>
  <si>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</si>
  <si>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</si>
  <si>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</si>
  <si>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</si>
  <si>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</si>
  <si>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</si>
  <si>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</si>
  <si>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</si>
  <si>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</si>
  <si>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</si>
  <si>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</si>
  <si>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</si>
  <si>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</si>
  <si>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</si>
  <si>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</si>
  <si>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</si>
  <si>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</si>
  <si>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</si>
  <si>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</si>
  <si>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</si>
  <si>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</si>
  <si>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</si>
  <si>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</si>
  <si>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</si>
  <si>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</si>
  <si>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</si>
  <si>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</si>
  <si>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</si>
  <si>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</si>
  <si>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</si>
  <si>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</si>
  <si>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</si>
  <si>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</si>
  <si>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</si>
  <si>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</si>
  <si>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</si>
  <si>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</si>
  <si>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</si>
  <si>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</si>
  <si>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</si>
  <si>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</si>
  <si>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</si>
  <si>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</si>
  <si>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</si>
  <si>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</si>
  <si>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</si>
  <si>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</si>
  <si>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</si>
  <si>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</si>
  <si>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</si>
  <si>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</si>
  <si>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</si>
  <si>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</si>
  <si>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</si>
  <si>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</si>
  <si>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</si>
  <si>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</si>
  <si>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</si>
  <si>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</si>
  <si>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</si>
  <si>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</si>
  <si>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</si>
  <si>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</si>
  <si>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</si>
  <si>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</si>
  <si>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</si>
  <si>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</si>
  <si>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</si>
  <si>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</si>
  <si>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</si>
  <si>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</si>
  <si>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</si>
  <si>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</si>
  <si>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</si>
  <si>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</si>
  <si>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</si>
  <si>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</si>
  <si>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</si>
  <si>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</si>
  <si>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</si>
  <si>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</si>
  <si>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</si>
  <si>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</si>
  <si>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</si>
  <si>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</si>
  <si>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</si>
  <si>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</si>
  <si>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</si>
  <si>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</si>
  <si>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</si>
  <si>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</si>
  <si>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</si>
  <si>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</si>
  <si>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</si>
  <si>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</si>
  <si>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</si>
  <si>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</si>
  <si>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</si>
  <si>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</si>
  <si>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</si>
  <si>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</si>
  <si>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</si>
  <si>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</si>
  <si>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</si>
  <si>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</si>
  <si>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</si>
  <si>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</si>
  <si>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</si>
  <si>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</si>
  <si>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</si>
  <si>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</si>
  <si>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</si>
  <si>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</si>
  <si>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</si>
  <si>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</si>
  <si>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</si>
  <si>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</si>
  <si>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</si>
  <si>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</si>
  <si>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</si>
  <si>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</si>
  <si>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</si>
  <si>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</si>
  <si>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</si>
  <si>
    <t>Audible</t>
  </si>
  <si>
    <t>Willard Park Garage</t>
  </si>
  <si>
    <t>The Solver</t>
  </si>
  <si>
    <t>Transfer to Venmo - Victoria Nicholson</t>
  </si>
  <si>
    <t>North Ridgeville Athletics</t>
  </si>
  <si>
    <t>Transfer from CashApp</t>
  </si>
  <si>
    <t>Transfer to CashApp</t>
  </si>
  <si>
    <t>Transfer to Zelle</t>
  </si>
  <si>
    <t>School Pictures</t>
  </si>
  <si>
    <t>Mulligans</t>
  </si>
  <si>
    <t>Transfer to Venmo - James Brower; CST Week</t>
  </si>
  <si>
    <t>Avason</t>
  </si>
  <si>
    <t>Transfer to Venmo - Brittany; Concert Tix</t>
  </si>
  <si>
    <t>September Transfer</t>
  </si>
  <si>
    <t>Valor</t>
  </si>
  <si>
    <t>September Rent</t>
  </si>
  <si>
    <t>Amherst Skeleton Run</t>
  </si>
  <si>
    <t>Stownut Doughnut</t>
  </si>
  <si>
    <t>Trivs</t>
  </si>
  <si>
    <t>September Savings</t>
  </si>
  <si>
    <t>Microsoft Office</t>
  </si>
  <si>
    <t>Home To Suites</t>
  </si>
  <si>
    <t>Stromboli's</t>
  </si>
  <si>
    <t>Gameday Math</t>
  </si>
  <si>
    <t>Hilton Grand Vacations</t>
  </si>
  <si>
    <t>Transfer to Venmo - Smiles from Smith</t>
  </si>
  <si>
    <t>Hollywood Casino</t>
  </si>
  <si>
    <t>ATM Withdrawal - Bowling</t>
  </si>
  <si>
    <t>Transfer to Venmo - Pina Gillespie; Homecoming</t>
  </si>
  <si>
    <t>Transfer to Venmo - Geralynn Pantina; Potluck</t>
  </si>
  <si>
    <t>Schuster's</t>
  </si>
  <si>
    <t>Golf Cart - Austin</t>
  </si>
  <si>
    <t>Innovative Counseling</t>
  </si>
  <si>
    <t>Just One More</t>
  </si>
  <si>
    <t>Minotti</t>
  </si>
  <si>
    <t>Elyria Schools</t>
  </si>
  <si>
    <t>Mapleside Farms</t>
  </si>
  <si>
    <t>Cash App - Pulp</t>
  </si>
  <si>
    <t>Cash App - Water</t>
  </si>
  <si>
    <t>Autozone</t>
  </si>
  <si>
    <t>AMF North Ridgeville</t>
  </si>
  <si>
    <t>Transfer to Venmo - Brittany; Ramen</t>
  </si>
  <si>
    <t>Transfer to Venmo - Katie Cammerata; Wine</t>
  </si>
  <si>
    <t>October Rent</t>
  </si>
  <si>
    <t>Transfer from Regan</t>
  </si>
  <si>
    <t>JM Tax Prep</t>
  </si>
  <si>
    <t>Progressive Field</t>
  </si>
  <si>
    <t>DAZN</t>
  </si>
  <si>
    <t>Southern Tier Brewing</t>
  </si>
  <si>
    <t>Transfer to Venmo - Robin Weiss;Guardians</t>
  </si>
  <si>
    <t>Ohio Tax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</si>
</sst>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" ht="14.25" customHeight="1" x14ac:dyDescent="0.25">
      <c r="A1" s="1" t="s">
        <v>0</v>
      </c>
    </row>
    <row r="2" spans="1:1" ht="14.25" customHeight="1" x14ac:dyDescent="0.25">
      <c r="A2" s="2" t="s">
        <v>1</v>
      </c>
    </row>
    <row r="3" spans="1:1" ht="14.25" customHeight="1" x14ac:dyDescent="0.25">
      <c r="A3" s="2" t="s">
        <v>2</v>
      </c>
    </row>
    <row r="4" spans="1:1" ht="14.25" customHeight="1" x14ac:dyDescent="0.25">
      <c r="A4" s="3" t="s">
        <v>3</v>
      </c>
    </row>
    <row r="5" spans="1:1" ht="14.25" customHeight="1" x14ac:dyDescent="0.25">
      <c r="A5" s="3" t="s">
        <v>4</v>
      </c>
    </row>
    <row r="6" spans="1:1" ht="14.25" customHeight="1" x14ac:dyDescent="0.25">
      <c r="A6" s="3" t="s">
        <v>5</v>
      </c>
    </row>
    <row r="7" spans="1:1" ht="14.25" customHeight="1" x14ac:dyDescent="0.25">
      <c r="A7" s="3" t="s">
        <v>6</v>
      </c>
    </row>
    <row r="8" spans="1:1" ht="14.25" customHeight="1" x14ac:dyDescent="0.25">
      <c r="A8" s="3" t="s">
        <v>7</v>
      </c>
    </row>
    <row r="9" spans="1:1" ht="14.25" customHeight="1" x14ac:dyDescent="0.25">
      <c r="A9" s="3" t="s">
        <v>8</v>
      </c>
    </row>
    <row r="10" spans="1:1" ht="14.25" customHeight="1" x14ac:dyDescent="0.25">
      <c r="A10" s="3" t="s">
        <v>9</v>
      </c>
    </row>
    <row r="11" spans="1:1" ht="14.25" customHeight="1" x14ac:dyDescent="0.25">
      <c r="A11" s="3" t="s">
        <v>10</v>
      </c>
    </row>
    <row r="12" spans="1:1" ht="14.25" customHeight="1" x14ac:dyDescent="0.25">
      <c r="A12" s="3" t="s">
        <v>11</v>
      </c>
    </row>
    <row r="13" spans="1:1" ht="14.25" customHeight="1" x14ac:dyDescent="0.25">
      <c r="A13" s="3" t="s">
        <v>12</v>
      </c>
    </row>
    <row r="14" spans="1:1" ht="14.25" customHeight="1" x14ac:dyDescent="0.25">
      <c r="A14" s="2" t="s">
        <v>13</v>
      </c>
    </row>
    <row r="15" spans="1:1" ht="14.25" customHeight="1" x14ac:dyDescent="0.25">
      <c r="A15" s="3" t="s">
        <v>14</v>
      </c>
    </row>
    <row r="16" spans="1:1" ht="14.25" customHeight="1" x14ac:dyDescent="0.25">
      <c r="A16" s="3" t="s">
        <v>15</v>
      </c>
    </row>
    <row r="17" spans="1:1" ht="14.25" customHeight="1" x14ac:dyDescent="0.25">
      <c r="A17" s="3" t="s">
        <v>16</v>
      </c>
    </row>
    <row r="18" spans="1:1" ht="14.25" customHeight="1" x14ac:dyDescent="0.25">
      <c r="A18" s="3" t="s">
        <v>17</v>
      </c>
    </row>
    <row r="19" spans="1:1" ht="14.25" customHeight="1" x14ac:dyDescent="0.25">
      <c r="A19" s="3" t="s">
        <v>18</v>
      </c>
    </row>
    <row r="20" spans="1:1" ht="14.25" customHeight="1" x14ac:dyDescent="0.25">
      <c r="A20" s="3" t="s">
        <v>19</v>
      </c>
    </row>
    <row r="21" spans="1:1" ht="14.25" customHeight="1" x14ac:dyDescent="0.25">
      <c r="A21" s="2" t="s">
        <v>20</v>
      </c>
    </row>
    <row r="22" spans="1:1" ht="14.25" customHeight="1" x14ac:dyDescent="0.25">
      <c r="A22" s="3" t="s">
        <v>21</v>
      </c>
    </row>
    <row r="23" spans="1:1" ht="14.25" customHeight="1" x14ac:dyDescent="0.25">
      <c r="A23" s="3" t="s">
        <v>22</v>
      </c>
    </row>
    <row r="24" spans="1:1" ht="14.25" customHeight="1" x14ac:dyDescent="0.25">
      <c r="A24" s="3" t="s">
        <v>23</v>
      </c>
    </row>
    <row r="25" spans="1:1" ht="14.25" customHeight="1" x14ac:dyDescent="0.25">
      <c r="A25" s="2" t="s">
        <v>24</v>
      </c>
    </row>
    <row r="26" spans="1:1" ht="14.25" customHeight="1" x14ac:dyDescent="0.25">
      <c r="A26" s="3" t="s">
        <v>25</v>
      </c>
    </row>
    <row r="27" spans="1:1" ht="14.25" customHeight="1" x14ac:dyDescent="0.25">
      <c r="A27" s="3" t="s">
        <v>26</v>
      </c>
    </row>
    <row r="28" spans="1:1" ht="14.25" customHeight="1" x14ac:dyDescent="0.25">
      <c r="A28" s="3" t="s">
        <v>27</v>
      </c>
    </row>
    <row r="29" spans="1:1" ht="14.25" customHeight="1" x14ac:dyDescent="0.25">
      <c r="A29" s="2" t="s">
        <v>28</v>
      </c>
    </row>
    <row r="30" spans="1:1" ht="14.25" customHeight="1" x14ac:dyDescent="0.25">
      <c r="A30" s="4" t="s">
        <v>29</v>
      </c>
    </row>
    <row r="31" spans="1:1" ht="14.25" customHeight="1" x14ac:dyDescent="0.25">
      <c r="A31" s="4" t="s">
        <v>30</v>
      </c>
    </row>
    <row r="32" spans="1:1" ht="14.25" customHeight="1" x14ac:dyDescent="0.25">
      <c r="A32" s="4" t="s">
        <v>31</v>
      </c>
    </row>
    <row r="33" spans="1:1" ht="14.25" customHeight="1" x14ac:dyDescent="0.25">
      <c r="A33" s="4" t="s">
        <v>32</v>
      </c>
    </row>
    <row r="34" spans="1:1" ht="14.25" customHeight="1" x14ac:dyDescent="0.25">
      <c r="A34" s="4" t="s">
        <v>33</v>
      </c>
    </row>
    <row r="35" spans="1:1" ht="14.25" customHeight="1" x14ac:dyDescent="0.25"/>
    <row r="36" spans="1:1" ht="14.25" customHeight="1" x14ac:dyDescent="0.25"/>
    <row r="37" spans="1:1" ht="14.25" customHeight="1" x14ac:dyDescent="0.25"/>
    <row r="38" spans="1:1" ht="14.25" customHeight="1" x14ac:dyDescent="0.25"/>
    <row r="39" spans="1:1" ht="14.25" customHeight="1" x14ac:dyDescent="0.25"/>
    <row r="40" spans="1:1" ht="14.25" customHeight="1" x14ac:dyDescent="0.25"/>
    <row r="41" spans="1:1" ht="14.25" customHeight="1" x14ac:dyDescent="0.25"/>
    <row r="42" spans="1:1" ht="14.25" customHeight="1" x14ac:dyDescent="0.25"/>
    <row r="43" spans="1:1" ht="14.25" customHeight="1" x14ac:dyDescent="0.25"/>
    <row r="44" spans="1:1" ht="14.25" customHeight="1" x14ac:dyDescent="0.25"/>
    <row r="45" spans="1:1" ht="14.25" customHeight="1" x14ac:dyDescent="0.25"/>
    <row r="46" spans="1:1" ht="14.25" customHeight="1" x14ac:dyDescent="0.25"/>
    <row r="47" spans="1:1" ht="14.25" customHeight="1" x14ac:dyDescent="0.25"/>
    <row r="48" spans="1:1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6" sqref="C16"/>
    </sheetView>
  </sheetViews>
  <sheetFormatPr defaultRowHeight="15" x14ac:dyDescent="0.25"/>
  <cols>
    <col min="1" max="1" width="16.7109375" bestFit="1" customWidth="1"/>
    <col min="2" max="2" width="11.7109375" bestFit="1" customWidth="1"/>
    <col min="3" max="3" width="14.7109375" style="524" bestFit="1" customWidth="1"/>
    <col min="4" max="7" width="11.28515625" bestFit="1" customWidth="1"/>
  </cols>
  <sheetData>
    <row r="1" spans="1:3" x14ac:dyDescent="0.25">
      <c r="A1" t="s">
        <v>774</v>
      </c>
      <c r="B1" t="s">
        <v>804</v>
      </c>
      <c r="C1" s="523" t="s">
        <v>828</v>
      </c>
    </row>
    <row r="2" spans="1:3" x14ac:dyDescent="0.25">
      <c r="A2" t="s">
        <v>106</v>
      </c>
      <c r="B2" t="s">
        <v>805</v>
      </c>
      <c r="C2" s="524">
        <v>1996.7504309999999</v>
      </c>
    </row>
    <row r="3" spans="1:3" x14ac:dyDescent="0.25">
      <c r="A3" t="s">
        <v>106</v>
      </c>
      <c r="B3" t="s">
        <v>806</v>
      </c>
      <c r="C3" s="524">
        <v>961.81152799999995</v>
      </c>
    </row>
    <row r="4" spans="1:3" x14ac:dyDescent="0.25">
      <c r="A4" t="s">
        <v>106</v>
      </c>
      <c r="B4" t="s">
        <v>807</v>
      </c>
      <c r="C4" s="524">
        <v>1367.980092</v>
      </c>
    </row>
    <row r="5" spans="1:3" x14ac:dyDescent="0.25">
      <c r="A5" t="s">
        <v>808</v>
      </c>
      <c r="B5" t="s">
        <v>805</v>
      </c>
      <c r="C5" s="524">
        <v>464.38822099999999</v>
      </c>
    </row>
    <row r="6" spans="1:3" x14ac:dyDescent="0.25">
      <c r="A6" t="s">
        <v>808</v>
      </c>
      <c r="B6" t="s">
        <v>806</v>
      </c>
      <c r="C6" s="524">
        <v>738.12772700000005</v>
      </c>
    </row>
    <row r="7" spans="1:3" x14ac:dyDescent="0.25">
      <c r="A7" t="s">
        <v>810</v>
      </c>
      <c r="B7" t="s">
        <v>809</v>
      </c>
      <c r="C7" s="524">
        <v>208.27799999999999</v>
      </c>
    </row>
    <row r="8" spans="1:3" x14ac:dyDescent="0.25">
      <c r="A8" t="s">
        <v>810</v>
      </c>
      <c r="B8" t="s">
        <v>811</v>
      </c>
      <c r="C8" s="524">
        <v>1246.5709999999999</v>
      </c>
    </row>
    <row r="9" spans="1:3" x14ac:dyDescent="0.25">
      <c r="A9" t="s">
        <v>810</v>
      </c>
      <c r="B9" t="s">
        <v>812</v>
      </c>
      <c r="C9" s="524">
        <v>141.73699999999999</v>
      </c>
    </row>
    <row r="10" spans="1:3" x14ac:dyDescent="0.25">
      <c r="A10" t="s">
        <v>813</v>
      </c>
      <c r="B10" t="s">
        <v>811</v>
      </c>
      <c r="C10" s="524">
        <v>701.83600000000001</v>
      </c>
    </row>
    <row r="11" spans="1:3" x14ac:dyDescent="0.25">
      <c r="A11" t="s">
        <v>54</v>
      </c>
      <c r="B11" t="s">
        <v>814</v>
      </c>
      <c r="C11" s="524">
        <v>51.696950000000001</v>
      </c>
    </row>
    <row r="12" spans="1:3" x14ac:dyDescent="0.25">
      <c r="A12" t="s">
        <v>54</v>
      </c>
      <c r="B12" t="s">
        <v>815</v>
      </c>
      <c r="C12" s="524">
        <v>33.098590000000002</v>
      </c>
    </row>
    <row r="13" spans="1:3" x14ac:dyDescent="0.25">
      <c r="A13" t="s">
        <v>54</v>
      </c>
      <c r="B13" t="s">
        <v>816</v>
      </c>
      <c r="C13" s="524">
        <v>238.65392</v>
      </c>
    </row>
    <row r="14" spans="1:3" x14ac:dyDescent="0.25">
      <c r="A14" t="s">
        <v>54</v>
      </c>
      <c r="B14" t="s">
        <v>817</v>
      </c>
      <c r="C14" s="524">
        <v>221.08779999999999</v>
      </c>
    </row>
    <row r="15" spans="1:3" x14ac:dyDescent="0.25">
      <c r="A15" t="s">
        <v>54</v>
      </c>
      <c r="B15" t="s">
        <v>818</v>
      </c>
      <c r="C15" s="524">
        <v>219.96960000000001</v>
      </c>
    </row>
    <row r="16" spans="1:3" x14ac:dyDescent="0.25">
      <c r="A16" t="s">
        <v>59</v>
      </c>
      <c r="B16" t="s">
        <v>819</v>
      </c>
      <c r="C16" s="524">
        <v>0.13134000000000001</v>
      </c>
    </row>
    <row r="17" spans="1:3" x14ac:dyDescent="0.25">
      <c r="A17" t="s">
        <v>59</v>
      </c>
      <c r="B17" t="s">
        <v>820</v>
      </c>
      <c r="C17" s="524">
        <v>1.7378899999999999</v>
      </c>
    </row>
    <row r="18" spans="1:3" x14ac:dyDescent="0.25">
      <c r="A18" t="s">
        <v>59</v>
      </c>
      <c r="B18" t="s">
        <v>821</v>
      </c>
      <c r="C18" s="524">
        <v>24.803419999999999</v>
      </c>
    </row>
    <row r="19" spans="1:3" x14ac:dyDescent="0.25">
      <c r="A19" t="s">
        <v>59</v>
      </c>
      <c r="B19" t="s">
        <v>822</v>
      </c>
      <c r="C19" s="524">
        <v>6.1864220000000003</v>
      </c>
    </row>
    <row r="20" spans="1:3" x14ac:dyDescent="0.25">
      <c r="A20" t="s">
        <v>59</v>
      </c>
      <c r="B20" t="s">
        <v>823</v>
      </c>
      <c r="C20" s="524">
        <v>19.99126</v>
      </c>
    </row>
    <row r="21" spans="1:3" x14ac:dyDescent="0.25">
      <c r="A21" t="s">
        <v>59</v>
      </c>
      <c r="B21" t="s">
        <v>824</v>
      </c>
      <c r="C21" s="524">
        <v>183.82106999999999</v>
      </c>
    </row>
    <row r="22" spans="1:3" x14ac:dyDescent="0.25">
      <c r="A22" t="s">
        <v>59</v>
      </c>
      <c r="B22" t="s">
        <v>825</v>
      </c>
      <c r="C22" s="524">
        <v>410.49151000000001</v>
      </c>
    </row>
    <row r="23" spans="1:3" x14ac:dyDescent="0.25">
      <c r="A23" s="521" t="s">
        <v>826</v>
      </c>
      <c r="B23" s="521" t="s">
        <v>814</v>
      </c>
      <c r="C23" s="524">
        <v>8.88401</v>
      </c>
    </row>
    <row r="24" spans="1:3" x14ac:dyDescent="0.25">
      <c r="A24" s="521" t="s">
        <v>826</v>
      </c>
      <c r="B24" s="521" t="s">
        <v>816</v>
      </c>
      <c r="C24" s="524">
        <v>28.26182</v>
      </c>
    </row>
    <row r="25" spans="1:3" x14ac:dyDescent="0.25">
      <c r="A25" s="521" t="s">
        <v>826</v>
      </c>
      <c r="B25" s="521" t="s">
        <v>827</v>
      </c>
      <c r="C25" s="524">
        <v>32.098460000000003</v>
      </c>
    </row>
    <row r="26" spans="1:3" x14ac:dyDescent="0.25">
      <c r="A26" s="521" t="s">
        <v>826</v>
      </c>
      <c r="B26" s="521" t="s">
        <v>817</v>
      </c>
      <c r="C26" s="524">
        <v>25.095179999999999</v>
      </c>
    </row>
    <row r="27" spans="1:3" x14ac:dyDescent="0.25">
      <c r="A27" s="521" t="s">
        <v>826</v>
      </c>
      <c r="B27" s="521" t="s">
        <v>818</v>
      </c>
      <c r="C27" s="524">
        <v>20.74981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37" sqref="D37"/>
    </sheetView>
  </sheetViews>
  <sheetFormatPr defaultColWidth="14.42578125" defaultRowHeight="15" customHeight="1" x14ac:dyDescent="0.25"/>
  <cols>
    <col min="1" max="1" width="41.28515625" customWidth="1"/>
    <col min="2" max="2" width="14.7109375" customWidth="1"/>
    <col min="3" max="3" width="11.28515625" customWidth="1"/>
    <col min="4" max="4" width="14.7109375" customWidth="1"/>
    <col min="5" max="5" width="31.7109375" bestFit="1" customWidth="1"/>
    <col min="6" max="6" width="19.42578125" customWidth="1"/>
    <col min="7" max="7" width="20" customWidth="1"/>
    <col min="8" max="8" width="13.42578125" customWidth="1"/>
    <col min="9" max="9" width="15.5703125" customWidth="1"/>
    <col min="10" max="10" width="24.28515625" customWidth="1"/>
    <col min="11" max="11" width="13" customWidth="1"/>
    <col min="12" max="12" width="12.28515625" customWidth="1"/>
    <col min="13" max="13" width="14.140625" customWidth="1"/>
    <col min="14" max="14" width="26.5703125" customWidth="1"/>
    <col min="15" max="15" width="14.7109375" customWidth="1"/>
    <col min="16" max="16" width="14.140625" customWidth="1"/>
    <col min="17" max="17" width="7.7109375" customWidth="1"/>
    <col min="18" max="18" width="13.28515625" customWidth="1"/>
    <col min="19" max="26" width="14.140625" customWidth="1"/>
  </cols>
  <sheetData>
    <row r="1" spans="1:18" x14ac:dyDescent="0.25">
      <c r="A1" s="551" t="s">
        <v>34</v>
      </c>
      <c r="B1" s="552"/>
      <c r="C1" s="553"/>
      <c r="E1" s="5" t="s">
        <v>35</v>
      </c>
      <c r="F1" s="6">
        <f ca="1">SUM($B$7,$B$19,$B$26,$B$31,$B$40)</f>
        <v>1783905.5699999998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x14ac:dyDescent="0.25">
      <c r="A2" s="13" t="s">
        <v>39</v>
      </c>
      <c r="B2" s="14">
        <f>'Checking Transaction Log'!G2</f>
        <v>180</v>
      </c>
      <c r="C2" s="15">
        <f t="shared" ref="C2:C6" ca="1" si="0">TODAY()</f>
        <v>46322</v>
      </c>
      <c r="E2" s="13" t="s">
        <v>40</v>
      </c>
      <c r="F2" s="16">
        <f>F14</f>
        <v>169226.55</v>
      </c>
      <c r="H2" s="17"/>
      <c r="J2" s="18" t="s">
        <v>41</v>
      </c>
      <c r="K2" s="19">
        <v>0.75</v>
      </c>
      <c r="L2" s="20">
        <f>K5/(K5+K6)</f>
        <v>0.80162650313581263</v>
      </c>
      <c r="N2" s="21" t="s">
        <v>42</v>
      </c>
      <c r="O2" s="22">
        <f>B12-O1</f>
        <v>-4875</v>
      </c>
      <c r="P2" s="11"/>
      <c r="Q2" s="23" t="s">
        <v>43</v>
      </c>
      <c r="R2" s="23">
        <f ca="1">E20*(1+$Q$1)</f>
        <v>1856880.8729999997</v>
      </c>
    </row>
    <row r="3" spans="1:18" x14ac:dyDescent="0.25">
      <c r="A3" s="13" t="s">
        <v>44</v>
      </c>
      <c r="B3" s="14">
        <v>0</v>
      </c>
      <c r="C3" s="15">
        <f t="shared" ca="1" si="0"/>
        <v>46322</v>
      </c>
      <c r="E3" s="21" t="s">
        <v>45</v>
      </c>
      <c r="F3" s="22">
        <f ca="1">F1-F2</f>
        <v>1614679.0199999998</v>
      </c>
      <c r="H3" s="17"/>
      <c r="J3" s="18" t="s">
        <v>46</v>
      </c>
      <c r="K3" s="19">
        <v>0.25</v>
      </c>
      <c r="L3" s="20">
        <f>K6/(K5+K6)</f>
        <v>0.19837349686418734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2135413.0039499993</v>
      </c>
    </row>
    <row r="4" spans="1:18" x14ac:dyDescent="0.25">
      <c r="A4" s="13" t="s">
        <v>49</v>
      </c>
      <c r="B4" s="14">
        <v>0</v>
      </c>
      <c r="C4" s="15">
        <f t="shared" ca="1" si="0"/>
        <v>46322</v>
      </c>
      <c r="F4" s="7"/>
      <c r="H4" s="17"/>
      <c r="J4" s="24"/>
      <c r="K4" s="25"/>
      <c r="L4" s="26"/>
      <c r="N4" s="27" t="s">
        <v>50</v>
      </c>
      <c r="O4" s="28">
        <f>B10-O3</f>
        <v>27598.449999999997</v>
      </c>
      <c r="P4" s="11"/>
      <c r="Q4" s="23" t="s">
        <v>51</v>
      </c>
      <c r="R4" s="23">
        <f t="shared" ca="1" si="1"/>
        <v>2455724.954542499</v>
      </c>
    </row>
    <row r="5" spans="1:18" x14ac:dyDescent="0.25">
      <c r="A5" s="13" t="s">
        <v>52</v>
      </c>
      <c r="B5" s="14">
        <f ca="1">'Checking Transaction Log'!G1</f>
        <v>7996.7899999999936</v>
      </c>
      <c r="C5" s="15">
        <f t="shared" ca="1" si="0"/>
        <v>46322</v>
      </c>
      <c r="E5" s="554" t="s">
        <v>53</v>
      </c>
      <c r="F5" s="552"/>
      <c r="G5" s="553"/>
      <c r="H5" s="17"/>
      <c r="J5" s="29" t="s">
        <v>54</v>
      </c>
      <c r="K5" s="30">
        <f>B10</f>
        <v>95468.53</v>
      </c>
      <c r="L5" s="20">
        <f ca="1">K5/F3</f>
        <v>5.912539199276895E-2</v>
      </c>
      <c r="N5" s="5" t="s">
        <v>55</v>
      </c>
      <c r="O5" s="6"/>
      <c r="P5" s="11"/>
      <c r="Q5" s="23" t="s">
        <v>56</v>
      </c>
      <c r="R5" s="23">
        <f t="shared" ca="1" si="1"/>
        <v>2824083.6977238739</v>
      </c>
    </row>
    <row r="6" spans="1:18" x14ac:dyDescent="0.25">
      <c r="A6" s="13" t="s">
        <v>57</v>
      </c>
      <c r="B6" s="14">
        <f>'Savings Transaction Log'!A3</f>
        <v>22295.220000000005</v>
      </c>
      <c r="C6" s="15">
        <f t="shared" ca="1" si="0"/>
        <v>46322</v>
      </c>
      <c r="E6" s="31" t="s">
        <v>58</v>
      </c>
      <c r="F6" s="14">
        <v>134615.22</v>
      </c>
      <c r="G6" s="32">
        <v>46310</v>
      </c>
      <c r="H6" s="17"/>
      <c r="J6" s="18" t="s">
        <v>59</v>
      </c>
      <c r="K6" s="30">
        <f>B12</f>
        <v>23625</v>
      </c>
      <c r="L6" s="20">
        <f ca="1">K6/F3</f>
        <v>1.4631390949762884E-2</v>
      </c>
      <c r="N6" s="21" t="s">
        <v>60</v>
      </c>
      <c r="O6" s="22"/>
      <c r="P6" s="11"/>
      <c r="Q6" s="23" t="s">
        <v>61</v>
      </c>
      <c r="R6" s="23">
        <f t="shared" ca="1" si="1"/>
        <v>3247696.2523824549</v>
      </c>
    </row>
    <row r="7" spans="1:18" x14ac:dyDescent="0.25">
      <c r="A7" s="21" t="s">
        <v>62</v>
      </c>
      <c r="B7" s="33">
        <f ca="1">SUM(B2:B6)</f>
        <v>30472.01</v>
      </c>
      <c r="C7" s="34">
        <f ca="1">B7/F3</f>
        <v>1.8871868416299856E-2</v>
      </c>
      <c r="E7" s="529" t="s">
        <v>834</v>
      </c>
      <c r="F7" s="14">
        <v>16806</v>
      </c>
      <c r="G7" s="32">
        <v>46310</v>
      </c>
      <c r="H7" s="7"/>
      <c r="J7" s="18" t="s">
        <v>64</v>
      </c>
      <c r="K7" s="30">
        <f>IF((B3+B4+B6)&gt;10000,(B3+B4+B6-10000),0)</f>
        <v>12295.220000000005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3734850.690239823</v>
      </c>
    </row>
    <row r="8" spans="1:18" x14ac:dyDescent="0.25">
      <c r="B8" s="7"/>
      <c r="C8" s="37"/>
      <c r="E8" s="529" t="s">
        <v>898</v>
      </c>
      <c r="F8" s="14">
        <v>0</v>
      </c>
      <c r="G8" s="32">
        <v>46310</v>
      </c>
      <c r="H8" s="7"/>
      <c r="I8" s="7"/>
      <c r="J8" s="18" t="s">
        <v>68</v>
      </c>
      <c r="K8" s="30">
        <f>SUM(K5:K7)</f>
        <v>131388.75</v>
      </c>
      <c r="L8" s="20">
        <f ca="1">K8/F3</f>
        <v>8.137143566775272E-2</v>
      </c>
      <c r="N8" s="21" t="s">
        <v>69</v>
      </c>
      <c r="O8" s="22">
        <f t="shared" si="2"/>
        <v>22723.449999999997</v>
      </c>
      <c r="P8" s="11"/>
      <c r="Q8" s="23" t="s">
        <v>70</v>
      </c>
      <c r="R8" s="23">
        <f t="shared" ca="1" si="1"/>
        <v>4295078.293775796</v>
      </c>
    </row>
    <row r="9" spans="1:18" x14ac:dyDescent="0.25">
      <c r="A9" s="551" t="s">
        <v>71</v>
      </c>
      <c r="B9" s="552"/>
      <c r="C9" s="553"/>
      <c r="E9" s="528" t="s">
        <v>839</v>
      </c>
      <c r="F9" s="526">
        <v>8840</v>
      </c>
      <c r="G9" s="527">
        <v>46310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4939340.0378421647</v>
      </c>
    </row>
    <row r="10" spans="1:18" x14ac:dyDescent="0.25">
      <c r="A10" s="31" t="s">
        <v>74</v>
      </c>
      <c r="B10" s="14">
        <v>95468.53</v>
      </c>
      <c r="C10" s="15">
        <v>46312</v>
      </c>
      <c r="D10" s="17"/>
      <c r="E10" s="528" t="s">
        <v>835</v>
      </c>
      <c r="F10" s="526">
        <v>8965.33</v>
      </c>
      <c r="G10" s="527">
        <v>46310</v>
      </c>
      <c r="H10" s="17"/>
      <c r="I10" s="7"/>
      <c r="J10" s="18" t="s">
        <v>54</v>
      </c>
      <c r="K10" s="30">
        <f>(K8*K2)-K5</f>
        <v>3073.0325000000012</v>
      </c>
      <c r="L10" s="40">
        <f t="shared" ref="L10:L11" si="3">K10+K5</f>
        <v>98541.5625</v>
      </c>
      <c r="P10" s="11"/>
      <c r="Q10" s="23" t="s">
        <v>75</v>
      </c>
      <c r="R10" s="23">
        <f t="shared" ca="1" si="1"/>
        <v>5680241.0435184892</v>
      </c>
    </row>
    <row r="11" spans="1:18" x14ac:dyDescent="0.25">
      <c r="A11" s="31" t="s">
        <v>76</v>
      </c>
      <c r="B11" s="14">
        <v>13417.66</v>
      </c>
      <c r="C11" s="15">
        <v>46312</v>
      </c>
      <c r="D11" s="17"/>
      <c r="E11" s="528" t="s">
        <v>836</v>
      </c>
      <c r="F11" s="526">
        <v>0</v>
      </c>
      <c r="G11" s="527">
        <v>46310</v>
      </c>
      <c r="H11" s="17"/>
      <c r="I11" s="7"/>
      <c r="J11" s="43" t="s">
        <v>78</v>
      </c>
      <c r="K11" s="44">
        <f>(K8*K3)-K6</f>
        <v>9222.1875</v>
      </c>
      <c r="L11" s="45">
        <f t="shared" si="3"/>
        <v>32847.1875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6532277.2000462618</v>
      </c>
    </row>
    <row r="12" spans="1:18" x14ac:dyDescent="0.25">
      <c r="A12" s="47" t="s">
        <v>81</v>
      </c>
      <c r="B12" s="48">
        <v>23625</v>
      </c>
      <c r="C12" s="15">
        <v>46312</v>
      </c>
      <c r="D12" s="17"/>
      <c r="E12" s="525" t="s">
        <v>837</v>
      </c>
      <c r="F12" s="526">
        <v>0</v>
      </c>
      <c r="G12" s="527">
        <v>46310</v>
      </c>
      <c r="I12" s="7"/>
      <c r="J12" s="49"/>
      <c r="K12" s="25"/>
      <c r="L12" s="50">
        <f ca="1">L11/F3</f>
        <v>2.034285891693818E-2</v>
      </c>
      <c r="N12" s="46" t="s">
        <v>82</v>
      </c>
      <c r="O12" s="7">
        <v>6000</v>
      </c>
      <c r="P12" s="11"/>
      <c r="Q12" s="23"/>
    </row>
    <row r="13" spans="1:18" x14ac:dyDescent="0.25">
      <c r="A13" s="27"/>
      <c r="B13" s="51"/>
      <c r="C13" s="15"/>
      <c r="D13" s="17"/>
      <c r="E13" s="525" t="s">
        <v>838</v>
      </c>
      <c r="F13" s="526">
        <v>0</v>
      </c>
      <c r="G13" s="527">
        <v>46310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x14ac:dyDescent="0.25">
      <c r="A14" s="27"/>
      <c r="B14" s="51"/>
      <c r="C14" s="15"/>
      <c r="D14" s="17"/>
      <c r="E14" s="21" t="s">
        <v>40</v>
      </c>
      <c r="F14" s="33">
        <f>SUM(F6:F13)</f>
        <v>169226.55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x14ac:dyDescent="0.25">
      <c r="A15" s="47"/>
      <c r="B15" s="55"/>
      <c r="C15" s="15"/>
      <c r="F15" s="7"/>
      <c r="J15" s="57" t="s">
        <v>41</v>
      </c>
      <c r="K15" s="58">
        <f>SUM(B10:B11)</f>
        <v>108886.19</v>
      </c>
      <c r="L15" s="59">
        <f ca="1">K15/F3</f>
        <v>6.7435192165932772E-2</v>
      </c>
      <c r="N15" s="46" t="s">
        <v>87</v>
      </c>
      <c r="O15" s="7">
        <f>O14-O11-O12</f>
        <v>-11258.27</v>
      </c>
      <c r="P15" s="11"/>
      <c r="Q15" s="23"/>
    </row>
    <row r="16" spans="1:18" x14ac:dyDescent="0.25">
      <c r="A16" s="60"/>
      <c r="B16" s="51"/>
      <c r="C16" s="15"/>
      <c r="E16" s="41" t="s">
        <v>77</v>
      </c>
      <c r="F16" s="42">
        <f ca="1">SUM(B7,B10,B18,B13,B12,B17,B15,B16,B14)</f>
        <v>149565.53999999998</v>
      </c>
      <c r="I16" s="7"/>
      <c r="J16" s="18" t="s">
        <v>46</v>
      </c>
      <c r="K16" s="63">
        <f>B12</f>
        <v>23625</v>
      </c>
      <c r="L16" s="20">
        <f ca="1">K16/F3</f>
        <v>1.4631390949762884E-2</v>
      </c>
      <c r="P16" s="11"/>
      <c r="Q16" s="23"/>
    </row>
    <row r="17" spans="1:17" x14ac:dyDescent="0.25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x14ac:dyDescent="0.25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1532118.3399999999</v>
      </c>
      <c r="P18" s="11"/>
    </row>
    <row r="19" spans="1:17" x14ac:dyDescent="0.25">
      <c r="A19" s="68" t="s">
        <v>92</v>
      </c>
      <c r="B19" s="33">
        <f>SUM(B10:B18)</f>
        <v>132511.19</v>
      </c>
      <c r="C19" s="34">
        <f ca="1">B19/F3</f>
        <v>8.206658311569566E-2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288756.30999999994</v>
      </c>
      <c r="P19" s="73">
        <f t="shared" ref="P19:P32" si="4">O19/$O$18</f>
        <v>0.18846867272667722</v>
      </c>
      <c r="Q19" s="74" t="s">
        <v>97</v>
      </c>
    </row>
    <row r="20" spans="1:17" x14ac:dyDescent="0.25">
      <c r="B20" s="7"/>
      <c r="C20" s="37"/>
      <c r="E20" s="56">
        <f ca="1">F3</f>
        <v>1614679.0199999998</v>
      </c>
      <c r="F20" s="44">
        <f ca="1">E20-E22</f>
        <v>199676.58999999985</v>
      </c>
      <c r="G20" s="34">
        <f ca="1">(E20-E22)/E22</f>
        <v>0.1411139555428183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268354.875</v>
      </c>
      <c r="P20" s="78">
        <f t="shared" si="4"/>
        <v>0.17515283773706411</v>
      </c>
      <c r="Q20" s="79" t="s">
        <v>101</v>
      </c>
    </row>
    <row r="21" spans="1:17" ht="15.75" customHeight="1" x14ac:dyDescent="0.25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0.19266049000000007</v>
      </c>
      <c r="L21" s="11"/>
      <c r="N21" s="27" t="s">
        <v>104</v>
      </c>
      <c r="O21" s="51">
        <f>($B$10+$B$11)*0.25</f>
        <v>27221.547500000001</v>
      </c>
      <c r="P21" s="82">
        <f t="shared" si="4"/>
        <v>1.7767261698596992E-2</v>
      </c>
      <c r="Q21" s="83" t="s">
        <v>105</v>
      </c>
    </row>
    <row r="22" spans="1:17" ht="15.75" customHeight="1" x14ac:dyDescent="0.25">
      <c r="A22" s="31" t="s">
        <v>106</v>
      </c>
      <c r="B22" s="14">
        <f>-'TSP-401K'!H84</f>
        <v>439148.42999999993</v>
      </c>
      <c r="C22" s="15">
        <v>46312</v>
      </c>
      <c r="E22" s="56">
        <v>1415002.43</v>
      </c>
      <c r="F22" s="45">
        <f ca="1">((F20/(C2-E21))*365)+E22</f>
        <v>1658754.7890301002</v>
      </c>
      <c r="G22" s="34">
        <f ca="1">(F22-E22)/E22</f>
        <v>0.1722628554285241</v>
      </c>
      <c r="I22" s="7"/>
      <c r="J22" s="81">
        <v>3000000</v>
      </c>
      <c r="K22" s="50">
        <f ca="1">1-($E$20/J22)</f>
        <v>0.46177366000000009</v>
      </c>
      <c r="L22" s="11"/>
      <c r="N22" s="5" t="s">
        <v>108</v>
      </c>
      <c r="O22" s="72">
        <f>($B$22+$B$23)*0.3</f>
        <v>173253.78599999996</v>
      </c>
      <c r="P22" s="73">
        <f t="shared" si="4"/>
        <v>0.11308120363600632</v>
      </c>
      <c r="Q22" s="74" t="s">
        <v>97</v>
      </c>
    </row>
    <row r="23" spans="1:17" ht="15.75" customHeight="1" x14ac:dyDescent="0.25">
      <c r="A23" s="31" t="s">
        <v>109</v>
      </c>
      <c r="B23" s="14">
        <f>-'TSP-401K'!L84</f>
        <v>138364.19</v>
      </c>
      <c r="C23" s="15">
        <f>C22</f>
        <v>46312</v>
      </c>
      <c r="E23" s="7"/>
      <c r="G23" s="65"/>
      <c r="I23" s="7"/>
      <c r="J23" s="81">
        <v>4000000</v>
      </c>
      <c r="K23" s="50">
        <f ca="1">1-($E$20/J23)</f>
        <v>0.59633024500000009</v>
      </c>
      <c r="L23" s="11"/>
      <c r="N23" s="13" t="s">
        <v>111</v>
      </c>
      <c r="O23" s="14">
        <f>($B$24+$B$25)*0.3</f>
        <v>161012.92499999999</v>
      </c>
      <c r="P23" s="78">
        <f t="shared" si="4"/>
        <v>0.10509170264223847</v>
      </c>
      <c r="Q23" s="79" t="s">
        <v>101</v>
      </c>
    </row>
    <row r="24" spans="1:17" ht="15.75" customHeight="1" x14ac:dyDescent="0.25">
      <c r="A24" s="31" t="s">
        <v>112</v>
      </c>
      <c r="B24" s="14">
        <f>-'TSP-401K'!Q84</f>
        <v>411046.00999999995</v>
      </c>
      <c r="C24" s="15">
        <f>C22</f>
        <v>46312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0.67706419600000012</v>
      </c>
      <c r="L24" s="11"/>
      <c r="N24" s="13" t="s">
        <v>113</v>
      </c>
      <c r="O24" s="14">
        <f t="shared" ref="O24:O25" si="5">($B$10+$B$11)*0.25</f>
        <v>27221.547500000001</v>
      </c>
      <c r="P24" s="78">
        <f t="shared" si="4"/>
        <v>1.7767261698596992E-2</v>
      </c>
      <c r="Q24" s="79" t="s">
        <v>105</v>
      </c>
    </row>
    <row r="25" spans="1:17" ht="15.75" customHeight="1" x14ac:dyDescent="0.25">
      <c r="A25" s="31" t="s">
        <v>114</v>
      </c>
      <c r="B25" s="14">
        <f>-'TSP-401K'!V84</f>
        <v>125663.74000000006</v>
      </c>
      <c r="C25" s="15">
        <f>C22</f>
        <v>46312</v>
      </c>
      <c r="E25" s="75" t="s">
        <v>34</v>
      </c>
      <c r="F25" s="76">
        <f ca="1">B7</f>
        <v>30472.01</v>
      </c>
      <c r="G25" s="77">
        <f t="shared" ref="G25:G31" ca="1" si="6">F25/SUM($F$25:$F$31)</f>
        <v>1.8666034991392109E-2</v>
      </c>
      <c r="I25" s="7"/>
      <c r="J25" s="84"/>
      <c r="K25" s="25"/>
      <c r="L25" s="11"/>
      <c r="N25" s="27" t="s">
        <v>116</v>
      </c>
      <c r="O25" s="51">
        <f t="shared" si="5"/>
        <v>27221.547500000001</v>
      </c>
      <c r="P25" s="82">
        <f t="shared" si="4"/>
        <v>1.7767261698596992E-2</v>
      </c>
      <c r="Q25" s="83" t="s">
        <v>105</v>
      </c>
    </row>
    <row r="26" spans="1:17" ht="15.75" customHeight="1" x14ac:dyDescent="0.25">
      <c r="A26" s="21" t="s">
        <v>117</v>
      </c>
      <c r="B26" s="33">
        <f>SUM(B22:B25)</f>
        <v>1114222.3699999999</v>
      </c>
      <c r="C26" s="34">
        <f ca="1">B26/F3</f>
        <v>0.69005812065360217</v>
      </c>
      <c r="E26" s="80" t="s">
        <v>103</v>
      </c>
      <c r="F26" s="30">
        <f>(B11)</f>
        <v>13417.66</v>
      </c>
      <c r="G26" s="20">
        <f t="shared" ca="1" si="6"/>
        <v>8.2191660826641307E-3</v>
      </c>
      <c r="I26" s="7"/>
      <c r="J26" s="49"/>
      <c r="K26" s="25"/>
      <c r="L26" s="11"/>
      <c r="N26" s="5" t="s">
        <v>119</v>
      </c>
      <c r="O26" s="72">
        <f>($B$22+$B$23)*0.2</f>
        <v>115502.52399999998</v>
      </c>
      <c r="P26" s="73">
        <f t="shared" si="4"/>
        <v>7.5387469090670886E-2</v>
      </c>
      <c r="Q26" s="74" t="s">
        <v>97</v>
      </c>
    </row>
    <row r="27" spans="1:17" ht="15.75" customHeight="1" x14ac:dyDescent="0.25">
      <c r="B27" s="7"/>
      <c r="C27" s="37"/>
      <c r="E27" s="80" t="s">
        <v>107</v>
      </c>
      <c r="F27" s="30">
        <f>B10</f>
        <v>95468.53</v>
      </c>
      <c r="G27" s="20">
        <f t="shared" ca="1" si="6"/>
        <v>5.8480517745851598E-2</v>
      </c>
      <c r="I27" s="7"/>
      <c r="J27" s="49"/>
      <c r="K27" s="25"/>
      <c r="L27" s="11"/>
      <c r="N27" s="13" t="s">
        <v>120</v>
      </c>
      <c r="O27" s="14">
        <f>($B$24+$B$25)*0.2</f>
        <v>107341.95000000001</v>
      </c>
      <c r="P27" s="78">
        <f t="shared" si="4"/>
        <v>7.0061135094825658E-2</v>
      </c>
      <c r="Q27" s="79" t="s">
        <v>101</v>
      </c>
    </row>
    <row r="28" spans="1:17" ht="15.75" customHeight="1" x14ac:dyDescent="0.25">
      <c r="A28" s="551" t="s">
        <v>115</v>
      </c>
      <c r="B28" s="552"/>
      <c r="C28" s="553"/>
      <c r="E28" s="80" t="s">
        <v>110</v>
      </c>
      <c r="F28" s="30">
        <f>B12</f>
        <v>23625</v>
      </c>
      <c r="G28" s="20">
        <f t="shared" ca="1" si="6"/>
        <v>1.4471807953319737E-2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10888.619000000001</v>
      </c>
      <c r="P28" s="78">
        <f t="shared" si="4"/>
        <v>7.1069046794387967E-3</v>
      </c>
      <c r="Q28" s="79" t="s">
        <v>105</v>
      </c>
    </row>
    <row r="29" spans="1:17" ht="15.75" customHeight="1" x14ac:dyDescent="0.25">
      <c r="A29" s="31" t="s">
        <v>122</v>
      </c>
      <c r="B29" s="14">
        <v>315000</v>
      </c>
      <c r="C29" s="15">
        <v>46305</v>
      </c>
      <c r="E29" s="80" t="s">
        <v>102</v>
      </c>
      <c r="F29" s="30">
        <f>B26</f>
        <v>1114222.3699999999</v>
      </c>
      <c r="G29" s="20">
        <f t="shared" ca="1" si="6"/>
        <v>0.68253173146805357</v>
      </c>
      <c r="H29" s="86"/>
      <c r="I29" s="7"/>
      <c r="J29" s="49"/>
      <c r="K29" s="25"/>
      <c r="L29" s="11"/>
      <c r="N29" s="27" t="s">
        <v>123</v>
      </c>
      <c r="O29" s="51">
        <f t="shared" si="7"/>
        <v>10888.619000000001</v>
      </c>
      <c r="P29" s="82">
        <f t="shared" si="4"/>
        <v>7.1069046794387967E-3</v>
      </c>
      <c r="Q29" s="83" t="s">
        <v>105</v>
      </c>
    </row>
    <row r="30" spans="1:17" ht="15.75" customHeight="1" x14ac:dyDescent="0.25">
      <c r="A30" s="31" t="s">
        <v>124</v>
      </c>
      <c r="B30" s="14">
        <v>105000</v>
      </c>
      <c r="C30" s="15">
        <v>46305</v>
      </c>
      <c r="E30" s="80" t="s">
        <v>115</v>
      </c>
      <c r="F30" s="30">
        <f>B31-F6</f>
        <v>285384.78000000003</v>
      </c>
      <c r="G30" s="20">
        <f t="shared" ca="1" si="6"/>
        <v>0.17481624249567848</v>
      </c>
      <c r="H30" s="86"/>
      <c r="I30" s="7"/>
      <c r="J30" s="49"/>
      <c r="K30" s="25"/>
      <c r="L30" s="11"/>
      <c r="N30" s="5" t="s">
        <v>115</v>
      </c>
      <c r="O30" s="72">
        <f>B31-F6</f>
        <v>285384.78000000003</v>
      </c>
      <c r="P30" s="73">
        <f t="shared" si="4"/>
        <v>0.18626810511255942</v>
      </c>
      <c r="Q30" s="74" t="s">
        <v>125</v>
      </c>
    </row>
    <row r="31" spans="1:17" ht="15.75" customHeight="1" x14ac:dyDescent="0.25">
      <c r="A31" s="21" t="s">
        <v>126</v>
      </c>
      <c r="B31" s="33">
        <f>SUM(B29:B30)</f>
        <v>420000</v>
      </c>
      <c r="C31" s="34">
        <f ca="1">(B31-F6)/F3</f>
        <v>0.17674396983246865</v>
      </c>
      <c r="E31" s="85" t="s">
        <v>118</v>
      </c>
      <c r="F31" s="44">
        <f>B40-F8-F7</f>
        <v>69894</v>
      </c>
      <c r="G31" s="34">
        <f t="shared" ca="1" si="6"/>
        <v>4.2814499263040415E-2</v>
      </c>
      <c r="I31" s="7"/>
      <c r="J31" s="49"/>
      <c r="K31" s="25"/>
      <c r="L31" s="11"/>
      <c r="N31" s="27" t="s">
        <v>127</v>
      </c>
      <c r="O31" s="51">
        <f>($B$10+$B$11)*0.05</f>
        <v>5444.3095000000003</v>
      </c>
      <c r="P31" s="82">
        <f t="shared" si="4"/>
        <v>3.5534523397193984E-3</v>
      </c>
      <c r="Q31" s="83" t="s">
        <v>105</v>
      </c>
    </row>
    <row r="32" spans="1:17" ht="15" customHeight="1" x14ac:dyDescent="0.25">
      <c r="E32" s="7"/>
      <c r="G32" s="7"/>
      <c r="N32" s="41" t="s">
        <v>46</v>
      </c>
      <c r="O32" s="87">
        <f>B12</f>
        <v>23625</v>
      </c>
      <c r="P32" s="88">
        <f t="shared" si="4"/>
        <v>1.5419827165569992E-2</v>
      </c>
      <c r="Q32" s="89" t="s">
        <v>59</v>
      </c>
    </row>
    <row r="33" spans="1:16" ht="15.75" customHeight="1" x14ac:dyDescent="0.25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25">
      <c r="A34" s="13" t="s">
        <v>128</v>
      </c>
      <c r="B34" s="14">
        <v>21500</v>
      </c>
      <c r="C34" s="15">
        <v>46305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25">
      <c r="A35" s="13" t="s">
        <v>129</v>
      </c>
      <c r="B35" s="14">
        <v>20500</v>
      </c>
      <c r="C35" s="15">
        <v>46305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584332.73249999993</v>
      </c>
      <c r="P35" s="59">
        <f t="shared" ref="P35:P39" si="8">O35/$O$18</f>
        <v>0.3813887721623383</v>
      </c>
    </row>
    <row r="36" spans="1:16" ht="15.75" customHeight="1" x14ac:dyDescent="0.25">
      <c r="A36" s="13" t="s">
        <v>131</v>
      </c>
      <c r="B36" s="14">
        <v>9000</v>
      </c>
      <c r="C36" s="15">
        <v>46305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388709.80599999992</v>
      </c>
      <c r="P36" s="20">
        <f t="shared" si="8"/>
        <v>0.25370742967543874</v>
      </c>
    </row>
    <row r="37" spans="1:16" ht="15.75" customHeight="1" x14ac:dyDescent="0.25">
      <c r="A37" s="13" t="s">
        <v>891</v>
      </c>
      <c r="B37" s="14">
        <v>2700</v>
      </c>
      <c r="C37" s="15">
        <v>46305</v>
      </c>
      <c r="D37" s="86"/>
      <c r="I37" s="7"/>
      <c r="N37" s="13" t="s">
        <v>134</v>
      </c>
      <c r="O37" s="14">
        <f>SUM(O26:O29)</f>
        <v>244621.712</v>
      </c>
      <c r="P37" s="20">
        <f t="shared" si="8"/>
        <v>0.15966241354437413</v>
      </c>
    </row>
    <row r="38" spans="1:16" ht="15.75" customHeight="1" x14ac:dyDescent="0.25">
      <c r="A38" s="13" t="s">
        <v>133</v>
      </c>
      <c r="B38" s="14">
        <v>23000</v>
      </c>
      <c r="C38" s="15">
        <v>46305</v>
      </c>
      <c r="D38" s="86"/>
      <c r="E38" s="39"/>
      <c r="F38" s="11"/>
      <c r="G38" s="39"/>
      <c r="I38" s="7"/>
      <c r="N38" s="13" t="s">
        <v>115</v>
      </c>
      <c r="O38" s="14">
        <f>O30+O31</f>
        <v>290829.0895</v>
      </c>
      <c r="P38" s="20">
        <f t="shared" si="8"/>
        <v>0.1898215574522788</v>
      </c>
    </row>
    <row r="39" spans="1:16" ht="15" customHeight="1" x14ac:dyDescent="0.25">
      <c r="A39" s="546" t="s">
        <v>973</v>
      </c>
      <c r="B39" s="526">
        <v>10000</v>
      </c>
      <c r="C39" s="15">
        <v>46305</v>
      </c>
      <c r="E39" s="25"/>
      <c r="F39" s="25"/>
      <c r="G39" s="25"/>
      <c r="N39" s="27" t="s">
        <v>46</v>
      </c>
      <c r="O39" s="51">
        <f>O32</f>
        <v>23625</v>
      </c>
      <c r="P39" s="91">
        <f t="shared" si="8"/>
        <v>1.5419827165569992E-2</v>
      </c>
    </row>
    <row r="40" spans="1:16" ht="15" customHeight="1" x14ac:dyDescent="0.25">
      <c r="A40" s="21" t="s">
        <v>135</v>
      </c>
      <c r="B40" s="33">
        <f>SUM(B34:B39)</f>
        <v>86700</v>
      </c>
      <c r="C40" s="34">
        <f ca="1">(B40-F8-F7)/F3</f>
        <v>4.3286621758422308E-2</v>
      </c>
      <c r="E40" s="25"/>
      <c r="F40" s="25"/>
      <c r="G40" s="25"/>
      <c r="N40" s="93" t="s">
        <v>137</v>
      </c>
      <c r="O40" s="94">
        <f t="shared" ref="O40:P40" si="9">SUM(O35:O39)</f>
        <v>1532118.3399999999</v>
      </c>
      <c r="P40" s="95">
        <f t="shared" si="9"/>
        <v>1</v>
      </c>
    </row>
    <row r="41" spans="1:16" ht="15" customHeight="1" x14ac:dyDescent="0.25">
      <c r="E41" s="25"/>
      <c r="F41" s="25"/>
      <c r="G41" s="25"/>
      <c r="P41" s="11"/>
    </row>
    <row r="42" spans="1:16" ht="15" customHeight="1" x14ac:dyDescent="0.25">
      <c r="A42" s="92" t="s">
        <v>136</v>
      </c>
      <c r="E42" s="7"/>
      <c r="G42" s="7"/>
      <c r="P42" s="11"/>
    </row>
    <row r="43" spans="1:16" ht="15.75" customHeight="1" x14ac:dyDescent="0.25">
      <c r="A43" s="92" t="s">
        <v>138</v>
      </c>
      <c r="E43" s="7"/>
      <c r="G43" s="7"/>
      <c r="P43" s="11"/>
    </row>
    <row r="44" spans="1:16" ht="15.75" customHeight="1" x14ac:dyDescent="0.25">
      <c r="A44" s="92" t="s">
        <v>139</v>
      </c>
      <c r="P44" s="11"/>
    </row>
    <row r="45" spans="1:16" ht="15.75" customHeight="1" x14ac:dyDescent="0.25">
      <c r="P45" s="11"/>
    </row>
    <row r="46" spans="1:16" ht="15.75" customHeight="1" x14ac:dyDescent="0.25">
      <c r="P46" s="11"/>
    </row>
    <row r="47" spans="1:16" ht="15.75" customHeight="1" x14ac:dyDescent="0.25">
      <c r="P47" s="11"/>
    </row>
    <row r="48" spans="1:16" ht="15.75" customHeight="1" x14ac:dyDescent="0.25">
      <c r="P48" s="11"/>
    </row>
    <row r="49" spans="16:16" ht="15.75" customHeight="1" x14ac:dyDescent="0.25">
      <c r="P49" s="11"/>
    </row>
    <row r="50" spans="16:16" ht="15.75" customHeight="1" x14ac:dyDescent="0.25">
      <c r="P50" s="11"/>
    </row>
    <row r="51" spans="16:16" ht="15.75" customHeight="1" x14ac:dyDescent="0.25">
      <c r="P51" s="11"/>
    </row>
    <row r="52" spans="16:16" ht="15.75" customHeight="1" x14ac:dyDescent="0.25">
      <c r="P52" s="11"/>
    </row>
    <row r="53" spans="16:16" ht="15.75" customHeight="1" x14ac:dyDescent="0.25">
      <c r="P53" s="11"/>
    </row>
    <row r="54" spans="16:16" ht="15.75" customHeight="1" x14ac:dyDescent="0.25">
      <c r="P54" s="11"/>
    </row>
    <row r="55" spans="16:16" ht="15.75" customHeight="1" x14ac:dyDescent="0.25">
      <c r="P55" s="11"/>
    </row>
    <row r="56" spans="16:16" ht="15.75" customHeight="1" x14ac:dyDescent="0.25">
      <c r="P56" s="11"/>
    </row>
    <row r="57" spans="16:16" ht="15.75" customHeight="1" x14ac:dyDescent="0.25">
      <c r="P57" s="11"/>
    </row>
    <row r="58" spans="16:16" ht="15.75" customHeight="1" x14ac:dyDescent="0.25">
      <c r="P58" s="11"/>
    </row>
    <row r="59" spans="16:16" ht="15.75" customHeight="1" x14ac:dyDescent="0.25">
      <c r="P59" s="11"/>
    </row>
    <row r="60" spans="16:16" ht="15.75" customHeight="1" x14ac:dyDescent="0.25">
      <c r="P60" s="11"/>
    </row>
    <row r="61" spans="16:16" ht="15.75" customHeight="1" x14ac:dyDescent="0.25">
      <c r="P61" s="11"/>
    </row>
    <row r="62" spans="16:16" ht="15.75" customHeight="1" x14ac:dyDescent="0.25">
      <c r="P62" s="11"/>
    </row>
    <row r="63" spans="16:16" ht="15.75" customHeight="1" x14ac:dyDescent="0.25">
      <c r="P63" s="11"/>
    </row>
    <row r="64" spans="16:16" ht="15.75" customHeight="1" x14ac:dyDescent="0.25">
      <c r="P64" s="11"/>
    </row>
    <row r="65" spans="16:16" ht="15.75" customHeight="1" x14ac:dyDescent="0.25">
      <c r="P65" s="11"/>
    </row>
    <row r="66" spans="16:16" ht="15.75" customHeight="1" x14ac:dyDescent="0.25">
      <c r="P66" s="11"/>
    </row>
    <row r="67" spans="16:16" ht="15.75" customHeight="1" x14ac:dyDescent="0.25">
      <c r="P67" s="11"/>
    </row>
    <row r="68" spans="16:16" ht="15.75" customHeight="1" x14ac:dyDescent="0.25">
      <c r="P68" s="11"/>
    </row>
    <row r="69" spans="16:16" ht="15.75" customHeight="1" x14ac:dyDescent="0.25">
      <c r="P69" s="11"/>
    </row>
    <row r="70" spans="16:16" ht="15.75" customHeight="1" x14ac:dyDescent="0.25">
      <c r="P70" s="11"/>
    </row>
    <row r="71" spans="16:16" ht="15.75" customHeight="1" x14ac:dyDescent="0.25">
      <c r="P71" s="11"/>
    </row>
    <row r="72" spans="16:16" ht="15.75" customHeight="1" x14ac:dyDescent="0.25">
      <c r="P72" s="11"/>
    </row>
    <row r="73" spans="16:16" ht="15.75" customHeight="1" x14ac:dyDescent="0.25">
      <c r="P73" s="11"/>
    </row>
    <row r="74" spans="16:16" ht="15.75" customHeight="1" x14ac:dyDescent="0.25">
      <c r="P74" s="11"/>
    </row>
    <row r="75" spans="16:16" ht="15.75" customHeight="1" x14ac:dyDescent="0.25">
      <c r="P75" s="11"/>
    </row>
    <row r="76" spans="16:16" ht="15.75" customHeight="1" x14ac:dyDescent="0.25">
      <c r="P76" s="11"/>
    </row>
    <row r="77" spans="16:16" ht="15.75" customHeight="1" x14ac:dyDescent="0.25">
      <c r="P77" s="11"/>
    </row>
    <row r="78" spans="16:16" ht="15.75" customHeight="1" x14ac:dyDescent="0.25">
      <c r="P78" s="11"/>
    </row>
    <row r="79" spans="16:16" ht="15.75" customHeight="1" x14ac:dyDescent="0.25">
      <c r="P79" s="11"/>
    </row>
    <row r="80" spans="16:16" ht="15.75" customHeight="1" x14ac:dyDescent="0.25">
      <c r="P80" s="11"/>
    </row>
    <row r="81" spans="16:16" ht="15.75" customHeight="1" x14ac:dyDescent="0.25">
      <c r="P81" s="11"/>
    </row>
    <row r="82" spans="16:16" ht="15.75" customHeight="1" x14ac:dyDescent="0.25">
      <c r="P82" s="11"/>
    </row>
    <row r="83" spans="16:16" ht="15.75" customHeight="1" x14ac:dyDescent="0.25">
      <c r="P83" s="11"/>
    </row>
    <row r="84" spans="16:16" ht="15.75" customHeight="1" x14ac:dyDescent="0.25">
      <c r="P84" s="11"/>
    </row>
    <row r="85" spans="16:16" ht="15.75" customHeight="1" x14ac:dyDescent="0.25">
      <c r="P85" s="11"/>
    </row>
    <row r="86" spans="16:16" ht="15.75" customHeight="1" x14ac:dyDescent="0.25">
      <c r="P86" s="11"/>
    </row>
    <row r="87" spans="16:16" ht="15.75" customHeight="1" x14ac:dyDescent="0.25">
      <c r="P87" s="11"/>
    </row>
    <row r="88" spans="16:16" ht="15.75" customHeight="1" x14ac:dyDescent="0.25">
      <c r="P88" s="11"/>
    </row>
    <row r="89" spans="16:16" ht="15.75" customHeight="1" x14ac:dyDescent="0.25">
      <c r="P89" s="11"/>
    </row>
    <row r="90" spans="16:16" ht="15.75" customHeight="1" x14ac:dyDescent="0.25">
      <c r="P90" s="11"/>
    </row>
    <row r="91" spans="16:16" ht="15.75" customHeight="1" x14ac:dyDescent="0.25">
      <c r="P91" s="11"/>
    </row>
    <row r="92" spans="16:16" ht="15.75" customHeight="1" x14ac:dyDescent="0.25">
      <c r="P92" s="11"/>
    </row>
    <row r="93" spans="16:16" ht="15.75" customHeight="1" x14ac:dyDescent="0.25">
      <c r="P93" s="11"/>
    </row>
    <row r="94" spans="16:16" ht="15.75" customHeight="1" x14ac:dyDescent="0.25">
      <c r="P94" s="11"/>
    </row>
    <row r="95" spans="16:16" ht="15.75" customHeight="1" x14ac:dyDescent="0.25">
      <c r="P95" s="11"/>
    </row>
    <row r="96" spans="16:16" ht="15.75" customHeight="1" x14ac:dyDescent="0.25">
      <c r="P96" s="11"/>
    </row>
    <row r="97" spans="16:16" ht="15.75" customHeight="1" x14ac:dyDescent="0.25">
      <c r="P97" s="11"/>
    </row>
    <row r="98" spans="16:16" ht="15.75" customHeight="1" x14ac:dyDescent="0.25">
      <c r="P98" s="11"/>
    </row>
    <row r="99" spans="16:16" ht="15.75" customHeight="1" x14ac:dyDescent="0.25">
      <c r="P99" s="11"/>
    </row>
    <row r="100" spans="16:16" ht="15.75" customHeight="1" x14ac:dyDescent="0.25">
      <c r="P100" s="11"/>
    </row>
    <row r="101" spans="16:16" ht="15.75" customHeight="1" x14ac:dyDescent="0.25">
      <c r="P101" s="11"/>
    </row>
    <row r="102" spans="16:16" ht="15.75" customHeight="1" x14ac:dyDescent="0.25">
      <c r="P102" s="11"/>
    </row>
    <row r="103" spans="16:16" ht="15.75" customHeight="1" x14ac:dyDescent="0.25">
      <c r="P103" s="11"/>
    </row>
    <row r="104" spans="16:16" ht="15.75" customHeight="1" x14ac:dyDescent="0.25">
      <c r="P104" s="11"/>
    </row>
    <row r="105" spans="16:16" ht="15.75" customHeight="1" x14ac:dyDescent="0.25">
      <c r="P105" s="11"/>
    </row>
    <row r="106" spans="16:16" ht="15.75" customHeight="1" x14ac:dyDescent="0.25">
      <c r="P106" s="11"/>
    </row>
    <row r="107" spans="16:16" ht="15.75" customHeight="1" x14ac:dyDescent="0.25">
      <c r="P107" s="11"/>
    </row>
    <row r="108" spans="16:16" ht="15.75" customHeight="1" x14ac:dyDescent="0.25">
      <c r="P108" s="11"/>
    </row>
    <row r="109" spans="16:16" ht="15.75" customHeight="1" x14ac:dyDescent="0.25">
      <c r="P109" s="11"/>
    </row>
    <row r="110" spans="16:16" ht="15.75" customHeight="1" x14ac:dyDescent="0.25">
      <c r="P110" s="11"/>
    </row>
    <row r="111" spans="16:16" ht="15.75" customHeight="1" x14ac:dyDescent="0.25">
      <c r="P111" s="11"/>
    </row>
    <row r="112" spans="16:16" ht="15.75" customHeight="1" x14ac:dyDescent="0.25">
      <c r="P112" s="11"/>
    </row>
    <row r="113" spans="16:16" ht="15.75" customHeight="1" x14ac:dyDescent="0.25">
      <c r="P113" s="11"/>
    </row>
    <row r="114" spans="16:16" ht="15.75" customHeight="1" x14ac:dyDescent="0.25">
      <c r="P114" s="11"/>
    </row>
    <row r="115" spans="16:16" ht="15.75" customHeight="1" x14ac:dyDescent="0.25">
      <c r="P115" s="11"/>
    </row>
    <row r="116" spans="16:16" ht="15.75" customHeight="1" x14ac:dyDescent="0.25">
      <c r="P116" s="11"/>
    </row>
    <row r="117" spans="16:16" ht="15.75" customHeight="1" x14ac:dyDescent="0.25">
      <c r="P117" s="11"/>
    </row>
    <row r="118" spans="16:16" ht="15.75" customHeight="1" x14ac:dyDescent="0.25">
      <c r="P118" s="11"/>
    </row>
    <row r="119" spans="16:16" ht="15.75" customHeight="1" x14ac:dyDescent="0.25">
      <c r="P119" s="11"/>
    </row>
    <row r="120" spans="16:16" ht="15.75" customHeight="1" x14ac:dyDescent="0.25">
      <c r="P120" s="11"/>
    </row>
    <row r="121" spans="16:16" ht="15.75" customHeight="1" x14ac:dyDescent="0.25">
      <c r="P121" s="11"/>
    </row>
    <row r="122" spans="16:16" ht="15.75" customHeight="1" x14ac:dyDescent="0.25">
      <c r="P122" s="11"/>
    </row>
    <row r="123" spans="16:16" ht="15.75" customHeight="1" x14ac:dyDescent="0.25">
      <c r="P123" s="11"/>
    </row>
    <row r="124" spans="16:16" ht="15.75" customHeight="1" x14ac:dyDescent="0.25">
      <c r="P124" s="11"/>
    </row>
    <row r="125" spans="16:16" ht="15.75" customHeight="1" x14ac:dyDescent="0.25">
      <c r="P125" s="11"/>
    </row>
    <row r="126" spans="16:16" ht="15.75" customHeight="1" x14ac:dyDescent="0.25">
      <c r="P126" s="11"/>
    </row>
    <row r="127" spans="16:16" ht="15.75" customHeight="1" x14ac:dyDescent="0.25">
      <c r="P127" s="11"/>
    </row>
    <row r="128" spans="16:16" ht="15.75" customHeight="1" x14ac:dyDescent="0.25">
      <c r="P128" s="11"/>
    </row>
    <row r="129" spans="16:16" ht="15.75" customHeight="1" x14ac:dyDescent="0.25">
      <c r="P129" s="11"/>
    </row>
    <row r="130" spans="16:16" ht="15.75" customHeight="1" x14ac:dyDescent="0.25">
      <c r="P130" s="11"/>
    </row>
    <row r="131" spans="16:16" ht="15.75" customHeight="1" x14ac:dyDescent="0.25">
      <c r="P131" s="11"/>
    </row>
    <row r="132" spans="16:16" ht="15.75" customHeight="1" x14ac:dyDescent="0.25">
      <c r="P132" s="11"/>
    </row>
    <row r="133" spans="16:16" ht="15.75" customHeight="1" x14ac:dyDescent="0.25">
      <c r="P133" s="11"/>
    </row>
    <row r="134" spans="16:16" ht="15.75" customHeight="1" x14ac:dyDescent="0.25">
      <c r="P134" s="11"/>
    </row>
    <row r="135" spans="16:16" ht="15.75" customHeight="1" x14ac:dyDescent="0.25">
      <c r="P135" s="11"/>
    </row>
    <row r="136" spans="16:16" ht="15.75" customHeight="1" x14ac:dyDescent="0.25">
      <c r="P136" s="11"/>
    </row>
    <row r="137" spans="16:16" ht="15.75" customHeight="1" x14ac:dyDescent="0.25">
      <c r="P137" s="11"/>
    </row>
    <row r="138" spans="16:16" ht="15.75" customHeight="1" x14ac:dyDescent="0.25">
      <c r="P138" s="11"/>
    </row>
    <row r="139" spans="16:16" ht="15.75" customHeight="1" x14ac:dyDescent="0.25">
      <c r="P139" s="11"/>
    </row>
    <row r="140" spans="16:16" ht="15.75" customHeight="1" x14ac:dyDescent="0.25">
      <c r="P140" s="11"/>
    </row>
    <row r="141" spans="16:16" ht="15.75" customHeight="1" x14ac:dyDescent="0.25">
      <c r="P141" s="11"/>
    </row>
    <row r="142" spans="16:16" ht="15.75" customHeight="1" x14ac:dyDescent="0.25">
      <c r="P142" s="11"/>
    </row>
    <row r="143" spans="16:16" ht="15.75" customHeight="1" x14ac:dyDescent="0.25">
      <c r="P143" s="11"/>
    </row>
    <row r="144" spans="16:16" ht="15.75" customHeight="1" x14ac:dyDescent="0.25">
      <c r="P144" s="11"/>
    </row>
    <row r="145" spans="16:16" ht="15.75" customHeight="1" x14ac:dyDescent="0.25">
      <c r="P145" s="11"/>
    </row>
    <row r="146" spans="16:16" ht="15.75" customHeight="1" x14ac:dyDescent="0.25">
      <c r="P146" s="11"/>
    </row>
    <row r="147" spans="16:16" ht="15.75" customHeight="1" x14ac:dyDescent="0.25">
      <c r="P147" s="11"/>
    </row>
    <row r="148" spans="16:16" ht="15.75" customHeight="1" x14ac:dyDescent="0.25">
      <c r="P148" s="11"/>
    </row>
    <row r="149" spans="16:16" ht="15.75" customHeight="1" x14ac:dyDescent="0.25">
      <c r="P149" s="11"/>
    </row>
    <row r="150" spans="16:16" ht="15.75" customHeight="1" x14ac:dyDescent="0.25">
      <c r="P150" s="11"/>
    </row>
    <row r="151" spans="16:16" ht="15.75" customHeight="1" x14ac:dyDescent="0.25">
      <c r="P151" s="11"/>
    </row>
    <row r="152" spans="16:16" ht="15.75" customHeight="1" x14ac:dyDescent="0.25">
      <c r="P152" s="11"/>
    </row>
    <row r="153" spans="16:16" ht="15.75" customHeight="1" x14ac:dyDescent="0.25">
      <c r="P153" s="11"/>
    </row>
    <row r="154" spans="16:16" ht="15.75" customHeight="1" x14ac:dyDescent="0.25">
      <c r="P154" s="11"/>
    </row>
    <row r="155" spans="16:16" ht="15.75" customHeight="1" x14ac:dyDescent="0.25">
      <c r="P155" s="11"/>
    </row>
    <row r="156" spans="16:16" ht="15.75" customHeight="1" x14ac:dyDescent="0.25">
      <c r="P156" s="11"/>
    </row>
    <row r="157" spans="16:16" ht="15.75" customHeight="1" x14ac:dyDescent="0.25">
      <c r="P157" s="11"/>
    </row>
    <row r="158" spans="16:16" ht="15.75" customHeight="1" x14ac:dyDescent="0.25">
      <c r="P158" s="11"/>
    </row>
    <row r="159" spans="16:16" ht="15.75" customHeight="1" x14ac:dyDescent="0.25">
      <c r="P159" s="11"/>
    </row>
    <row r="160" spans="16:16" ht="15.75" customHeight="1" x14ac:dyDescent="0.25">
      <c r="P160" s="11"/>
    </row>
    <row r="161" spans="16:16" ht="15.75" customHeight="1" x14ac:dyDescent="0.25">
      <c r="P161" s="11"/>
    </row>
    <row r="162" spans="16:16" ht="15.75" customHeight="1" x14ac:dyDescent="0.25">
      <c r="P162" s="11"/>
    </row>
    <row r="163" spans="16:16" ht="15.75" customHeight="1" x14ac:dyDescent="0.25">
      <c r="P163" s="11"/>
    </row>
    <row r="164" spans="16:16" ht="15.75" customHeight="1" x14ac:dyDescent="0.25">
      <c r="P164" s="11"/>
    </row>
    <row r="165" spans="16:16" ht="15.75" customHeight="1" x14ac:dyDescent="0.25">
      <c r="P165" s="11"/>
    </row>
    <row r="166" spans="16:16" ht="15.75" customHeight="1" x14ac:dyDescent="0.25">
      <c r="P166" s="11"/>
    </row>
    <row r="167" spans="16:16" ht="15.75" customHeight="1" x14ac:dyDescent="0.25">
      <c r="P167" s="11"/>
    </row>
    <row r="168" spans="16:16" ht="15.75" customHeight="1" x14ac:dyDescent="0.25">
      <c r="P168" s="11"/>
    </row>
    <row r="169" spans="16:16" ht="15.75" customHeight="1" x14ac:dyDescent="0.25">
      <c r="P169" s="11"/>
    </row>
    <row r="170" spans="16:16" ht="15.75" customHeight="1" x14ac:dyDescent="0.25">
      <c r="P170" s="11"/>
    </row>
    <row r="171" spans="16:16" ht="15.75" customHeight="1" x14ac:dyDescent="0.25">
      <c r="P171" s="11"/>
    </row>
    <row r="172" spans="16:16" ht="15.75" customHeight="1" x14ac:dyDescent="0.25">
      <c r="P172" s="11"/>
    </row>
    <row r="173" spans="16:16" ht="15.75" customHeight="1" x14ac:dyDescent="0.25">
      <c r="P173" s="11"/>
    </row>
    <row r="174" spans="16:16" ht="15.75" customHeight="1" x14ac:dyDescent="0.25">
      <c r="P174" s="11"/>
    </row>
    <row r="175" spans="16:16" ht="15.75" customHeight="1" x14ac:dyDescent="0.25">
      <c r="P175" s="11"/>
    </row>
    <row r="176" spans="16:16" ht="15.75" customHeight="1" x14ac:dyDescent="0.25">
      <c r="P176" s="11"/>
    </row>
    <row r="177" spans="16:16" ht="15.75" customHeight="1" x14ac:dyDescent="0.25">
      <c r="P177" s="11"/>
    </row>
    <row r="178" spans="16:16" ht="15.75" customHeight="1" x14ac:dyDescent="0.25">
      <c r="P178" s="11"/>
    </row>
    <row r="179" spans="16:16" ht="15.75" customHeight="1" x14ac:dyDescent="0.25">
      <c r="P179" s="11"/>
    </row>
    <row r="180" spans="16:16" ht="15.75" customHeight="1" x14ac:dyDescent="0.25">
      <c r="P180" s="11"/>
    </row>
    <row r="181" spans="16:16" ht="15.75" customHeight="1" x14ac:dyDescent="0.25">
      <c r="P181" s="11"/>
    </row>
    <row r="182" spans="16:16" ht="15.75" customHeight="1" x14ac:dyDescent="0.25">
      <c r="P182" s="11"/>
    </row>
    <row r="183" spans="16:16" ht="15.75" customHeight="1" x14ac:dyDescent="0.25">
      <c r="P183" s="11"/>
    </row>
    <row r="184" spans="16:16" ht="15.75" customHeight="1" x14ac:dyDescent="0.25">
      <c r="P184" s="11"/>
    </row>
    <row r="185" spans="16:16" ht="15.75" customHeight="1" x14ac:dyDescent="0.25">
      <c r="P185" s="11"/>
    </row>
    <row r="186" spans="16:16" ht="15.75" customHeight="1" x14ac:dyDescent="0.25">
      <c r="P186" s="11"/>
    </row>
    <row r="187" spans="16:16" ht="15.75" customHeight="1" x14ac:dyDescent="0.25">
      <c r="P187" s="11"/>
    </row>
    <row r="188" spans="16:16" ht="15.75" customHeight="1" x14ac:dyDescent="0.25">
      <c r="P188" s="11"/>
    </row>
    <row r="189" spans="16:16" ht="15.75" customHeight="1" x14ac:dyDescent="0.25">
      <c r="P189" s="11"/>
    </row>
    <row r="190" spans="16:16" ht="15.75" customHeight="1" x14ac:dyDescent="0.25">
      <c r="P190" s="11"/>
    </row>
    <row r="191" spans="16:16" ht="15.75" customHeight="1" x14ac:dyDescent="0.25">
      <c r="P191" s="11"/>
    </row>
    <row r="192" spans="16:16" ht="15.75" customHeight="1" x14ac:dyDescent="0.25">
      <c r="P192" s="11"/>
    </row>
    <row r="193" spans="16:16" ht="15.75" customHeight="1" x14ac:dyDescent="0.25">
      <c r="P193" s="11"/>
    </row>
    <row r="194" spans="16:16" ht="15.75" customHeight="1" x14ac:dyDescent="0.25">
      <c r="P194" s="11"/>
    </row>
    <row r="195" spans="16:16" ht="15.75" customHeight="1" x14ac:dyDescent="0.25">
      <c r="P195" s="11"/>
    </row>
    <row r="196" spans="16:16" ht="15.75" customHeight="1" x14ac:dyDescent="0.25">
      <c r="P196" s="11"/>
    </row>
    <row r="197" spans="16:16" ht="15.75" customHeight="1" x14ac:dyDescent="0.25">
      <c r="P197" s="11"/>
    </row>
    <row r="198" spans="16:16" ht="15.75" customHeight="1" x14ac:dyDescent="0.25">
      <c r="P198" s="11"/>
    </row>
    <row r="199" spans="16:16" ht="15.75" customHeight="1" x14ac:dyDescent="0.25">
      <c r="P199" s="11"/>
    </row>
    <row r="200" spans="16:16" ht="15.75" customHeight="1" x14ac:dyDescent="0.25">
      <c r="P200" s="11"/>
    </row>
    <row r="201" spans="16:16" ht="15.75" customHeight="1" x14ac:dyDescent="0.25">
      <c r="P201" s="11"/>
    </row>
    <row r="202" spans="16:16" ht="15.75" customHeight="1" x14ac:dyDescent="0.25">
      <c r="P202" s="11"/>
    </row>
    <row r="203" spans="16:16" ht="15.75" customHeight="1" x14ac:dyDescent="0.25">
      <c r="P203" s="11"/>
    </row>
    <row r="204" spans="16:16" ht="15.75" customHeight="1" x14ac:dyDescent="0.25">
      <c r="P204" s="11"/>
    </row>
    <row r="205" spans="16:16" ht="15.75" customHeight="1" x14ac:dyDescent="0.25">
      <c r="P205" s="11"/>
    </row>
    <row r="206" spans="16:16" ht="15.75" customHeight="1" x14ac:dyDescent="0.25">
      <c r="P206" s="11"/>
    </row>
    <row r="207" spans="16:16" ht="15.75" customHeight="1" x14ac:dyDescent="0.25">
      <c r="P207" s="11"/>
    </row>
    <row r="208" spans="16:16" ht="15.75" customHeight="1" x14ac:dyDescent="0.25">
      <c r="P208" s="11"/>
    </row>
    <row r="209" spans="16:16" ht="15.75" customHeight="1" x14ac:dyDescent="0.25">
      <c r="P209" s="11"/>
    </row>
    <row r="210" spans="16:16" ht="15.75" customHeight="1" x14ac:dyDescent="0.25">
      <c r="P210" s="11"/>
    </row>
    <row r="211" spans="16:16" ht="15.75" customHeight="1" x14ac:dyDescent="0.25">
      <c r="P211" s="11"/>
    </row>
    <row r="212" spans="16:16" ht="15.75" customHeight="1" x14ac:dyDescent="0.25">
      <c r="P212" s="11"/>
    </row>
    <row r="213" spans="16:16" ht="15.75" customHeight="1" x14ac:dyDescent="0.25">
      <c r="P213" s="11"/>
    </row>
    <row r="214" spans="16:16" ht="15.75" customHeight="1" x14ac:dyDescent="0.25">
      <c r="P214" s="11"/>
    </row>
    <row r="215" spans="16:16" ht="15.75" customHeight="1" x14ac:dyDescent="0.25">
      <c r="P215" s="11"/>
    </row>
    <row r="216" spans="16:16" ht="15.75" customHeight="1" x14ac:dyDescent="0.25">
      <c r="P216" s="11"/>
    </row>
    <row r="217" spans="16:16" ht="15.75" customHeight="1" x14ac:dyDescent="0.25">
      <c r="P217" s="11"/>
    </row>
    <row r="218" spans="16:16" ht="15.75" customHeight="1" x14ac:dyDescent="0.25">
      <c r="P218" s="11"/>
    </row>
    <row r="219" spans="16:16" ht="15.75" customHeight="1" x14ac:dyDescent="0.25">
      <c r="P219" s="11"/>
    </row>
    <row r="220" spans="16:16" ht="15.75" customHeight="1" x14ac:dyDescent="0.25">
      <c r="P220" s="11"/>
    </row>
    <row r="221" spans="16:16" ht="15.75" customHeight="1" x14ac:dyDescent="0.25">
      <c r="P221" s="11"/>
    </row>
    <row r="222" spans="16:16" ht="15.75" customHeight="1" x14ac:dyDescent="0.25">
      <c r="P222" s="11"/>
    </row>
    <row r="223" spans="16:16" ht="15.75" customHeight="1" x14ac:dyDescent="0.25">
      <c r="P223" s="11"/>
    </row>
    <row r="224" spans="16:16" ht="15.75" customHeight="1" x14ac:dyDescent="0.25">
      <c r="P224" s="11"/>
    </row>
    <row r="225" spans="16:16" ht="15.75" customHeight="1" x14ac:dyDescent="0.25">
      <c r="P225" s="11"/>
    </row>
    <row r="226" spans="16:16" ht="15.75" customHeight="1" x14ac:dyDescent="0.25">
      <c r="P226" s="11"/>
    </row>
    <row r="227" spans="16:16" ht="15.75" customHeight="1" x14ac:dyDescent="0.25">
      <c r="P227" s="11"/>
    </row>
    <row r="228" spans="16:16" ht="15.75" customHeight="1" x14ac:dyDescent="0.25">
      <c r="P228" s="11"/>
    </row>
    <row r="229" spans="16:16" ht="15.75" customHeight="1" x14ac:dyDescent="0.25">
      <c r="P229" s="11"/>
    </row>
    <row r="230" spans="16:16" ht="15.75" customHeight="1" x14ac:dyDescent="0.25">
      <c r="P230" s="11"/>
    </row>
    <row r="231" spans="16:16" ht="15.75" customHeight="1" x14ac:dyDescent="0.25">
      <c r="P231" s="11"/>
    </row>
    <row r="232" spans="16:16" ht="15.75" customHeight="1" x14ac:dyDescent="0.25">
      <c r="P232" s="11"/>
    </row>
    <row r="233" spans="16:16" ht="15.75" customHeight="1" x14ac:dyDescent="0.25">
      <c r="P233" s="11"/>
    </row>
    <row r="234" spans="16:16" ht="15.75" customHeight="1" x14ac:dyDescent="0.25">
      <c r="P234" s="11"/>
    </row>
    <row r="235" spans="16:16" ht="15.75" customHeight="1" x14ac:dyDescent="0.25">
      <c r="P235" s="11"/>
    </row>
    <row r="236" spans="16:16" ht="15.75" customHeight="1" x14ac:dyDescent="0.25">
      <c r="P236" s="11"/>
    </row>
    <row r="237" spans="16:16" ht="15.75" customHeight="1" x14ac:dyDescent="0.25">
      <c r="P237" s="11"/>
    </row>
    <row r="238" spans="16:16" ht="15.75" customHeight="1" x14ac:dyDescent="0.25">
      <c r="P238" s="11"/>
    </row>
    <row r="239" spans="16:16" ht="15.75" customHeight="1" x14ac:dyDescent="0.25">
      <c r="P239" s="11"/>
    </row>
    <row r="240" spans="16:16" ht="15.75" customHeight="1" x14ac:dyDescent="0.25">
      <c r="P240" s="11"/>
    </row>
    <row r="241" spans="16:16" ht="15.75" customHeight="1" x14ac:dyDescent="0.25">
      <c r="P241" s="11"/>
    </row>
    <row r="242" spans="16:16" ht="15.75" customHeight="1" x14ac:dyDescent="0.25">
      <c r="P242" s="11"/>
    </row>
    <row r="243" spans="16:16" ht="15.75" customHeight="1" x14ac:dyDescent="0.25">
      <c r="P243" s="11"/>
    </row>
    <row r="244" spans="16:16" ht="15.75" customHeight="1" x14ac:dyDescent="0.25">
      <c r="P244" s="11"/>
    </row>
    <row r="245" spans="16:16" ht="15.75" customHeight="1" x14ac:dyDescent="0.25">
      <c r="P245" s="11"/>
    </row>
    <row r="246" spans="16:16" ht="15.75" customHeight="1" x14ac:dyDescent="0.25">
      <c r="P246" s="11"/>
    </row>
    <row r="247" spans="16:16" ht="15.75" customHeight="1" x14ac:dyDescent="0.25">
      <c r="P247" s="11"/>
    </row>
    <row r="248" spans="16:16" ht="15.75" customHeight="1" x14ac:dyDescent="0.25">
      <c r="P248" s="11"/>
    </row>
    <row r="249" spans="16:16" ht="15.75" customHeight="1" x14ac:dyDescent="0.25">
      <c r="P249" s="11"/>
    </row>
    <row r="250" spans="16:16" ht="15.75" customHeight="1" x14ac:dyDescent="0.25">
      <c r="P250" s="11"/>
    </row>
    <row r="251" spans="16:16" ht="15.75" customHeight="1" x14ac:dyDescent="0.25">
      <c r="P251" s="11"/>
    </row>
    <row r="252" spans="16:16" ht="15.75" customHeight="1" x14ac:dyDescent="0.25">
      <c r="P252" s="11"/>
    </row>
    <row r="253" spans="16:16" ht="15.75" customHeight="1" x14ac:dyDescent="0.25">
      <c r="P253" s="11"/>
    </row>
    <row r="254" spans="16:16" ht="15.75" customHeight="1" x14ac:dyDescent="0.25">
      <c r="P254" s="11"/>
    </row>
    <row r="255" spans="16:16" ht="15.75" customHeight="1" x14ac:dyDescent="0.25">
      <c r="P255" s="11"/>
    </row>
    <row r="256" spans="16:16" ht="15.75" customHeight="1" x14ac:dyDescent="0.25">
      <c r="P256" s="11"/>
    </row>
    <row r="257" spans="16:16" ht="15.75" customHeight="1" x14ac:dyDescent="0.25">
      <c r="P257" s="11"/>
    </row>
    <row r="258" spans="16:16" ht="15.75" customHeight="1" x14ac:dyDescent="0.25">
      <c r="P258" s="11"/>
    </row>
    <row r="259" spans="16:16" ht="15.75" customHeight="1" x14ac:dyDescent="0.25">
      <c r="P259" s="11"/>
    </row>
    <row r="260" spans="16:16" ht="15.75" customHeight="1" x14ac:dyDescent="0.25">
      <c r="P260" s="11"/>
    </row>
    <row r="261" spans="16:16" ht="15.75" customHeight="1" x14ac:dyDescent="0.25">
      <c r="P261" s="11"/>
    </row>
    <row r="262" spans="16:16" ht="15.75" customHeight="1" x14ac:dyDescent="0.25">
      <c r="P262" s="11"/>
    </row>
    <row r="263" spans="16:16" ht="15.75" customHeight="1" x14ac:dyDescent="0.25">
      <c r="P263" s="11"/>
    </row>
    <row r="264" spans="16:16" ht="15.75" customHeight="1" x14ac:dyDescent="0.25">
      <c r="P264" s="11"/>
    </row>
    <row r="265" spans="16:16" ht="15.75" customHeight="1" x14ac:dyDescent="0.25">
      <c r="P265" s="11"/>
    </row>
    <row r="266" spans="16:16" ht="15.75" customHeight="1" x14ac:dyDescent="0.25">
      <c r="P266" s="11"/>
    </row>
    <row r="267" spans="16:16" ht="15.75" customHeight="1" x14ac:dyDescent="0.25">
      <c r="P267" s="11"/>
    </row>
    <row r="268" spans="16:16" ht="15.75" customHeight="1" x14ac:dyDescent="0.25">
      <c r="P268" s="11"/>
    </row>
    <row r="269" spans="16:16" ht="15.75" customHeight="1" x14ac:dyDescent="0.25">
      <c r="P269" s="11"/>
    </row>
    <row r="270" spans="16:16" ht="15.75" customHeight="1" x14ac:dyDescent="0.25">
      <c r="P270" s="11"/>
    </row>
    <row r="271" spans="16:16" ht="15.75" customHeight="1" x14ac:dyDescent="0.25">
      <c r="P271" s="11"/>
    </row>
    <row r="272" spans="16:16" ht="15.75" customHeight="1" x14ac:dyDescent="0.25">
      <c r="P272" s="11"/>
    </row>
    <row r="273" spans="16:16" ht="15.75" customHeight="1" x14ac:dyDescent="0.25">
      <c r="P273" s="11"/>
    </row>
    <row r="274" spans="16:16" ht="15.75" customHeight="1" x14ac:dyDescent="0.25">
      <c r="P274" s="11"/>
    </row>
    <row r="275" spans="16:16" ht="15.75" customHeight="1" x14ac:dyDescent="0.25">
      <c r="P275" s="11"/>
    </row>
    <row r="276" spans="16:16" ht="15.75" customHeight="1" x14ac:dyDescent="0.25">
      <c r="P276" s="11"/>
    </row>
    <row r="277" spans="16:16" ht="15.75" customHeight="1" x14ac:dyDescent="0.25">
      <c r="P277" s="11"/>
    </row>
    <row r="278" spans="16:16" ht="15.75" customHeight="1" x14ac:dyDescent="0.25">
      <c r="P278" s="11"/>
    </row>
    <row r="279" spans="16:16" ht="15.75" customHeight="1" x14ac:dyDescent="0.25">
      <c r="P279" s="11"/>
    </row>
    <row r="280" spans="16:16" ht="15.75" customHeight="1" x14ac:dyDescent="0.25">
      <c r="P280" s="11"/>
    </row>
    <row r="281" spans="16:16" ht="15.75" customHeight="1" x14ac:dyDescent="0.25">
      <c r="P281" s="11"/>
    </row>
    <row r="282" spans="16:16" ht="15.75" customHeight="1" x14ac:dyDescent="0.25">
      <c r="P282" s="11"/>
    </row>
    <row r="283" spans="16:16" ht="15.75" customHeight="1" x14ac:dyDescent="0.25">
      <c r="P283" s="11"/>
    </row>
    <row r="284" spans="16:16" ht="15.75" customHeight="1" x14ac:dyDescent="0.25">
      <c r="P284" s="11"/>
    </row>
    <row r="285" spans="16:16" ht="15.75" customHeight="1" x14ac:dyDescent="0.25">
      <c r="P285" s="11"/>
    </row>
    <row r="286" spans="16:16" ht="15.75" customHeight="1" x14ac:dyDescent="0.25">
      <c r="P286" s="11"/>
    </row>
    <row r="287" spans="16:16" ht="15.75" customHeight="1" x14ac:dyDescent="0.25">
      <c r="P287" s="11"/>
    </row>
    <row r="288" spans="16:16" ht="15.75" customHeight="1" x14ac:dyDescent="0.25">
      <c r="P288" s="11"/>
    </row>
    <row r="289" spans="16:16" ht="15.75" customHeight="1" x14ac:dyDescent="0.25">
      <c r="P289" s="11"/>
    </row>
    <row r="290" spans="16:16" ht="15.75" customHeight="1" x14ac:dyDescent="0.25">
      <c r="P290" s="11"/>
    </row>
    <row r="291" spans="16:16" ht="15.75" customHeight="1" x14ac:dyDescent="0.25">
      <c r="P291" s="11"/>
    </row>
    <row r="292" spans="16:16" ht="15.75" customHeight="1" x14ac:dyDescent="0.25">
      <c r="P292" s="11"/>
    </row>
    <row r="293" spans="16:16" ht="15.75" customHeight="1" x14ac:dyDescent="0.25">
      <c r="P293" s="11"/>
    </row>
    <row r="294" spans="16:16" ht="15.75" customHeight="1" x14ac:dyDescent="0.25">
      <c r="P294" s="11"/>
    </row>
    <row r="295" spans="16:16" ht="15.75" customHeight="1" x14ac:dyDescent="0.25">
      <c r="P295" s="11"/>
    </row>
    <row r="296" spans="16:16" ht="15.75" customHeight="1" x14ac:dyDescent="0.25">
      <c r="P296" s="11"/>
    </row>
    <row r="297" spans="16:16" ht="15.75" customHeight="1" x14ac:dyDescent="0.25">
      <c r="P297" s="11"/>
    </row>
    <row r="298" spans="16:16" ht="15.75" customHeight="1" x14ac:dyDescent="0.25">
      <c r="P298" s="11"/>
    </row>
    <row r="299" spans="16:16" ht="15.75" customHeight="1" x14ac:dyDescent="0.25">
      <c r="P299" s="11"/>
    </row>
    <row r="300" spans="16:16" ht="15.75" customHeight="1" x14ac:dyDescent="0.25">
      <c r="P300" s="11"/>
    </row>
    <row r="301" spans="16:16" ht="15.75" customHeight="1" x14ac:dyDescent="0.25">
      <c r="P301" s="11"/>
    </row>
    <row r="302" spans="16:16" ht="15.75" customHeight="1" x14ac:dyDescent="0.25">
      <c r="P302" s="11"/>
    </row>
    <row r="303" spans="16:16" ht="15.75" customHeight="1" x14ac:dyDescent="0.25">
      <c r="P303" s="11"/>
    </row>
    <row r="304" spans="16:16" ht="15.75" customHeight="1" x14ac:dyDescent="0.25">
      <c r="P304" s="11"/>
    </row>
    <row r="305" spans="16:16" ht="15.75" customHeight="1" x14ac:dyDescent="0.25">
      <c r="P305" s="11"/>
    </row>
    <row r="306" spans="16:16" ht="15.75" customHeight="1" x14ac:dyDescent="0.25">
      <c r="P306" s="11"/>
    </row>
    <row r="307" spans="16:16" ht="15.75" customHeight="1" x14ac:dyDescent="0.25">
      <c r="P307" s="11"/>
    </row>
    <row r="308" spans="16:16" ht="15.75" customHeight="1" x14ac:dyDescent="0.25">
      <c r="P308" s="11"/>
    </row>
    <row r="309" spans="16:16" ht="15.75" customHeight="1" x14ac:dyDescent="0.25">
      <c r="P309" s="11"/>
    </row>
    <row r="310" spans="16:16" ht="15.75" customHeight="1" x14ac:dyDescent="0.25">
      <c r="P310" s="11"/>
    </row>
    <row r="311" spans="16:16" ht="15.75" customHeight="1" x14ac:dyDescent="0.25">
      <c r="P311" s="11"/>
    </row>
    <row r="312" spans="16:16" ht="15.75" customHeight="1" x14ac:dyDescent="0.25">
      <c r="P312" s="11"/>
    </row>
    <row r="313" spans="16:16" ht="15.75" customHeight="1" x14ac:dyDescent="0.25">
      <c r="P313" s="11"/>
    </row>
    <row r="314" spans="16:16" ht="15.75" customHeight="1" x14ac:dyDescent="0.25">
      <c r="P314" s="11"/>
    </row>
    <row r="315" spans="16:16" ht="15.75" customHeight="1" x14ac:dyDescent="0.25">
      <c r="P315" s="11"/>
    </row>
    <row r="316" spans="16:16" ht="15.75" customHeight="1" x14ac:dyDescent="0.25">
      <c r="P316" s="11"/>
    </row>
    <row r="317" spans="16:16" ht="15.75" customHeight="1" x14ac:dyDescent="0.25">
      <c r="P317" s="11"/>
    </row>
    <row r="318" spans="16:16" ht="15.75" customHeight="1" x14ac:dyDescent="0.25">
      <c r="P318" s="11"/>
    </row>
    <row r="319" spans="16:16" ht="15.75" customHeight="1" x14ac:dyDescent="0.25">
      <c r="P319" s="11"/>
    </row>
    <row r="320" spans="16:16" ht="15.75" customHeight="1" x14ac:dyDescent="0.25">
      <c r="P320" s="11"/>
    </row>
    <row r="321" spans="16:16" ht="15.75" customHeight="1" x14ac:dyDescent="0.25">
      <c r="P321" s="11"/>
    </row>
    <row r="322" spans="16:16" ht="15.75" customHeight="1" x14ac:dyDescent="0.25">
      <c r="P322" s="11"/>
    </row>
    <row r="323" spans="16:16" ht="15.75" customHeight="1" x14ac:dyDescent="0.25">
      <c r="P323" s="11"/>
    </row>
    <row r="324" spans="16:16" ht="15.75" customHeight="1" x14ac:dyDescent="0.25">
      <c r="P324" s="11"/>
    </row>
    <row r="325" spans="16:16" ht="15.75" customHeight="1" x14ac:dyDescent="0.25">
      <c r="P325" s="11"/>
    </row>
    <row r="326" spans="16:16" ht="15.75" customHeight="1" x14ac:dyDescent="0.25">
      <c r="P326" s="11"/>
    </row>
    <row r="327" spans="16:16" ht="15.75" customHeight="1" x14ac:dyDescent="0.25">
      <c r="P327" s="11"/>
    </row>
    <row r="328" spans="16:16" ht="15.75" customHeight="1" x14ac:dyDescent="0.25">
      <c r="P328" s="11"/>
    </row>
    <row r="329" spans="16:16" ht="15.75" customHeight="1" x14ac:dyDescent="0.25">
      <c r="P329" s="11"/>
    </row>
    <row r="330" spans="16:16" ht="15.75" customHeight="1" x14ac:dyDescent="0.25">
      <c r="P330" s="11"/>
    </row>
    <row r="331" spans="16:16" ht="15.75" customHeight="1" x14ac:dyDescent="0.25">
      <c r="P331" s="11"/>
    </row>
    <row r="332" spans="16:16" ht="15.75" customHeight="1" x14ac:dyDescent="0.25">
      <c r="P332" s="11"/>
    </row>
    <row r="333" spans="16:16" ht="15.75" customHeight="1" x14ac:dyDescent="0.25">
      <c r="P333" s="11"/>
    </row>
    <row r="334" spans="16:16" ht="15.75" customHeight="1" x14ac:dyDescent="0.25">
      <c r="P334" s="11"/>
    </row>
    <row r="335" spans="16:16" ht="15.75" customHeight="1" x14ac:dyDescent="0.25">
      <c r="P335" s="11"/>
    </row>
    <row r="336" spans="16:16" ht="15.75" customHeight="1" x14ac:dyDescent="0.25">
      <c r="P336" s="11"/>
    </row>
    <row r="337" spans="16:16" ht="15.75" customHeight="1" x14ac:dyDescent="0.25">
      <c r="P337" s="11"/>
    </row>
    <row r="338" spans="16:16" ht="15.75" customHeight="1" x14ac:dyDescent="0.25">
      <c r="P338" s="11"/>
    </row>
    <row r="339" spans="16:16" ht="15.75" customHeight="1" x14ac:dyDescent="0.25">
      <c r="P339" s="11"/>
    </row>
    <row r="340" spans="16:16" ht="15.75" customHeight="1" x14ac:dyDescent="0.25">
      <c r="P340" s="11"/>
    </row>
    <row r="341" spans="16:16" ht="15.75" customHeight="1" x14ac:dyDescent="0.25">
      <c r="P341" s="11"/>
    </row>
    <row r="342" spans="16:16" ht="15.75" customHeight="1" x14ac:dyDescent="0.25">
      <c r="P342" s="11"/>
    </row>
    <row r="343" spans="16:16" ht="15.75" customHeight="1" x14ac:dyDescent="0.25">
      <c r="P343" s="11"/>
    </row>
    <row r="344" spans="16:16" ht="15.75" customHeight="1" x14ac:dyDescent="0.25">
      <c r="P344" s="11"/>
    </row>
    <row r="345" spans="16:16" ht="15.75" customHeight="1" x14ac:dyDescent="0.25">
      <c r="P345" s="11"/>
    </row>
    <row r="346" spans="16:16" ht="15.75" customHeight="1" x14ac:dyDescent="0.25">
      <c r="P346" s="11"/>
    </row>
    <row r="347" spans="16:16" ht="15.75" customHeight="1" x14ac:dyDescent="0.25">
      <c r="P347" s="11"/>
    </row>
    <row r="348" spans="16:16" ht="15.75" customHeight="1" x14ac:dyDescent="0.25">
      <c r="P348" s="11"/>
    </row>
    <row r="349" spans="16:16" ht="15.75" customHeight="1" x14ac:dyDescent="0.25">
      <c r="P349" s="11"/>
    </row>
    <row r="350" spans="16:16" ht="15.75" customHeight="1" x14ac:dyDescent="0.25">
      <c r="P350" s="11"/>
    </row>
    <row r="351" spans="16:16" ht="15.75" customHeight="1" x14ac:dyDescent="0.25">
      <c r="P351" s="11"/>
    </row>
    <row r="352" spans="16:16" ht="15.75" customHeight="1" x14ac:dyDescent="0.25">
      <c r="P352" s="11"/>
    </row>
    <row r="353" spans="16:16" ht="15.75" customHeight="1" x14ac:dyDescent="0.25">
      <c r="P353" s="11"/>
    </row>
    <row r="354" spans="16:16" ht="15.75" customHeight="1" x14ac:dyDescent="0.25">
      <c r="P354" s="11"/>
    </row>
    <row r="355" spans="16:16" ht="15.75" customHeight="1" x14ac:dyDescent="0.25">
      <c r="P355" s="11"/>
    </row>
    <row r="356" spans="16:16" ht="15.75" customHeight="1" x14ac:dyDescent="0.25">
      <c r="P356" s="11"/>
    </row>
    <row r="357" spans="16:16" ht="15.75" customHeight="1" x14ac:dyDescent="0.25">
      <c r="P357" s="11"/>
    </row>
    <row r="358" spans="16:16" ht="15.75" customHeight="1" x14ac:dyDescent="0.25">
      <c r="P358" s="11"/>
    </row>
    <row r="359" spans="16:16" ht="15.75" customHeight="1" x14ac:dyDescent="0.25">
      <c r="P359" s="11"/>
    </row>
    <row r="360" spans="16:16" ht="15.75" customHeight="1" x14ac:dyDescent="0.25">
      <c r="P360" s="11"/>
    </row>
    <row r="361" spans="16:16" ht="15.75" customHeight="1" x14ac:dyDescent="0.25">
      <c r="P361" s="11"/>
    </row>
    <row r="362" spans="16:16" ht="15.75" customHeight="1" x14ac:dyDescent="0.25">
      <c r="P362" s="11"/>
    </row>
    <row r="363" spans="16:16" ht="15.75" customHeight="1" x14ac:dyDescent="0.25">
      <c r="P363" s="11"/>
    </row>
    <row r="364" spans="16:16" ht="15.75" customHeight="1" x14ac:dyDescent="0.25">
      <c r="P364" s="11"/>
    </row>
    <row r="365" spans="16:16" ht="15.75" customHeight="1" x14ac:dyDescent="0.25">
      <c r="P365" s="11"/>
    </row>
    <row r="366" spans="16:16" ht="15.75" customHeight="1" x14ac:dyDescent="0.25">
      <c r="P366" s="11"/>
    </row>
    <row r="367" spans="16:16" ht="15.75" customHeight="1" x14ac:dyDescent="0.25">
      <c r="P367" s="11"/>
    </row>
    <row r="368" spans="16:16" ht="15.75" customHeight="1" x14ac:dyDescent="0.25">
      <c r="P368" s="11"/>
    </row>
    <row r="369" spans="16:16" ht="15.75" customHeight="1" x14ac:dyDescent="0.25">
      <c r="P369" s="11"/>
    </row>
    <row r="370" spans="16:16" ht="15.75" customHeight="1" x14ac:dyDescent="0.25">
      <c r="P370" s="11"/>
    </row>
    <row r="371" spans="16:16" ht="15.75" customHeight="1" x14ac:dyDescent="0.25">
      <c r="P371" s="11"/>
    </row>
    <row r="372" spans="16:16" ht="15.75" customHeight="1" x14ac:dyDescent="0.25">
      <c r="P372" s="11"/>
    </row>
    <row r="373" spans="16:16" ht="15.75" customHeight="1" x14ac:dyDescent="0.25">
      <c r="P373" s="11"/>
    </row>
    <row r="374" spans="16:16" ht="15.75" customHeight="1" x14ac:dyDescent="0.25">
      <c r="P374" s="11"/>
    </row>
    <row r="375" spans="16:16" ht="15.75" customHeight="1" x14ac:dyDescent="0.25">
      <c r="P375" s="11"/>
    </row>
    <row r="376" spans="16:16" ht="15.75" customHeight="1" x14ac:dyDescent="0.25">
      <c r="P376" s="11"/>
    </row>
    <row r="377" spans="16:16" ht="15.75" customHeight="1" x14ac:dyDescent="0.25">
      <c r="P377" s="11"/>
    </row>
    <row r="378" spans="16:16" ht="15.75" customHeight="1" x14ac:dyDescent="0.25">
      <c r="P378" s="11"/>
    </row>
    <row r="379" spans="16:16" ht="15.75" customHeight="1" x14ac:dyDescent="0.25">
      <c r="P379" s="11"/>
    </row>
    <row r="380" spans="16:16" ht="15.75" customHeight="1" x14ac:dyDescent="0.25">
      <c r="P380" s="11"/>
    </row>
    <row r="381" spans="16:16" ht="15.75" customHeight="1" x14ac:dyDescent="0.25">
      <c r="P381" s="11"/>
    </row>
    <row r="382" spans="16:16" ht="15.75" customHeight="1" x14ac:dyDescent="0.25">
      <c r="P382" s="11"/>
    </row>
    <row r="383" spans="16:16" ht="15.75" customHeight="1" x14ac:dyDescent="0.25">
      <c r="P383" s="11"/>
    </row>
    <row r="384" spans="16:16" ht="15.75" customHeight="1" x14ac:dyDescent="0.25">
      <c r="P384" s="11"/>
    </row>
    <row r="385" spans="16:16" ht="15.75" customHeight="1" x14ac:dyDescent="0.25">
      <c r="P385" s="11"/>
    </row>
    <row r="386" spans="16:16" ht="15.75" customHeight="1" x14ac:dyDescent="0.25">
      <c r="P386" s="11"/>
    </row>
    <row r="387" spans="16:16" ht="15.75" customHeight="1" x14ac:dyDescent="0.25">
      <c r="P387" s="11"/>
    </row>
    <row r="388" spans="16:16" ht="15.75" customHeight="1" x14ac:dyDescent="0.25">
      <c r="P388" s="11"/>
    </row>
    <row r="389" spans="16:16" ht="15.75" customHeight="1" x14ac:dyDescent="0.25">
      <c r="P389" s="11"/>
    </row>
    <row r="390" spans="16:16" ht="15.75" customHeight="1" x14ac:dyDescent="0.25">
      <c r="P390" s="11"/>
    </row>
    <row r="391" spans="16:16" ht="15.75" customHeight="1" x14ac:dyDescent="0.25">
      <c r="P391" s="11"/>
    </row>
    <row r="392" spans="16:16" ht="15.75" customHeight="1" x14ac:dyDescent="0.25">
      <c r="P392" s="11"/>
    </row>
    <row r="393" spans="16:16" ht="15.75" customHeight="1" x14ac:dyDescent="0.25">
      <c r="P393" s="11"/>
    </row>
    <row r="394" spans="16:16" ht="15.75" customHeight="1" x14ac:dyDescent="0.25">
      <c r="P394" s="11"/>
    </row>
    <row r="395" spans="16:16" ht="15.75" customHeight="1" x14ac:dyDescent="0.25">
      <c r="P395" s="11"/>
    </row>
    <row r="396" spans="16:16" ht="15.75" customHeight="1" x14ac:dyDescent="0.25">
      <c r="P396" s="11"/>
    </row>
    <row r="397" spans="16:16" ht="15.75" customHeight="1" x14ac:dyDescent="0.25">
      <c r="P397" s="11"/>
    </row>
    <row r="398" spans="16:16" ht="15.75" customHeight="1" x14ac:dyDescent="0.25">
      <c r="P398" s="11"/>
    </row>
    <row r="399" spans="16:16" ht="15.75" customHeight="1" x14ac:dyDescent="0.25">
      <c r="P399" s="11"/>
    </row>
    <row r="400" spans="16:16" ht="15.75" customHeight="1" x14ac:dyDescent="0.25">
      <c r="P400" s="11"/>
    </row>
    <row r="401" spans="16:16" ht="15.75" customHeight="1" x14ac:dyDescent="0.25">
      <c r="P401" s="11"/>
    </row>
    <row r="402" spans="16:16" ht="15.75" customHeight="1" x14ac:dyDescent="0.25">
      <c r="P402" s="11"/>
    </row>
    <row r="403" spans="16:16" ht="15.75" customHeight="1" x14ac:dyDescent="0.25">
      <c r="P403" s="11"/>
    </row>
    <row r="404" spans="16:16" ht="15.75" customHeight="1" x14ac:dyDescent="0.25">
      <c r="P404" s="11"/>
    </row>
    <row r="405" spans="16:16" ht="15.75" customHeight="1" x14ac:dyDescent="0.25">
      <c r="P405" s="11"/>
    </row>
    <row r="406" spans="16:16" ht="15.75" customHeight="1" x14ac:dyDescent="0.25">
      <c r="P406" s="11"/>
    </row>
    <row r="407" spans="16:16" ht="15.75" customHeight="1" x14ac:dyDescent="0.25">
      <c r="P407" s="11"/>
    </row>
    <row r="408" spans="16:16" ht="15.75" customHeight="1" x14ac:dyDescent="0.25">
      <c r="P408" s="11"/>
    </row>
    <row r="409" spans="16:16" ht="15.75" customHeight="1" x14ac:dyDescent="0.25">
      <c r="P409" s="11"/>
    </row>
    <row r="410" spans="16:16" ht="15.75" customHeight="1" x14ac:dyDescent="0.25">
      <c r="P410" s="11"/>
    </row>
    <row r="411" spans="16:16" ht="15.75" customHeight="1" x14ac:dyDescent="0.25">
      <c r="P411" s="11"/>
    </row>
    <row r="412" spans="16:16" ht="15.75" customHeight="1" x14ac:dyDescent="0.25">
      <c r="P412" s="11"/>
    </row>
    <row r="413" spans="16:16" ht="15.75" customHeight="1" x14ac:dyDescent="0.25">
      <c r="P413" s="11"/>
    </row>
    <row r="414" spans="16:16" ht="15.75" customHeight="1" x14ac:dyDescent="0.25">
      <c r="P414" s="11"/>
    </row>
    <row r="415" spans="16:16" ht="15.75" customHeight="1" x14ac:dyDescent="0.25">
      <c r="P415" s="11"/>
    </row>
    <row r="416" spans="16:16" ht="15.75" customHeight="1" x14ac:dyDescent="0.25">
      <c r="P416" s="11"/>
    </row>
    <row r="417" spans="16:16" ht="15.75" customHeight="1" x14ac:dyDescent="0.25">
      <c r="P417" s="11"/>
    </row>
    <row r="418" spans="16:16" ht="15.75" customHeight="1" x14ac:dyDescent="0.25">
      <c r="P418" s="11"/>
    </row>
    <row r="419" spans="16:16" ht="15.75" customHeight="1" x14ac:dyDescent="0.25">
      <c r="P419" s="11"/>
    </row>
    <row r="420" spans="16:16" ht="15.75" customHeight="1" x14ac:dyDescent="0.25">
      <c r="P420" s="11"/>
    </row>
    <row r="421" spans="16:16" ht="15.75" customHeight="1" x14ac:dyDescent="0.25">
      <c r="P421" s="11"/>
    </row>
    <row r="422" spans="16:16" ht="15.75" customHeight="1" x14ac:dyDescent="0.25">
      <c r="P422" s="11"/>
    </row>
    <row r="423" spans="16:16" ht="15.75" customHeight="1" x14ac:dyDescent="0.25">
      <c r="P423" s="11"/>
    </row>
    <row r="424" spans="16:16" ht="15.75" customHeight="1" x14ac:dyDescent="0.25">
      <c r="P424" s="11"/>
    </row>
    <row r="425" spans="16:16" ht="15.75" customHeight="1" x14ac:dyDescent="0.25">
      <c r="P425" s="11"/>
    </row>
    <row r="426" spans="16:16" ht="15.75" customHeight="1" x14ac:dyDescent="0.25">
      <c r="P426" s="11"/>
    </row>
    <row r="427" spans="16:16" ht="15.75" customHeight="1" x14ac:dyDescent="0.25">
      <c r="P427" s="11"/>
    </row>
    <row r="428" spans="16:16" ht="15.75" customHeight="1" x14ac:dyDescent="0.25">
      <c r="P428" s="11"/>
    </row>
    <row r="429" spans="16:16" ht="15.75" customHeight="1" x14ac:dyDescent="0.25">
      <c r="P429" s="11"/>
    </row>
    <row r="430" spans="16:16" ht="15.75" customHeight="1" x14ac:dyDescent="0.25">
      <c r="P430" s="11"/>
    </row>
    <row r="431" spans="16:16" ht="15.75" customHeight="1" x14ac:dyDescent="0.25">
      <c r="P431" s="11"/>
    </row>
    <row r="432" spans="16:16" ht="15.75" customHeight="1" x14ac:dyDescent="0.25">
      <c r="P432" s="11"/>
    </row>
    <row r="433" spans="16:16" ht="15.75" customHeight="1" x14ac:dyDescent="0.25">
      <c r="P433" s="11"/>
    </row>
    <row r="434" spans="16:16" ht="15.75" customHeight="1" x14ac:dyDescent="0.25">
      <c r="P434" s="11"/>
    </row>
    <row r="435" spans="16:16" ht="15.75" customHeight="1" x14ac:dyDescent="0.25">
      <c r="P435" s="11"/>
    </row>
    <row r="436" spans="16:16" ht="15.75" customHeight="1" x14ac:dyDescent="0.25">
      <c r="P436" s="11"/>
    </row>
    <row r="437" spans="16:16" ht="15.75" customHeight="1" x14ac:dyDescent="0.25">
      <c r="P437" s="11"/>
    </row>
    <row r="438" spans="16:16" ht="15.75" customHeight="1" x14ac:dyDescent="0.25">
      <c r="P438" s="11"/>
    </row>
    <row r="439" spans="16:16" ht="15.75" customHeight="1" x14ac:dyDescent="0.25">
      <c r="P439" s="11"/>
    </row>
    <row r="440" spans="16:16" ht="15.75" customHeight="1" x14ac:dyDescent="0.25">
      <c r="P440" s="11"/>
    </row>
    <row r="441" spans="16:16" ht="15.75" customHeight="1" x14ac:dyDescent="0.25">
      <c r="P441" s="11"/>
    </row>
    <row r="442" spans="16:16" ht="15.75" customHeight="1" x14ac:dyDescent="0.25">
      <c r="P442" s="11"/>
    </row>
    <row r="443" spans="16:16" ht="15.75" customHeight="1" x14ac:dyDescent="0.25">
      <c r="P443" s="11"/>
    </row>
    <row r="444" spans="16:16" ht="15.75" customHeight="1" x14ac:dyDescent="0.25">
      <c r="P444" s="11"/>
    </row>
    <row r="445" spans="16:16" ht="15.75" customHeight="1" x14ac:dyDescent="0.25">
      <c r="P445" s="11"/>
    </row>
    <row r="446" spans="16:16" ht="15.75" customHeight="1" x14ac:dyDescent="0.25">
      <c r="P446" s="11"/>
    </row>
    <row r="447" spans="16:16" ht="15.75" customHeight="1" x14ac:dyDescent="0.25">
      <c r="P447" s="11"/>
    </row>
    <row r="448" spans="16:16" ht="15.75" customHeight="1" x14ac:dyDescent="0.25">
      <c r="P448" s="11"/>
    </row>
    <row r="449" spans="16:16" ht="15.75" customHeight="1" x14ac:dyDescent="0.25">
      <c r="P449" s="11"/>
    </row>
    <row r="450" spans="16:16" ht="15.75" customHeight="1" x14ac:dyDescent="0.25">
      <c r="P450" s="11"/>
    </row>
    <row r="451" spans="16:16" ht="15.75" customHeight="1" x14ac:dyDescent="0.25">
      <c r="P451" s="11"/>
    </row>
    <row r="452" spans="16:16" ht="15.75" customHeight="1" x14ac:dyDescent="0.25">
      <c r="P452" s="11"/>
    </row>
    <row r="453" spans="16:16" ht="15.75" customHeight="1" x14ac:dyDescent="0.25">
      <c r="P453" s="11"/>
    </row>
    <row r="454" spans="16:16" ht="15.75" customHeight="1" x14ac:dyDescent="0.25">
      <c r="P454" s="11"/>
    </row>
    <row r="455" spans="16:16" ht="15.75" customHeight="1" x14ac:dyDescent="0.25">
      <c r="P455" s="11"/>
    </row>
    <row r="456" spans="16:16" ht="15.75" customHeight="1" x14ac:dyDescent="0.25">
      <c r="P456" s="11"/>
    </row>
    <row r="457" spans="16:16" ht="15.75" customHeight="1" x14ac:dyDescent="0.25">
      <c r="P457" s="11"/>
    </row>
    <row r="458" spans="16:16" ht="15.75" customHeight="1" x14ac:dyDescent="0.25">
      <c r="P458" s="11"/>
    </row>
    <row r="459" spans="16:16" ht="15.75" customHeight="1" x14ac:dyDescent="0.25">
      <c r="P459" s="11"/>
    </row>
    <row r="460" spans="16:16" ht="15.75" customHeight="1" x14ac:dyDescent="0.25">
      <c r="P460" s="11"/>
    </row>
    <row r="461" spans="16:16" ht="15.75" customHeight="1" x14ac:dyDescent="0.25">
      <c r="P461" s="11"/>
    </row>
    <row r="462" spans="16:16" ht="15.75" customHeight="1" x14ac:dyDescent="0.25">
      <c r="P462" s="11"/>
    </row>
    <row r="463" spans="16:16" ht="15.75" customHeight="1" x14ac:dyDescent="0.25">
      <c r="P463" s="11"/>
    </row>
    <row r="464" spans="16:16" ht="15.75" customHeight="1" x14ac:dyDescent="0.25">
      <c r="P464" s="11"/>
    </row>
    <row r="465" spans="16:16" ht="15.75" customHeight="1" x14ac:dyDescent="0.25">
      <c r="P465" s="11"/>
    </row>
    <row r="466" spans="16:16" ht="15.75" customHeight="1" x14ac:dyDescent="0.25">
      <c r="P466" s="11"/>
    </row>
    <row r="467" spans="16:16" ht="15.75" customHeight="1" x14ac:dyDescent="0.25">
      <c r="P467" s="11"/>
    </row>
    <row r="468" spans="16:16" ht="15.75" customHeight="1" x14ac:dyDescent="0.25">
      <c r="P468" s="11"/>
    </row>
    <row r="469" spans="16:16" ht="15.75" customHeight="1" x14ac:dyDescent="0.25">
      <c r="P469" s="11"/>
    </row>
    <row r="470" spans="16:16" ht="15.75" customHeight="1" x14ac:dyDescent="0.25">
      <c r="P470" s="11"/>
    </row>
    <row r="471" spans="16:16" ht="15.75" customHeight="1" x14ac:dyDescent="0.25">
      <c r="P471" s="11"/>
    </row>
    <row r="472" spans="16:16" ht="15.75" customHeight="1" x14ac:dyDescent="0.25">
      <c r="P472" s="11"/>
    </row>
    <row r="473" spans="16:16" ht="15.75" customHeight="1" x14ac:dyDescent="0.25">
      <c r="P473" s="11"/>
    </row>
    <row r="474" spans="16:16" ht="15.75" customHeight="1" x14ac:dyDescent="0.25">
      <c r="P474" s="11"/>
    </row>
    <row r="475" spans="16:16" ht="15.75" customHeight="1" x14ac:dyDescent="0.25">
      <c r="P475" s="11"/>
    </row>
    <row r="476" spans="16:16" ht="15.75" customHeight="1" x14ac:dyDescent="0.25">
      <c r="P476" s="11"/>
    </row>
    <row r="477" spans="16:16" ht="15.75" customHeight="1" x14ac:dyDescent="0.25">
      <c r="P477" s="11"/>
    </row>
    <row r="478" spans="16:16" ht="15.75" customHeight="1" x14ac:dyDescent="0.25">
      <c r="P478" s="11"/>
    </row>
    <row r="479" spans="16:16" ht="15.75" customHeight="1" x14ac:dyDescent="0.25">
      <c r="P479" s="11"/>
    </row>
    <row r="480" spans="16:16" ht="15.75" customHeight="1" x14ac:dyDescent="0.25">
      <c r="P480" s="11"/>
    </row>
    <row r="481" spans="16:16" ht="15.75" customHeight="1" x14ac:dyDescent="0.25">
      <c r="P481" s="11"/>
    </row>
    <row r="482" spans="16:16" ht="15.75" customHeight="1" x14ac:dyDescent="0.25">
      <c r="P482" s="11"/>
    </row>
    <row r="483" spans="16:16" ht="15.75" customHeight="1" x14ac:dyDescent="0.25">
      <c r="P483" s="11"/>
    </row>
    <row r="484" spans="16:16" ht="15.75" customHeight="1" x14ac:dyDescent="0.25">
      <c r="P484" s="11"/>
    </row>
    <row r="485" spans="16:16" ht="15.75" customHeight="1" x14ac:dyDescent="0.25">
      <c r="P485" s="11"/>
    </row>
    <row r="486" spans="16:16" ht="15.75" customHeight="1" x14ac:dyDescent="0.25">
      <c r="P486" s="11"/>
    </row>
    <row r="487" spans="16:16" ht="15.75" customHeight="1" x14ac:dyDescent="0.25">
      <c r="P487" s="11"/>
    </row>
    <row r="488" spans="16:16" ht="15.75" customHeight="1" x14ac:dyDescent="0.25">
      <c r="P488" s="11"/>
    </row>
    <row r="489" spans="16:16" ht="15.75" customHeight="1" x14ac:dyDescent="0.25">
      <c r="P489" s="11"/>
    </row>
    <row r="490" spans="16:16" ht="15.75" customHeight="1" x14ac:dyDescent="0.25">
      <c r="P490" s="11"/>
    </row>
    <row r="491" spans="16:16" ht="15.75" customHeight="1" x14ac:dyDescent="0.25">
      <c r="P491" s="11"/>
    </row>
    <row r="492" spans="16:16" ht="15.75" customHeight="1" x14ac:dyDescent="0.25">
      <c r="P492" s="11"/>
    </row>
    <row r="493" spans="16:16" ht="15.75" customHeight="1" x14ac:dyDescent="0.25">
      <c r="P493" s="11"/>
    </row>
    <row r="494" spans="16:16" ht="15.75" customHeight="1" x14ac:dyDescent="0.25">
      <c r="P494" s="11"/>
    </row>
    <row r="495" spans="16:16" ht="15.75" customHeight="1" x14ac:dyDescent="0.25">
      <c r="P495" s="11"/>
    </row>
    <row r="496" spans="16:16" ht="15.75" customHeight="1" x14ac:dyDescent="0.25">
      <c r="P496" s="11"/>
    </row>
    <row r="497" spans="16:16" ht="15.75" customHeight="1" x14ac:dyDescent="0.25">
      <c r="P497" s="11"/>
    </row>
    <row r="498" spans="16:16" ht="15.75" customHeight="1" x14ac:dyDescent="0.25">
      <c r="P498" s="11"/>
    </row>
    <row r="499" spans="16:16" ht="15.75" customHeight="1" x14ac:dyDescent="0.25">
      <c r="P499" s="11"/>
    </row>
    <row r="500" spans="16:16" ht="15.75" customHeight="1" x14ac:dyDescent="0.25">
      <c r="P500" s="11"/>
    </row>
    <row r="501" spans="16:16" ht="15.75" customHeight="1" x14ac:dyDescent="0.25">
      <c r="P501" s="11"/>
    </row>
    <row r="502" spans="16:16" ht="15.75" customHeight="1" x14ac:dyDescent="0.25">
      <c r="P502" s="11"/>
    </row>
    <row r="503" spans="16:16" ht="15.75" customHeight="1" x14ac:dyDescent="0.25">
      <c r="P503" s="11"/>
    </row>
    <row r="504" spans="16:16" ht="15.75" customHeight="1" x14ac:dyDescent="0.25">
      <c r="P504" s="11"/>
    </row>
    <row r="505" spans="16:16" ht="15.75" customHeight="1" x14ac:dyDescent="0.25">
      <c r="P505" s="11"/>
    </row>
    <row r="506" spans="16:16" ht="15.75" customHeight="1" x14ac:dyDescent="0.25">
      <c r="P506" s="11"/>
    </row>
    <row r="507" spans="16:16" ht="15.75" customHeight="1" x14ac:dyDescent="0.25">
      <c r="P507" s="11"/>
    </row>
    <row r="508" spans="16:16" ht="15.75" customHeight="1" x14ac:dyDescent="0.25">
      <c r="P508" s="11"/>
    </row>
    <row r="509" spans="16:16" ht="15.75" customHeight="1" x14ac:dyDescent="0.25">
      <c r="P509" s="11"/>
    </row>
    <row r="510" spans="16:16" ht="15.75" customHeight="1" x14ac:dyDescent="0.25">
      <c r="P510" s="11"/>
    </row>
    <row r="511" spans="16:16" ht="15.75" customHeight="1" x14ac:dyDescent="0.25">
      <c r="P511" s="11"/>
    </row>
    <row r="512" spans="16:16" ht="15.75" customHeight="1" x14ac:dyDescent="0.25">
      <c r="P512" s="11"/>
    </row>
    <row r="513" spans="16:16" ht="15.75" customHeight="1" x14ac:dyDescent="0.25">
      <c r="P513" s="11"/>
    </row>
    <row r="514" spans="16:16" ht="15.75" customHeight="1" x14ac:dyDescent="0.25">
      <c r="P514" s="11"/>
    </row>
    <row r="515" spans="16:16" ht="15.75" customHeight="1" x14ac:dyDescent="0.25">
      <c r="P515" s="11"/>
    </row>
    <row r="516" spans="16:16" ht="15.75" customHeight="1" x14ac:dyDescent="0.25">
      <c r="P516" s="11"/>
    </row>
    <row r="517" spans="16:16" ht="15.75" customHeight="1" x14ac:dyDescent="0.25">
      <c r="P517" s="11"/>
    </row>
    <row r="518" spans="16:16" ht="15.75" customHeight="1" x14ac:dyDescent="0.25">
      <c r="P518" s="11"/>
    </row>
    <row r="519" spans="16:16" ht="15.75" customHeight="1" x14ac:dyDescent="0.25">
      <c r="P519" s="11"/>
    </row>
    <row r="520" spans="16:16" ht="15.75" customHeight="1" x14ac:dyDescent="0.25">
      <c r="P520" s="11"/>
    </row>
    <row r="521" spans="16:16" ht="15.75" customHeight="1" x14ac:dyDescent="0.25">
      <c r="P521" s="11"/>
    </row>
    <row r="522" spans="16:16" ht="15.75" customHeight="1" x14ac:dyDescent="0.25">
      <c r="P522" s="11"/>
    </row>
    <row r="523" spans="16:16" ht="15.75" customHeight="1" x14ac:dyDescent="0.25">
      <c r="P523" s="11"/>
    </row>
    <row r="524" spans="16:16" ht="15.75" customHeight="1" x14ac:dyDescent="0.25">
      <c r="P524" s="11"/>
    </row>
    <row r="525" spans="16:16" ht="15.75" customHeight="1" x14ac:dyDescent="0.25">
      <c r="P525" s="11"/>
    </row>
    <row r="526" spans="16:16" ht="15.75" customHeight="1" x14ac:dyDescent="0.25">
      <c r="P526" s="11"/>
    </row>
    <row r="527" spans="16:16" ht="15.75" customHeight="1" x14ac:dyDescent="0.25">
      <c r="P527" s="11"/>
    </row>
    <row r="528" spans="16:16" ht="15.75" customHeight="1" x14ac:dyDescent="0.25">
      <c r="P528" s="11"/>
    </row>
    <row r="529" spans="16:16" ht="15.75" customHeight="1" x14ac:dyDescent="0.25">
      <c r="P529" s="11"/>
    </row>
    <row r="530" spans="16:16" ht="15.75" customHeight="1" x14ac:dyDescent="0.25">
      <c r="P530" s="11"/>
    </row>
    <row r="531" spans="16:16" ht="15.75" customHeight="1" x14ac:dyDescent="0.25">
      <c r="P531" s="11"/>
    </row>
    <row r="532" spans="16:16" ht="15.75" customHeight="1" x14ac:dyDescent="0.25">
      <c r="P532" s="11"/>
    </row>
    <row r="533" spans="16:16" ht="15.75" customHeight="1" x14ac:dyDescent="0.25">
      <c r="P533" s="11"/>
    </row>
    <row r="534" spans="16:16" ht="15.75" customHeight="1" x14ac:dyDescent="0.25">
      <c r="P534" s="11"/>
    </row>
    <row r="535" spans="16:16" ht="15.75" customHeight="1" x14ac:dyDescent="0.25">
      <c r="P535" s="11"/>
    </row>
    <row r="536" spans="16:16" ht="15.75" customHeight="1" x14ac:dyDescent="0.25">
      <c r="P536" s="11"/>
    </row>
    <row r="537" spans="16:16" ht="15.75" customHeight="1" x14ac:dyDescent="0.25">
      <c r="P537" s="11"/>
    </row>
    <row r="538" spans="16:16" ht="15.75" customHeight="1" x14ac:dyDescent="0.25">
      <c r="P538" s="11"/>
    </row>
    <row r="539" spans="16:16" ht="15.75" customHeight="1" x14ac:dyDescent="0.25">
      <c r="P539" s="11"/>
    </row>
    <row r="540" spans="16:16" ht="15.75" customHeight="1" x14ac:dyDescent="0.25">
      <c r="P540" s="11"/>
    </row>
    <row r="541" spans="16:16" ht="15.75" customHeight="1" x14ac:dyDescent="0.25">
      <c r="P541" s="11"/>
    </row>
    <row r="542" spans="16:16" ht="15.75" customHeight="1" x14ac:dyDescent="0.25">
      <c r="P542" s="11"/>
    </row>
    <row r="543" spans="16:16" ht="15.75" customHeight="1" x14ac:dyDescent="0.25">
      <c r="P543" s="11"/>
    </row>
    <row r="544" spans="16:16" ht="15.75" customHeight="1" x14ac:dyDescent="0.25">
      <c r="P544" s="11"/>
    </row>
    <row r="545" spans="16:16" ht="15.75" customHeight="1" x14ac:dyDescent="0.25">
      <c r="P545" s="11"/>
    </row>
    <row r="546" spans="16:16" ht="15.75" customHeight="1" x14ac:dyDescent="0.25">
      <c r="P546" s="11"/>
    </row>
    <row r="547" spans="16:16" ht="15.75" customHeight="1" x14ac:dyDescent="0.25">
      <c r="P547" s="11"/>
    </row>
    <row r="548" spans="16:16" ht="15.75" customHeight="1" x14ac:dyDescent="0.25">
      <c r="P548" s="11"/>
    </row>
    <row r="549" spans="16:16" ht="15.75" customHeight="1" x14ac:dyDescent="0.25">
      <c r="P549" s="11"/>
    </row>
    <row r="550" spans="16:16" ht="15.75" customHeight="1" x14ac:dyDescent="0.25">
      <c r="P550" s="11"/>
    </row>
    <row r="551" spans="16:16" ht="15.75" customHeight="1" x14ac:dyDescent="0.25">
      <c r="P551" s="11"/>
    </row>
    <row r="552" spans="16:16" ht="15.75" customHeight="1" x14ac:dyDescent="0.25">
      <c r="P552" s="11"/>
    </row>
    <row r="553" spans="16:16" ht="15.75" customHeight="1" x14ac:dyDescent="0.25">
      <c r="P553" s="11"/>
    </row>
    <row r="554" spans="16:16" ht="15.75" customHeight="1" x14ac:dyDescent="0.25">
      <c r="P554" s="11"/>
    </row>
    <row r="555" spans="16:16" ht="15.75" customHeight="1" x14ac:dyDescent="0.25">
      <c r="P555" s="11"/>
    </row>
    <row r="556" spans="16:16" ht="15.75" customHeight="1" x14ac:dyDescent="0.25">
      <c r="P556" s="11"/>
    </row>
    <row r="557" spans="16:16" ht="15.75" customHeight="1" x14ac:dyDescent="0.25">
      <c r="P557" s="11"/>
    </row>
    <row r="558" spans="16:16" ht="15.75" customHeight="1" x14ac:dyDescent="0.25">
      <c r="P558" s="11"/>
    </row>
    <row r="559" spans="16:16" ht="15.75" customHeight="1" x14ac:dyDescent="0.25">
      <c r="P559" s="11"/>
    </row>
    <row r="560" spans="16:16" ht="15.75" customHeight="1" x14ac:dyDescent="0.25">
      <c r="P560" s="11"/>
    </row>
    <row r="561" spans="16:16" ht="15.75" customHeight="1" x14ac:dyDescent="0.25">
      <c r="P561" s="11"/>
    </row>
    <row r="562" spans="16:16" ht="15.75" customHeight="1" x14ac:dyDescent="0.25">
      <c r="P562" s="11"/>
    </row>
    <row r="563" spans="16:16" ht="15.75" customHeight="1" x14ac:dyDescent="0.25">
      <c r="P563" s="11"/>
    </row>
    <row r="564" spans="16:16" ht="15.75" customHeight="1" x14ac:dyDescent="0.25">
      <c r="P564" s="11"/>
    </row>
    <row r="565" spans="16:16" ht="15.75" customHeight="1" x14ac:dyDescent="0.25">
      <c r="P565" s="11"/>
    </row>
    <row r="566" spans="16:16" ht="15.75" customHeight="1" x14ac:dyDescent="0.25">
      <c r="P566" s="11"/>
    </row>
    <row r="567" spans="16:16" ht="15.75" customHeight="1" x14ac:dyDescent="0.25">
      <c r="P567" s="11"/>
    </row>
    <row r="568" spans="16:16" ht="15.75" customHeight="1" x14ac:dyDescent="0.25">
      <c r="P568" s="11"/>
    </row>
    <row r="569" spans="16:16" ht="15.75" customHeight="1" x14ac:dyDescent="0.25">
      <c r="P569" s="11"/>
    </row>
    <row r="570" spans="16:16" ht="15.75" customHeight="1" x14ac:dyDescent="0.25">
      <c r="P570" s="11"/>
    </row>
    <row r="571" spans="16:16" ht="15.75" customHeight="1" x14ac:dyDescent="0.25">
      <c r="P571" s="11"/>
    </row>
    <row r="572" spans="16:16" ht="15.75" customHeight="1" x14ac:dyDescent="0.25">
      <c r="P572" s="11"/>
    </row>
    <row r="573" spans="16:16" ht="15.75" customHeight="1" x14ac:dyDescent="0.25">
      <c r="P573" s="11"/>
    </row>
    <row r="574" spans="16:16" ht="15.75" customHeight="1" x14ac:dyDescent="0.25">
      <c r="P574" s="11"/>
    </row>
    <row r="575" spans="16:16" ht="15.75" customHeight="1" x14ac:dyDescent="0.25">
      <c r="P575" s="11"/>
    </row>
    <row r="576" spans="16:16" ht="15.75" customHeight="1" x14ac:dyDescent="0.25">
      <c r="P576" s="11"/>
    </row>
    <row r="577" spans="16:16" ht="15.75" customHeight="1" x14ac:dyDescent="0.25">
      <c r="P577" s="11"/>
    </row>
    <row r="578" spans="16:16" ht="15.75" customHeight="1" x14ac:dyDescent="0.25">
      <c r="P578" s="11"/>
    </row>
    <row r="579" spans="16:16" ht="15.75" customHeight="1" x14ac:dyDescent="0.25">
      <c r="P579" s="11"/>
    </row>
    <row r="580" spans="16:16" ht="15.75" customHeight="1" x14ac:dyDescent="0.25">
      <c r="P580" s="11"/>
    </row>
    <row r="581" spans="16:16" ht="15.75" customHeight="1" x14ac:dyDescent="0.25">
      <c r="P581" s="11"/>
    </row>
    <row r="582" spans="16:16" ht="15.75" customHeight="1" x14ac:dyDescent="0.25">
      <c r="P582" s="11"/>
    </row>
    <row r="583" spans="16:16" ht="15.75" customHeight="1" x14ac:dyDescent="0.25">
      <c r="P583" s="11"/>
    </row>
    <row r="584" spans="16:16" ht="15.75" customHeight="1" x14ac:dyDescent="0.25">
      <c r="P584" s="11"/>
    </row>
    <row r="585" spans="16:16" ht="15.75" customHeight="1" x14ac:dyDescent="0.25">
      <c r="P585" s="11"/>
    </row>
    <row r="586" spans="16:16" ht="15.75" customHeight="1" x14ac:dyDescent="0.25">
      <c r="P586" s="11"/>
    </row>
    <row r="587" spans="16:16" ht="15.75" customHeight="1" x14ac:dyDescent="0.25">
      <c r="P587" s="11"/>
    </row>
    <row r="588" spans="16:16" ht="15.75" customHeight="1" x14ac:dyDescent="0.25">
      <c r="P588" s="11"/>
    </row>
    <row r="589" spans="16:16" ht="15.75" customHeight="1" x14ac:dyDescent="0.25">
      <c r="P589" s="11"/>
    </row>
    <row r="590" spans="16:16" ht="15.75" customHeight="1" x14ac:dyDescent="0.25">
      <c r="P590" s="11"/>
    </row>
    <row r="591" spans="16:16" ht="15.75" customHeight="1" x14ac:dyDescent="0.25">
      <c r="P591" s="11"/>
    </row>
    <row r="592" spans="16:16" ht="15.75" customHeight="1" x14ac:dyDescent="0.25">
      <c r="P592" s="11"/>
    </row>
    <row r="593" spans="16:16" ht="15.75" customHeight="1" x14ac:dyDescent="0.25">
      <c r="P593" s="11"/>
    </row>
    <row r="594" spans="16:16" ht="15.75" customHeight="1" x14ac:dyDescent="0.25">
      <c r="P594" s="11"/>
    </row>
    <row r="595" spans="16:16" ht="15.75" customHeight="1" x14ac:dyDescent="0.25">
      <c r="P595" s="11"/>
    </row>
    <row r="596" spans="16:16" ht="15.75" customHeight="1" x14ac:dyDescent="0.25">
      <c r="P596" s="11"/>
    </row>
    <row r="597" spans="16:16" ht="15.75" customHeight="1" x14ac:dyDescent="0.25">
      <c r="P597" s="11"/>
    </row>
    <row r="598" spans="16:16" ht="15.75" customHeight="1" x14ac:dyDescent="0.25">
      <c r="P598" s="11"/>
    </row>
    <row r="599" spans="16:16" ht="15.75" customHeight="1" x14ac:dyDescent="0.25">
      <c r="P599" s="11"/>
    </row>
    <row r="600" spans="16:16" ht="15.75" customHeight="1" x14ac:dyDescent="0.25">
      <c r="P600" s="11"/>
    </row>
    <row r="601" spans="16:16" ht="15.75" customHeight="1" x14ac:dyDescent="0.25">
      <c r="P601" s="11"/>
    </row>
    <row r="602" spans="16:16" ht="15.75" customHeight="1" x14ac:dyDescent="0.25">
      <c r="P602" s="11"/>
    </row>
    <row r="603" spans="16:16" ht="15.75" customHeight="1" x14ac:dyDescent="0.25">
      <c r="P603" s="11"/>
    </row>
    <row r="604" spans="16:16" ht="15.75" customHeight="1" x14ac:dyDescent="0.25">
      <c r="P604" s="11"/>
    </row>
    <row r="605" spans="16:16" ht="15.75" customHeight="1" x14ac:dyDescent="0.25">
      <c r="P605" s="11"/>
    </row>
    <row r="606" spans="16:16" ht="15.75" customHeight="1" x14ac:dyDescent="0.25">
      <c r="P606" s="11"/>
    </row>
    <row r="607" spans="16:16" ht="15.75" customHeight="1" x14ac:dyDescent="0.25">
      <c r="P607" s="11"/>
    </row>
    <row r="608" spans="16:16" ht="15.75" customHeight="1" x14ac:dyDescent="0.25">
      <c r="P608" s="11"/>
    </row>
    <row r="609" spans="16:16" ht="15.75" customHeight="1" x14ac:dyDescent="0.25">
      <c r="P609" s="11"/>
    </row>
    <row r="610" spans="16:16" ht="15.75" customHeight="1" x14ac:dyDescent="0.25">
      <c r="P610" s="11"/>
    </row>
    <row r="611" spans="16:16" ht="15.75" customHeight="1" x14ac:dyDescent="0.25">
      <c r="P611" s="11"/>
    </row>
    <row r="612" spans="16:16" ht="15.75" customHeight="1" x14ac:dyDescent="0.25">
      <c r="P612" s="11"/>
    </row>
    <row r="613" spans="16:16" ht="15.75" customHeight="1" x14ac:dyDescent="0.25">
      <c r="P613" s="11"/>
    </row>
    <row r="614" spans="16:16" ht="15.75" customHeight="1" x14ac:dyDescent="0.25">
      <c r="P614" s="11"/>
    </row>
    <row r="615" spans="16:16" ht="15.75" customHeight="1" x14ac:dyDescent="0.25">
      <c r="P615" s="11"/>
    </row>
    <row r="616" spans="16:16" ht="15.75" customHeight="1" x14ac:dyDescent="0.25">
      <c r="P616" s="11"/>
    </row>
    <row r="617" spans="16:16" ht="15.75" customHeight="1" x14ac:dyDescent="0.25">
      <c r="P617" s="11"/>
    </row>
    <row r="618" spans="16:16" ht="15.75" customHeight="1" x14ac:dyDescent="0.25">
      <c r="P618" s="11"/>
    </row>
    <row r="619" spans="16:16" ht="15.75" customHeight="1" x14ac:dyDescent="0.25">
      <c r="P619" s="11"/>
    </row>
    <row r="620" spans="16:16" ht="15.75" customHeight="1" x14ac:dyDescent="0.25">
      <c r="P620" s="11"/>
    </row>
    <row r="621" spans="16:16" ht="15.75" customHeight="1" x14ac:dyDescent="0.25">
      <c r="P621" s="11"/>
    </row>
    <row r="622" spans="16:16" ht="15.75" customHeight="1" x14ac:dyDescent="0.25">
      <c r="P622" s="11"/>
    </row>
    <row r="623" spans="16:16" ht="15.75" customHeight="1" x14ac:dyDescent="0.25">
      <c r="P623" s="11"/>
    </row>
    <row r="624" spans="16:16" ht="15.75" customHeight="1" x14ac:dyDescent="0.25">
      <c r="P624" s="11"/>
    </row>
    <row r="625" spans="16:16" ht="15.75" customHeight="1" x14ac:dyDescent="0.25">
      <c r="P625" s="11"/>
    </row>
    <row r="626" spans="16:16" ht="15.75" customHeight="1" x14ac:dyDescent="0.25">
      <c r="P626" s="11"/>
    </row>
    <row r="627" spans="16:16" ht="15.75" customHeight="1" x14ac:dyDescent="0.25">
      <c r="P627" s="11"/>
    </row>
    <row r="628" spans="16:16" ht="15.75" customHeight="1" x14ac:dyDescent="0.25">
      <c r="P628" s="11"/>
    </row>
    <row r="629" spans="16:16" ht="15.75" customHeight="1" x14ac:dyDescent="0.25">
      <c r="P629" s="11"/>
    </row>
    <row r="630" spans="16:16" ht="15.75" customHeight="1" x14ac:dyDescent="0.25">
      <c r="P630" s="11"/>
    </row>
    <row r="631" spans="16:16" ht="15.75" customHeight="1" x14ac:dyDescent="0.25">
      <c r="P631" s="11"/>
    </row>
    <row r="632" spans="16:16" ht="15.75" customHeight="1" x14ac:dyDescent="0.25">
      <c r="P632" s="11"/>
    </row>
    <row r="633" spans="16:16" ht="15.75" customHeight="1" x14ac:dyDescent="0.25">
      <c r="P633" s="11"/>
    </row>
    <row r="634" spans="16:16" ht="15.75" customHeight="1" x14ac:dyDescent="0.25">
      <c r="P634" s="11"/>
    </row>
    <row r="635" spans="16:16" ht="15.75" customHeight="1" x14ac:dyDescent="0.25">
      <c r="P635" s="11"/>
    </row>
    <row r="636" spans="16:16" ht="15.75" customHeight="1" x14ac:dyDescent="0.25">
      <c r="P636" s="11"/>
    </row>
    <row r="637" spans="16:16" ht="15.75" customHeight="1" x14ac:dyDescent="0.25">
      <c r="P637" s="11"/>
    </row>
    <row r="638" spans="16:16" ht="15.75" customHeight="1" x14ac:dyDescent="0.25">
      <c r="P638" s="11"/>
    </row>
    <row r="639" spans="16:16" ht="15.75" customHeight="1" x14ac:dyDescent="0.25">
      <c r="P639" s="11"/>
    </row>
    <row r="640" spans="16:16" ht="15.75" customHeight="1" x14ac:dyDescent="0.25">
      <c r="P640" s="11"/>
    </row>
    <row r="641" spans="16:16" ht="15.75" customHeight="1" x14ac:dyDescent="0.25">
      <c r="P641" s="11"/>
    </row>
    <row r="642" spans="16:16" ht="15.75" customHeight="1" x14ac:dyDescent="0.25">
      <c r="P642" s="11"/>
    </row>
    <row r="643" spans="16:16" ht="15.75" customHeight="1" x14ac:dyDescent="0.25">
      <c r="P643" s="11"/>
    </row>
    <row r="644" spans="16:16" ht="15.75" customHeight="1" x14ac:dyDescent="0.25">
      <c r="P644" s="11"/>
    </row>
    <row r="645" spans="16:16" ht="15.75" customHeight="1" x14ac:dyDescent="0.25">
      <c r="P645" s="11"/>
    </row>
    <row r="646" spans="16:16" ht="15.75" customHeight="1" x14ac:dyDescent="0.25">
      <c r="P646" s="11"/>
    </row>
    <row r="647" spans="16:16" ht="15.75" customHeight="1" x14ac:dyDescent="0.25">
      <c r="P647" s="11"/>
    </row>
    <row r="648" spans="16:16" ht="15.75" customHeight="1" x14ac:dyDescent="0.25">
      <c r="P648" s="11"/>
    </row>
    <row r="649" spans="16:16" ht="15.75" customHeight="1" x14ac:dyDescent="0.25">
      <c r="P649" s="11"/>
    </row>
    <row r="650" spans="16:16" ht="15.75" customHeight="1" x14ac:dyDescent="0.25">
      <c r="P650" s="11"/>
    </row>
    <row r="651" spans="16:16" ht="15.75" customHeight="1" x14ac:dyDescent="0.25">
      <c r="P651" s="11"/>
    </row>
    <row r="652" spans="16:16" ht="15.75" customHeight="1" x14ac:dyDescent="0.25">
      <c r="P652" s="11"/>
    </row>
    <row r="653" spans="16:16" ht="15.75" customHeight="1" x14ac:dyDescent="0.25">
      <c r="P653" s="11"/>
    </row>
    <row r="654" spans="16:16" ht="15.75" customHeight="1" x14ac:dyDescent="0.25">
      <c r="P654" s="11"/>
    </row>
    <row r="655" spans="16:16" ht="15.75" customHeight="1" x14ac:dyDescent="0.25">
      <c r="P655" s="11"/>
    </row>
    <row r="656" spans="16:16" ht="15.75" customHeight="1" x14ac:dyDescent="0.25">
      <c r="P656" s="11"/>
    </row>
    <row r="657" spans="16:16" ht="15.75" customHeight="1" x14ac:dyDescent="0.25">
      <c r="P657" s="11"/>
    </row>
    <row r="658" spans="16:16" ht="15.75" customHeight="1" x14ac:dyDescent="0.25">
      <c r="P658" s="11"/>
    </row>
    <row r="659" spans="16:16" ht="15.75" customHeight="1" x14ac:dyDescent="0.25">
      <c r="P659" s="11"/>
    </row>
    <row r="660" spans="16:16" ht="15.75" customHeight="1" x14ac:dyDescent="0.25">
      <c r="P660" s="11"/>
    </row>
    <row r="661" spans="16:16" ht="15.75" customHeight="1" x14ac:dyDescent="0.25">
      <c r="P661" s="11"/>
    </row>
    <row r="662" spans="16:16" ht="15.75" customHeight="1" x14ac:dyDescent="0.25">
      <c r="P662" s="11"/>
    </row>
    <row r="663" spans="16:16" ht="15.75" customHeight="1" x14ac:dyDescent="0.25">
      <c r="P663" s="11"/>
    </row>
    <row r="664" spans="16:16" ht="15.75" customHeight="1" x14ac:dyDescent="0.25">
      <c r="P664" s="11"/>
    </row>
    <row r="665" spans="16:16" ht="15.75" customHeight="1" x14ac:dyDescent="0.25">
      <c r="P665" s="11"/>
    </row>
    <row r="666" spans="16:16" ht="15.75" customHeight="1" x14ac:dyDescent="0.25">
      <c r="P666" s="11"/>
    </row>
    <row r="667" spans="16:16" ht="15.75" customHeight="1" x14ac:dyDescent="0.25">
      <c r="P667" s="11"/>
    </row>
    <row r="668" spans="16:16" ht="15.75" customHeight="1" x14ac:dyDescent="0.25">
      <c r="P668" s="11"/>
    </row>
    <row r="669" spans="16:16" ht="15.75" customHeight="1" x14ac:dyDescent="0.25">
      <c r="P669" s="11"/>
    </row>
    <row r="670" spans="16:16" ht="15.75" customHeight="1" x14ac:dyDescent="0.25">
      <c r="P670" s="11"/>
    </row>
    <row r="671" spans="16:16" ht="15.75" customHeight="1" x14ac:dyDescent="0.25">
      <c r="P671" s="11"/>
    </row>
    <row r="672" spans="16:16" ht="15.75" customHeight="1" x14ac:dyDescent="0.25">
      <c r="P672" s="11"/>
    </row>
    <row r="673" spans="16:16" ht="15.75" customHeight="1" x14ac:dyDescent="0.25">
      <c r="P673" s="11"/>
    </row>
    <row r="674" spans="16:16" ht="15.75" customHeight="1" x14ac:dyDescent="0.25">
      <c r="P674" s="11"/>
    </row>
    <row r="675" spans="16:16" ht="15.75" customHeight="1" x14ac:dyDescent="0.25">
      <c r="P675" s="11"/>
    </row>
    <row r="676" spans="16:16" ht="15.75" customHeight="1" x14ac:dyDescent="0.25">
      <c r="P676" s="11"/>
    </row>
    <row r="677" spans="16:16" ht="15.75" customHeight="1" x14ac:dyDescent="0.25">
      <c r="P677" s="11"/>
    </row>
    <row r="678" spans="16:16" ht="15.75" customHeight="1" x14ac:dyDescent="0.25">
      <c r="P678" s="11"/>
    </row>
    <row r="679" spans="16:16" ht="15.75" customHeight="1" x14ac:dyDescent="0.25">
      <c r="P679" s="11"/>
    </row>
    <row r="680" spans="16:16" ht="15.75" customHeight="1" x14ac:dyDescent="0.25">
      <c r="P680" s="11"/>
    </row>
    <row r="681" spans="16:16" ht="15.75" customHeight="1" x14ac:dyDescent="0.25">
      <c r="P681" s="11"/>
    </row>
    <row r="682" spans="16:16" ht="15.75" customHeight="1" x14ac:dyDescent="0.25">
      <c r="P682" s="11"/>
    </row>
    <row r="683" spans="16:16" ht="15.75" customHeight="1" x14ac:dyDescent="0.25">
      <c r="P683" s="11"/>
    </row>
    <row r="684" spans="16:16" ht="15.75" customHeight="1" x14ac:dyDescent="0.25">
      <c r="P684" s="11"/>
    </row>
    <row r="685" spans="16:16" ht="15.75" customHeight="1" x14ac:dyDescent="0.25">
      <c r="P685" s="11"/>
    </row>
    <row r="686" spans="16:16" ht="15.75" customHeight="1" x14ac:dyDescent="0.25">
      <c r="P686" s="11"/>
    </row>
    <row r="687" spans="16:16" ht="15.75" customHeight="1" x14ac:dyDescent="0.25">
      <c r="P687" s="11"/>
    </row>
    <row r="688" spans="16:16" ht="15.75" customHeight="1" x14ac:dyDescent="0.25">
      <c r="P688" s="11"/>
    </row>
    <row r="689" spans="16:16" ht="15.75" customHeight="1" x14ac:dyDescent="0.25">
      <c r="P689" s="11"/>
    </row>
    <row r="690" spans="16:16" ht="15.75" customHeight="1" x14ac:dyDescent="0.25">
      <c r="P690" s="11"/>
    </row>
    <row r="691" spans="16:16" ht="15.75" customHeight="1" x14ac:dyDescent="0.25">
      <c r="P691" s="11"/>
    </row>
    <row r="692" spans="16:16" ht="15.75" customHeight="1" x14ac:dyDescent="0.25">
      <c r="P692" s="11"/>
    </row>
    <row r="693" spans="16:16" ht="15.75" customHeight="1" x14ac:dyDescent="0.25">
      <c r="P693" s="11"/>
    </row>
    <row r="694" spans="16:16" ht="15.75" customHeight="1" x14ac:dyDescent="0.25">
      <c r="P694" s="11"/>
    </row>
    <row r="695" spans="16:16" ht="15.75" customHeight="1" x14ac:dyDescent="0.25">
      <c r="P695" s="11"/>
    </row>
    <row r="696" spans="16:16" ht="15.75" customHeight="1" x14ac:dyDescent="0.25">
      <c r="P696" s="11"/>
    </row>
    <row r="697" spans="16:16" ht="15.75" customHeight="1" x14ac:dyDescent="0.25">
      <c r="P697" s="11"/>
    </row>
    <row r="698" spans="16:16" ht="15.75" customHeight="1" x14ac:dyDescent="0.25">
      <c r="P698" s="11"/>
    </row>
    <row r="699" spans="16:16" ht="15.75" customHeight="1" x14ac:dyDescent="0.25">
      <c r="P699" s="11"/>
    </row>
    <row r="700" spans="16:16" ht="15.75" customHeight="1" x14ac:dyDescent="0.25">
      <c r="P700" s="11"/>
    </row>
    <row r="701" spans="16:16" ht="15.75" customHeight="1" x14ac:dyDescent="0.25">
      <c r="P701" s="11"/>
    </row>
    <row r="702" spans="16:16" ht="15.75" customHeight="1" x14ac:dyDescent="0.25">
      <c r="P702" s="11"/>
    </row>
    <row r="703" spans="16:16" ht="15.75" customHeight="1" x14ac:dyDescent="0.25">
      <c r="P703" s="11"/>
    </row>
    <row r="704" spans="16:16" ht="15.75" customHeight="1" x14ac:dyDescent="0.25">
      <c r="P704" s="11"/>
    </row>
    <row r="705" spans="16:16" ht="15.75" customHeight="1" x14ac:dyDescent="0.25">
      <c r="P705" s="11"/>
    </row>
    <row r="706" spans="16:16" ht="15.75" customHeight="1" x14ac:dyDescent="0.25">
      <c r="P706" s="11"/>
    </row>
    <row r="707" spans="16:16" ht="15.75" customHeight="1" x14ac:dyDescent="0.25">
      <c r="P707" s="11"/>
    </row>
    <row r="708" spans="16:16" ht="15.75" customHeight="1" x14ac:dyDescent="0.25">
      <c r="P708" s="11"/>
    </row>
    <row r="709" spans="16:16" ht="15.75" customHeight="1" x14ac:dyDescent="0.25">
      <c r="P709" s="11"/>
    </row>
    <row r="710" spans="16:16" ht="15.75" customHeight="1" x14ac:dyDescent="0.25">
      <c r="P710" s="11"/>
    </row>
    <row r="711" spans="16:16" ht="15.75" customHeight="1" x14ac:dyDescent="0.25">
      <c r="P711" s="11"/>
    </row>
    <row r="712" spans="16:16" ht="15.75" customHeight="1" x14ac:dyDescent="0.25">
      <c r="P712" s="11"/>
    </row>
    <row r="713" spans="16:16" ht="15.75" customHeight="1" x14ac:dyDescent="0.25">
      <c r="P713" s="11"/>
    </row>
    <row r="714" spans="16:16" ht="15.75" customHeight="1" x14ac:dyDescent="0.25">
      <c r="P714" s="11"/>
    </row>
    <row r="715" spans="16:16" ht="15.75" customHeight="1" x14ac:dyDescent="0.25">
      <c r="P715" s="11"/>
    </row>
    <row r="716" spans="16:16" ht="15.75" customHeight="1" x14ac:dyDescent="0.25">
      <c r="P716" s="11"/>
    </row>
    <row r="717" spans="16:16" ht="15.75" customHeight="1" x14ac:dyDescent="0.25">
      <c r="P717" s="11"/>
    </row>
    <row r="718" spans="16:16" ht="15.75" customHeight="1" x14ac:dyDescent="0.25">
      <c r="P718" s="11"/>
    </row>
    <row r="719" spans="16:16" ht="15.75" customHeight="1" x14ac:dyDescent="0.25">
      <c r="P719" s="11"/>
    </row>
    <row r="720" spans="16:16" ht="15.75" customHeight="1" x14ac:dyDescent="0.25">
      <c r="P720" s="11"/>
    </row>
    <row r="721" spans="16:16" ht="15.75" customHeight="1" x14ac:dyDescent="0.25">
      <c r="P721" s="11"/>
    </row>
    <row r="722" spans="16:16" ht="15.75" customHeight="1" x14ac:dyDescent="0.25">
      <c r="P722" s="11"/>
    </row>
    <row r="723" spans="16:16" ht="15.75" customHeight="1" x14ac:dyDescent="0.25">
      <c r="P723" s="11"/>
    </row>
    <row r="724" spans="16:16" ht="15.75" customHeight="1" x14ac:dyDescent="0.25">
      <c r="P724" s="11"/>
    </row>
    <row r="725" spans="16:16" ht="15.75" customHeight="1" x14ac:dyDescent="0.25">
      <c r="P725" s="11"/>
    </row>
    <row r="726" spans="16:16" ht="15.75" customHeight="1" x14ac:dyDescent="0.25">
      <c r="P726" s="11"/>
    </row>
    <row r="727" spans="16:16" ht="15.75" customHeight="1" x14ac:dyDescent="0.25">
      <c r="P727" s="11"/>
    </row>
    <row r="728" spans="16:16" ht="15.75" customHeight="1" x14ac:dyDescent="0.25">
      <c r="P728" s="11"/>
    </row>
    <row r="729" spans="16:16" ht="15.75" customHeight="1" x14ac:dyDescent="0.25">
      <c r="P729" s="11"/>
    </row>
    <row r="730" spans="16:16" ht="15.75" customHeight="1" x14ac:dyDescent="0.25">
      <c r="P730" s="11"/>
    </row>
    <row r="731" spans="16:16" ht="15.75" customHeight="1" x14ac:dyDescent="0.25">
      <c r="P731" s="11"/>
    </row>
    <row r="732" spans="16:16" ht="15.75" customHeight="1" x14ac:dyDescent="0.25">
      <c r="P732" s="11"/>
    </row>
    <row r="733" spans="16:16" ht="15.75" customHeight="1" x14ac:dyDescent="0.25">
      <c r="P733" s="11"/>
    </row>
    <row r="734" spans="16:16" ht="15.75" customHeight="1" x14ac:dyDescent="0.25">
      <c r="P734" s="11"/>
    </row>
    <row r="735" spans="16:16" ht="15.75" customHeight="1" x14ac:dyDescent="0.25">
      <c r="P735" s="11"/>
    </row>
    <row r="736" spans="16:16" ht="15.75" customHeight="1" x14ac:dyDescent="0.25">
      <c r="P736" s="11"/>
    </row>
    <row r="737" spans="16:16" ht="15.75" customHeight="1" x14ac:dyDescent="0.25">
      <c r="P737" s="11"/>
    </row>
    <row r="738" spans="16:16" ht="15.75" customHeight="1" x14ac:dyDescent="0.25">
      <c r="P738" s="11"/>
    </row>
    <row r="739" spans="16:16" ht="15.75" customHeight="1" x14ac:dyDescent="0.25">
      <c r="P739" s="11"/>
    </row>
    <row r="740" spans="16:16" ht="15.75" customHeight="1" x14ac:dyDescent="0.25">
      <c r="P740" s="11"/>
    </row>
    <row r="741" spans="16:16" ht="15.75" customHeight="1" x14ac:dyDescent="0.25">
      <c r="P741" s="11"/>
    </row>
    <row r="742" spans="16:16" ht="15.75" customHeight="1" x14ac:dyDescent="0.25">
      <c r="P742" s="11"/>
    </row>
    <row r="743" spans="16:16" ht="15.75" customHeight="1" x14ac:dyDescent="0.25">
      <c r="P743" s="11"/>
    </row>
    <row r="744" spans="16:16" ht="15.75" customHeight="1" x14ac:dyDescent="0.25">
      <c r="P744" s="11"/>
    </row>
    <row r="745" spans="16:16" ht="15.75" customHeight="1" x14ac:dyDescent="0.25">
      <c r="P745" s="11"/>
    </row>
    <row r="746" spans="16:16" ht="15.75" customHeight="1" x14ac:dyDescent="0.25">
      <c r="P746" s="11"/>
    </row>
    <row r="747" spans="16:16" ht="15.75" customHeight="1" x14ac:dyDescent="0.25">
      <c r="P747" s="11"/>
    </row>
    <row r="748" spans="16:16" ht="15.75" customHeight="1" x14ac:dyDescent="0.25">
      <c r="P748" s="11"/>
    </row>
    <row r="749" spans="16:16" ht="15.75" customHeight="1" x14ac:dyDescent="0.25">
      <c r="P749" s="11"/>
    </row>
    <row r="750" spans="16:16" ht="15.75" customHeight="1" x14ac:dyDescent="0.25">
      <c r="P750" s="11"/>
    </row>
    <row r="751" spans="16:16" ht="15.75" customHeight="1" x14ac:dyDescent="0.25">
      <c r="P751" s="11"/>
    </row>
    <row r="752" spans="16:16" ht="15.75" customHeight="1" x14ac:dyDescent="0.25">
      <c r="P752" s="11"/>
    </row>
    <row r="753" spans="16:16" ht="15.75" customHeight="1" x14ac:dyDescent="0.25">
      <c r="P753" s="11"/>
    </row>
    <row r="754" spans="16:16" ht="15.75" customHeight="1" x14ac:dyDescent="0.25">
      <c r="P754" s="11"/>
    </row>
    <row r="755" spans="16:16" ht="15.75" customHeight="1" x14ac:dyDescent="0.25">
      <c r="P755" s="11"/>
    </row>
    <row r="756" spans="16:16" ht="15.75" customHeight="1" x14ac:dyDescent="0.25">
      <c r="P756" s="11"/>
    </row>
    <row r="757" spans="16:16" ht="15.75" customHeight="1" x14ac:dyDescent="0.25">
      <c r="P757" s="11"/>
    </row>
    <row r="758" spans="16:16" ht="15.75" customHeight="1" x14ac:dyDescent="0.25">
      <c r="P758" s="11"/>
    </row>
    <row r="759" spans="16:16" ht="15.75" customHeight="1" x14ac:dyDescent="0.25">
      <c r="P759" s="11"/>
    </row>
    <row r="760" spans="16:16" ht="15.75" customHeight="1" x14ac:dyDescent="0.25">
      <c r="P760" s="11"/>
    </row>
    <row r="761" spans="16:16" ht="15.75" customHeight="1" x14ac:dyDescent="0.25">
      <c r="P761" s="11"/>
    </row>
    <row r="762" spans="16:16" ht="15.75" customHeight="1" x14ac:dyDescent="0.25">
      <c r="P762" s="11"/>
    </row>
    <row r="763" spans="16:16" ht="15.75" customHeight="1" x14ac:dyDescent="0.25">
      <c r="P763" s="11"/>
    </row>
    <row r="764" spans="16:16" ht="15.75" customHeight="1" x14ac:dyDescent="0.25">
      <c r="P764" s="11"/>
    </row>
    <row r="765" spans="16:16" ht="15.75" customHeight="1" x14ac:dyDescent="0.25">
      <c r="P765" s="11"/>
    </row>
    <row r="766" spans="16:16" ht="15.75" customHeight="1" x14ac:dyDescent="0.25">
      <c r="P766" s="11"/>
    </row>
    <row r="767" spans="16:16" ht="15.75" customHeight="1" x14ac:dyDescent="0.25">
      <c r="P767" s="11"/>
    </row>
    <row r="768" spans="16:16" ht="15.75" customHeight="1" x14ac:dyDescent="0.25">
      <c r="P768" s="11"/>
    </row>
    <row r="769" spans="16:16" ht="15.75" customHeight="1" x14ac:dyDescent="0.25">
      <c r="P769" s="11"/>
    </row>
    <row r="770" spans="16:16" ht="15.75" customHeight="1" x14ac:dyDescent="0.25">
      <c r="P770" s="11"/>
    </row>
    <row r="771" spans="16:16" ht="15.75" customHeight="1" x14ac:dyDescent="0.25">
      <c r="P771" s="11"/>
    </row>
    <row r="772" spans="16:16" ht="15.75" customHeight="1" x14ac:dyDescent="0.25">
      <c r="P772" s="11"/>
    </row>
    <row r="773" spans="16:16" ht="15.75" customHeight="1" x14ac:dyDescent="0.25">
      <c r="P773" s="11"/>
    </row>
    <row r="774" spans="16:16" ht="15.75" customHeight="1" x14ac:dyDescent="0.25">
      <c r="P774" s="11"/>
    </row>
    <row r="775" spans="16:16" ht="15.75" customHeight="1" x14ac:dyDescent="0.25">
      <c r="P775" s="11"/>
    </row>
    <row r="776" spans="16:16" ht="15.75" customHeight="1" x14ac:dyDescent="0.25">
      <c r="P776" s="11"/>
    </row>
    <row r="777" spans="16:16" ht="15.75" customHeight="1" x14ac:dyDescent="0.25">
      <c r="P777" s="11"/>
    </row>
    <row r="778" spans="16:16" ht="15.75" customHeight="1" x14ac:dyDescent="0.25">
      <c r="P778" s="11"/>
    </row>
    <row r="779" spans="16:16" ht="15.75" customHeight="1" x14ac:dyDescent="0.25">
      <c r="P779" s="11"/>
    </row>
    <row r="780" spans="16:16" ht="15.75" customHeight="1" x14ac:dyDescent="0.25">
      <c r="P780" s="11"/>
    </row>
    <row r="781" spans="16:16" ht="15.75" customHeight="1" x14ac:dyDescent="0.25">
      <c r="P781" s="11"/>
    </row>
    <row r="782" spans="16:16" ht="15.75" customHeight="1" x14ac:dyDescent="0.25">
      <c r="P782" s="11"/>
    </row>
    <row r="783" spans="16:16" ht="15.75" customHeight="1" x14ac:dyDescent="0.25">
      <c r="P783" s="11"/>
    </row>
    <row r="784" spans="16:16" ht="15.75" customHeight="1" x14ac:dyDescent="0.25">
      <c r="P784" s="11"/>
    </row>
    <row r="785" spans="16:16" ht="15.75" customHeight="1" x14ac:dyDescent="0.25">
      <c r="P785" s="11"/>
    </row>
    <row r="786" spans="16:16" ht="15.75" customHeight="1" x14ac:dyDescent="0.25">
      <c r="P786" s="11"/>
    </row>
    <row r="787" spans="16:16" ht="15.75" customHeight="1" x14ac:dyDescent="0.25">
      <c r="P787" s="11"/>
    </row>
    <row r="788" spans="16:16" ht="15.75" customHeight="1" x14ac:dyDescent="0.25">
      <c r="P788" s="11"/>
    </row>
    <row r="789" spans="16:16" ht="15.75" customHeight="1" x14ac:dyDescent="0.25">
      <c r="P789" s="11"/>
    </row>
    <row r="790" spans="16:16" ht="15.75" customHeight="1" x14ac:dyDescent="0.25">
      <c r="P790" s="11"/>
    </row>
    <row r="791" spans="16:16" ht="15.75" customHeight="1" x14ac:dyDescent="0.25">
      <c r="P791" s="11"/>
    </row>
    <row r="792" spans="16:16" ht="15.75" customHeight="1" x14ac:dyDescent="0.25">
      <c r="P792" s="11"/>
    </row>
    <row r="793" spans="16:16" ht="15.75" customHeight="1" x14ac:dyDescent="0.25">
      <c r="P793" s="11"/>
    </row>
    <row r="794" spans="16:16" ht="15.75" customHeight="1" x14ac:dyDescent="0.25">
      <c r="P794" s="11"/>
    </row>
    <row r="795" spans="16:16" ht="15.75" customHeight="1" x14ac:dyDescent="0.25">
      <c r="P795" s="11"/>
    </row>
    <row r="796" spans="16:16" ht="15.75" customHeight="1" x14ac:dyDescent="0.25">
      <c r="P796" s="11"/>
    </row>
    <row r="797" spans="16:16" ht="15.75" customHeight="1" x14ac:dyDescent="0.25">
      <c r="P797" s="11"/>
    </row>
    <row r="798" spans="16:16" ht="15.75" customHeight="1" x14ac:dyDescent="0.25">
      <c r="P798" s="11"/>
    </row>
    <row r="799" spans="16:16" ht="15.75" customHeight="1" x14ac:dyDescent="0.25">
      <c r="P799" s="11"/>
    </row>
    <row r="800" spans="16:16" ht="15.75" customHeight="1" x14ac:dyDescent="0.25">
      <c r="P800" s="11"/>
    </row>
    <row r="801" spans="16:16" ht="15.75" customHeight="1" x14ac:dyDescent="0.25">
      <c r="P801" s="11"/>
    </row>
    <row r="802" spans="16:16" ht="15.75" customHeight="1" x14ac:dyDescent="0.25">
      <c r="P802" s="11"/>
    </row>
    <row r="803" spans="16:16" ht="15.75" customHeight="1" x14ac:dyDescent="0.25">
      <c r="P803" s="11"/>
    </row>
    <row r="804" spans="16:16" ht="15.75" customHeight="1" x14ac:dyDescent="0.25">
      <c r="P804" s="11"/>
    </row>
    <row r="805" spans="16:16" ht="15.75" customHeight="1" x14ac:dyDescent="0.25">
      <c r="P805" s="11"/>
    </row>
    <row r="806" spans="16:16" ht="15.75" customHeight="1" x14ac:dyDescent="0.25">
      <c r="P806" s="11"/>
    </row>
    <row r="807" spans="16:16" ht="15.75" customHeight="1" x14ac:dyDescent="0.25">
      <c r="P807" s="11"/>
    </row>
    <row r="808" spans="16:16" ht="15.75" customHeight="1" x14ac:dyDescent="0.25">
      <c r="P808" s="11"/>
    </row>
    <row r="809" spans="16:16" ht="15.75" customHeight="1" x14ac:dyDescent="0.25">
      <c r="P809" s="11"/>
    </row>
    <row r="810" spans="16:16" ht="15.75" customHeight="1" x14ac:dyDescent="0.25">
      <c r="P810" s="11"/>
    </row>
    <row r="811" spans="16:16" ht="15.75" customHeight="1" x14ac:dyDescent="0.25">
      <c r="P811" s="11"/>
    </row>
    <row r="812" spans="16:16" ht="15.75" customHeight="1" x14ac:dyDescent="0.25">
      <c r="P812" s="11"/>
    </row>
    <row r="813" spans="16:16" ht="15.75" customHeight="1" x14ac:dyDescent="0.25">
      <c r="P813" s="11"/>
    </row>
    <row r="814" spans="16:16" ht="15.75" customHeight="1" x14ac:dyDescent="0.25">
      <c r="P814" s="11"/>
    </row>
    <row r="815" spans="16:16" ht="15.75" customHeight="1" x14ac:dyDescent="0.25">
      <c r="P815" s="11"/>
    </row>
    <row r="816" spans="16:16" ht="15.75" customHeight="1" x14ac:dyDescent="0.25">
      <c r="P816" s="11"/>
    </row>
    <row r="817" spans="16:16" ht="15.75" customHeight="1" x14ac:dyDescent="0.25">
      <c r="P817" s="11"/>
    </row>
    <row r="818" spans="16:16" ht="15.75" customHeight="1" x14ac:dyDescent="0.25">
      <c r="P818" s="11"/>
    </row>
    <row r="819" spans="16:16" ht="15.75" customHeight="1" x14ac:dyDescent="0.25">
      <c r="P819" s="11"/>
    </row>
    <row r="820" spans="16:16" ht="15.75" customHeight="1" x14ac:dyDescent="0.25">
      <c r="P820" s="11"/>
    </row>
    <row r="821" spans="16:16" ht="15.75" customHeight="1" x14ac:dyDescent="0.25">
      <c r="P821" s="11"/>
    </row>
    <row r="822" spans="16:16" ht="15.75" customHeight="1" x14ac:dyDescent="0.25">
      <c r="P822" s="11"/>
    </row>
    <row r="823" spans="16:16" ht="15.75" customHeight="1" x14ac:dyDescent="0.25">
      <c r="P823" s="11"/>
    </row>
    <row r="824" spans="16:16" ht="15.75" customHeight="1" x14ac:dyDescent="0.25">
      <c r="P824" s="11"/>
    </row>
    <row r="825" spans="16:16" ht="15.75" customHeight="1" x14ac:dyDescent="0.25">
      <c r="P825" s="11"/>
    </row>
    <row r="826" spans="16:16" ht="15.75" customHeight="1" x14ac:dyDescent="0.25">
      <c r="P826" s="11"/>
    </row>
    <row r="827" spans="16:16" ht="15.75" customHeight="1" x14ac:dyDescent="0.25">
      <c r="P827" s="11"/>
    </row>
    <row r="828" spans="16:16" ht="15.75" customHeight="1" x14ac:dyDescent="0.25">
      <c r="P828" s="11"/>
    </row>
    <row r="829" spans="16:16" ht="15.75" customHeight="1" x14ac:dyDescent="0.25">
      <c r="P829" s="11"/>
    </row>
    <row r="830" spans="16:16" ht="15.75" customHeight="1" x14ac:dyDescent="0.25">
      <c r="P830" s="11"/>
    </row>
    <row r="831" spans="16:16" ht="15.75" customHeight="1" x14ac:dyDescent="0.25">
      <c r="P831" s="11"/>
    </row>
    <row r="832" spans="16:16" ht="15.75" customHeight="1" x14ac:dyDescent="0.25">
      <c r="P832" s="11"/>
    </row>
    <row r="833" spans="16:16" ht="15.75" customHeight="1" x14ac:dyDescent="0.25">
      <c r="P833" s="11"/>
    </row>
    <row r="834" spans="16:16" ht="15.75" customHeight="1" x14ac:dyDescent="0.25">
      <c r="P834" s="11"/>
    </row>
    <row r="835" spans="16:16" ht="15.75" customHeight="1" x14ac:dyDescent="0.25">
      <c r="P835" s="11"/>
    </row>
    <row r="836" spans="16:16" ht="15.75" customHeight="1" x14ac:dyDescent="0.25">
      <c r="P836" s="11"/>
    </row>
    <row r="837" spans="16:16" ht="15.75" customHeight="1" x14ac:dyDescent="0.25">
      <c r="P837" s="11"/>
    </row>
    <row r="838" spans="16:16" ht="15.75" customHeight="1" x14ac:dyDescent="0.25">
      <c r="P838" s="11"/>
    </row>
    <row r="839" spans="16:16" ht="15.75" customHeight="1" x14ac:dyDescent="0.25">
      <c r="P839" s="11"/>
    </row>
    <row r="840" spans="16:16" ht="15.75" customHeight="1" x14ac:dyDescent="0.25">
      <c r="P840" s="11"/>
    </row>
    <row r="841" spans="16:16" ht="15.75" customHeight="1" x14ac:dyDescent="0.25">
      <c r="P841" s="11"/>
    </row>
    <row r="842" spans="16:16" ht="15.75" customHeight="1" x14ac:dyDescent="0.25">
      <c r="P842" s="11"/>
    </row>
    <row r="843" spans="16:16" ht="15.75" customHeight="1" x14ac:dyDescent="0.25">
      <c r="P843" s="11"/>
    </row>
    <row r="844" spans="16:16" ht="15.75" customHeight="1" x14ac:dyDescent="0.25">
      <c r="P844" s="11"/>
    </row>
    <row r="845" spans="16:16" ht="15.75" customHeight="1" x14ac:dyDescent="0.25">
      <c r="P845" s="11"/>
    </row>
    <row r="846" spans="16:16" ht="15.75" customHeight="1" x14ac:dyDescent="0.25">
      <c r="P846" s="11"/>
    </row>
    <row r="847" spans="16:16" ht="15.75" customHeight="1" x14ac:dyDescent="0.25">
      <c r="P847" s="11"/>
    </row>
    <row r="848" spans="16:16" ht="15.75" customHeight="1" x14ac:dyDescent="0.25">
      <c r="P848" s="11"/>
    </row>
    <row r="849" spans="16:16" ht="15.75" customHeight="1" x14ac:dyDescent="0.25">
      <c r="P849" s="11"/>
    </row>
    <row r="850" spans="16:16" ht="15.75" customHeight="1" x14ac:dyDescent="0.25">
      <c r="P850" s="11"/>
    </row>
    <row r="851" spans="16:16" ht="15.75" customHeight="1" x14ac:dyDescent="0.25">
      <c r="P851" s="11"/>
    </row>
    <row r="852" spans="16:16" ht="15.75" customHeight="1" x14ac:dyDescent="0.25">
      <c r="P852" s="11"/>
    </row>
    <row r="853" spans="16:16" ht="15.75" customHeight="1" x14ac:dyDescent="0.25">
      <c r="P853" s="11"/>
    </row>
    <row r="854" spans="16:16" ht="15.75" customHeight="1" x14ac:dyDescent="0.25">
      <c r="P854" s="11"/>
    </row>
    <row r="855" spans="16:16" ht="15.75" customHeight="1" x14ac:dyDescent="0.25">
      <c r="P855" s="11"/>
    </row>
    <row r="856" spans="16:16" ht="15.75" customHeight="1" x14ac:dyDescent="0.25">
      <c r="P856" s="11"/>
    </row>
    <row r="857" spans="16:16" ht="15.75" customHeight="1" x14ac:dyDescent="0.25">
      <c r="P857" s="11"/>
    </row>
    <row r="858" spans="16:16" ht="15.75" customHeight="1" x14ac:dyDescent="0.25">
      <c r="P858" s="11"/>
    </row>
    <row r="859" spans="16:16" ht="15.75" customHeight="1" x14ac:dyDescent="0.25">
      <c r="P859" s="11"/>
    </row>
    <row r="860" spans="16:16" ht="15.75" customHeight="1" x14ac:dyDescent="0.25">
      <c r="P860" s="11"/>
    </row>
    <row r="861" spans="16:16" ht="15.75" customHeight="1" x14ac:dyDescent="0.25">
      <c r="P861" s="11"/>
    </row>
    <row r="862" spans="16:16" ht="15.75" customHeight="1" x14ac:dyDescent="0.25">
      <c r="P862" s="11"/>
    </row>
    <row r="863" spans="16:16" ht="15.75" customHeight="1" x14ac:dyDescent="0.25">
      <c r="P863" s="11"/>
    </row>
    <row r="864" spans="16:16" ht="15.75" customHeight="1" x14ac:dyDescent="0.25">
      <c r="P864" s="11"/>
    </row>
    <row r="865" spans="16:16" ht="15.75" customHeight="1" x14ac:dyDescent="0.25">
      <c r="P865" s="11"/>
    </row>
    <row r="866" spans="16:16" ht="15.75" customHeight="1" x14ac:dyDescent="0.25">
      <c r="P866" s="11"/>
    </row>
    <row r="867" spans="16:16" ht="15.75" customHeight="1" x14ac:dyDescent="0.25">
      <c r="P867" s="11"/>
    </row>
    <row r="868" spans="16:16" ht="15.75" customHeight="1" x14ac:dyDescent="0.25">
      <c r="P868" s="11"/>
    </row>
    <row r="869" spans="16:16" ht="15.75" customHeight="1" x14ac:dyDescent="0.25">
      <c r="P869" s="11"/>
    </row>
    <row r="870" spans="16:16" ht="15.75" customHeight="1" x14ac:dyDescent="0.25">
      <c r="P870" s="11"/>
    </row>
    <row r="871" spans="16:16" ht="15.75" customHeight="1" x14ac:dyDescent="0.25">
      <c r="P871" s="11"/>
    </row>
    <row r="872" spans="16:16" ht="15.75" customHeight="1" x14ac:dyDescent="0.25">
      <c r="P872" s="11"/>
    </row>
    <row r="873" spans="16:16" ht="15.75" customHeight="1" x14ac:dyDescent="0.25">
      <c r="P873" s="11"/>
    </row>
    <row r="874" spans="16:16" ht="15.75" customHeight="1" x14ac:dyDescent="0.25">
      <c r="P874" s="11"/>
    </row>
    <row r="875" spans="16:16" ht="15.75" customHeight="1" x14ac:dyDescent="0.25">
      <c r="P875" s="11"/>
    </row>
    <row r="876" spans="16:16" ht="15.75" customHeight="1" x14ac:dyDescent="0.25">
      <c r="P876" s="11"/>
    </row>
    <row r="877" spans="16:16" ht="15.75" customHeight="1" x14ac:dyDescent="0.25">
      <c r="P877" s="11"/>
    </row>
    <row r="878" spans="16:16" ht="15.75" customHeight="1" x14ac:dyDescent="0.25">
      <c r="P878" s="11"/>
    </row>
    <row r="879" spans="16:16" ht="15.75" customHeight="1" x14ac:dyDescent="0.25">
      <c r="P879" s="11"/>
    </row>
    <row r="880" spans="16:16" ht="15.75" customHeight="1" x14ac:dyDescent="0.25">
      <c r="P880" s="11"/>
    </row>
    <row r="881" spans="16:16" ht="15.75" customHeight="1" x14ac:dyDescent="0.25">
      <c r="P881" s="11"/>
    </row>
    <row r="882" spans="16:16" ht="15.75" customHeight="1" x14ac:dyDescent="0.25">
      <c r="P882" s="11"/>
    </row>
    <row r="883" spans="16:16" ht="15.75" customHeight="1" x14ac:dyDescent="0.25">
      <c r="P883" s="11"/>
    </row>
    <row r="884" spans="16:16" ht="15.75" customHeight="1" x14ac:dyDescent="0.25">
      <c r="P884" s="11"/>
    </row>
    <row r="885" spans="16:16" ht="15.75" customHeight="1" x14ac:dyDescent="0.25">
      <c r="P885" s="11"/>
    </row>
    <row r="886" spans="16:16" ht="15.75" customHeight="1" x14ac:dyDescent="0.25">
      <c r="P886" s="11"/>
    </row>
    <row r="887" spans="16:16" ht="15.75" customHeight="1" x14ac:dyDescent="0.25">
      <c r="P887" s="11"/>
    </row>
    <row r="888" spans="16:16" ht="15.75" customHeight="1" x14ac:dyDescent="0.25">
      <c r="P888" s="11"/>
    </row>
    <row r="889" spans="16:16" ht="15.75" customHeight="1" x14ac:dyDescent="0.25">
      <c r="P889" s="11"/>
    </row>
    <row r="890" spans="16:16" ht="15.75" customHeight="1" x14ac:dyDescent="0.25">
      <c r="P890" s="11"/>
    </row>
    <row r="891" spans="16:16" ht="15.75" customHeight="1" x14ac:dyDescent="0.25">
      <c r="P891" s="11"/>
    </row>
    <row r="892" spans="16:16" ht="15.75" customHeight="1" x14ac:dyDescent="0.25">
      <c r="P892" s="11"/>
    </row>
    <row r="893" spans="16:16" ht="15.75" customHeight="1" x14ac:dyDescent="0.25">
      <c r="P893" s="11"/>
    </row>
    <row r="894" spans="16:16" ht="15.75" customHeight="1" x14ac:dyDescent="0.25">
      <c r="P894" s="11"/>
    </row>
    <row r="895" spans="16:16" ht="15.75" customHeight="1" x14ac:dyDescent="0.25">
      <c r="P895" s="11"/>
    </row>
    <row r="896" spans="16:16" ht="15.75" customHeight="1" x14ac:dyDescent="0.25">
      <c r="P896" s="11"/>
    </row>
    <row r="897" spans="16:16" ht="15.75" customHeight="1" x14ac:dyDescent="0.25">
      <c r="P897" s="11"/>
    </row>
    <row r="898" spans="16:16" ht="15.75" customHeight="1" x14ac:dyDescent="0.25">
      <c r="P898" s="11"/>
    </row>
    <row r="899" spans="16:16" ht="15.75" customHeight="1" x14ac:dyDescent="0.25">
      <c r="P899" s="11"/>
    </row>
    <row r="900" spans="16:16" ht="15.75" customHeight="1" x14ac:dyDescent="0.25">
      <c r="P900" s="11"/>
    </row>
    <row r="901" spans="16:16" ht="15.75" customHeight="1" x14ac:dyDescent="0.25">
      <c r="P901" s="11"/>
    </row>
    <row r="902" spans="16:16" ht="15.75" customHeight="1" x14ac:dyDescent="0.25">
      <c r="P902" s="11"/>
    </row>
    <row r="903" spans="16:16" ht="15.75" customHeight="1" x14ac:dyDescent="0.25">
      <c r="P903" s="11"/>
    </row>
    <row r="904" spans="16:16" ht="15.75" customHeight="1" x14ac:dyDescent="0.25">
      <c r="P904" s="11"/>
    </row>
    <row r="905" spans="16:16" ht="15.75" customHeight="1" x14ac:dyDescent="0.25">
      <c r="P905" s="11"/>
    </row>
    <row r="906" spans="16:16" ht="15.75" customHeight="1" x14ac:dyDescent="0.25">
      <c r="P906" s="11"/>
    </row>
    <row r="907" spans="16:16" ht="15.75" customHeight="1" x14ac:dyDescent="0.25">
      <c r="P907" s="11"/>
    </row>
    <row r="908" spans="16:16" ht="15.75" customHeight="1" x14ac:dyDescent="0.25">
      <c r="P908" s="11"/>
    </row>
    <row r="909" spans="16:16" ht="15.75" customHeight="1" x14ac:dyDescent="0.25">
      <c r="P909" s="11"/>
    </row>
    <row r="910" spans="16:16" ht="15.75" customHeight="1" x14ac:dyDescent="0.25">
      <c r="P910" s="11"/>
    </row>
    <row r="911" spans="16:16" ht="15.75" customHeight="1" x14ac:dyDescent="0.25">
      <c r="P911" s="11"/>
    </row>
    <row r="912" spans="16:16" ht="15.75" customHeight="1" x14ac:dyDescent="0.25">
      <c r="P912" s="11"/>
    </row>
    <row r="913" spans="16:16" ht="15.75" customHeight="1" x14ac:dyDescent="0.25">
      <c r="P913" s="11"/>
    </row>
    <row r="914" spans="16:16" ht="15.75" customHeight="1" x14ac:dyDescent="0.25">
      <c r="P914" s="11"/>
    </row>
    <row r="915" spans="16:16" ht="15.75" customHeight="1" x14ac:dyDescent="0.25">
      <c r="P915" s="11"/>
    </row>
    <row r="916" spans="16:16" ht="15.75" customHeight="1" x14ac:dyDescent="0.25">
      <c r="P916" s="11"/>
    </row>
    <row r="917" spans="16:16" ht="15.75" customHeight="1" x14ac:dyDescent="0.25">
      <c r="P917" s="11"/>
    </row>
    <row r="918" spans="16:16" ht="15.75" customHeight="1" x14ac:dyDescent="0.25">
      <c r="P918" s="11"/>
    </row>
    <row r="919" spans="16:16" ht="15.75" customHeight="1" x14ac:dyDescent="0.25">
      <c r="P919" s="11"/>
    </row>
    <row r="920" spans="16:16" ht="15.75" customHeight="1" x14ac:dyDescent="0.25">
      <c r="P920" s="11"/>
    </row>
    <row r="921" spans="16:16" ht="15.75" customHeight="1" x14ac:dyDescent="0.25">
      <c r="P921" s="11"/>
    </row>
    <row r="922" spans="16:16" ht="15.75" customHeight="1" x14ac:dyDescent="0.25">
      <c r="P922" s="11"/>
    </row>
    <row r="923" spans="16:16" ht="15.75" customHeight="1" x14ac:dyDescent="0.25">
      <c r="P923" s="11"/>
    </row>
    <row r="924" spans="16:16" ht="15.75" customHeight="1" x14ac:dyDescent="0.25">
      <c r="P924" s="11"/>
    </row>
    <row r="925" spans="16:16" ht="15.75" customHeight="1" x14ac:dyDescent="0.25">
      <c r="P925" s="11"/>
    </row>
    <row r="926" spans="16:16" ht="15.75" customHeight="1" x14ac:dyDescent="0.25">
      <c r="P926" s="11"/>
    </row>
    <row r="927" spans="16:16" ht="15.75" customHeight="1" x14ac:dyDescent="0.25">
      <c r="P927" s="11"/>
    </row>
    <row r="928" spans="16:16" ht="15.75" customHeight="1" x14ac:dyDescent="0.25">
      <c r="P928" s="11"/>
    </row>
    <row r="929" spans="16:16" ht="15.75" customHeight="1" x14ac:dyDescent="0.25">
      <c r="P929" s="11"/>
    </row>
    <row r="930" spans="16:16" ht="15.75" customHeight="1" x14ac:dyDescent="0.25">
      <c r="P930" s="11"/>
    </row>
    <row r="931" spans="16:16" ht="15.75" customHeight="1" x14ac:dyDescent="0.25">
      <c r="P931" s="11"/>
    </row>
    <row r="932" spans="16:16" ht="15.75" customHeight="1" x14ac:dyDescent="0.25">
      <c r="P932" s="11"/>
    </row>
    <row r="933" spans="16:16" ht="15.75" customHeight="1" x14ac:dyDescent="0.25">
      <c r="P933" s="11"/>
    </row>
    <row r="934" spans="16:16" ht="15.75" customHeight="1" x14ac:dyDescent="0.25">
      <c r="P934" s="11"/>
    </row>
    <row r="935" spans="16:16" ht="15.75" customHeight="1" x14ac:dyDescent="0.25">
      <c r="P935" s="11"/>
    </row>
    <row r="936" spans="16:16" ht="15.75" customHeight="1" x14ac:dyDescent="0.25">
      <c r="P936" s="11"/>
    </row>
    <row r="937" spans="16:16" ht="15.75" customHeight="1" x14ac:dyDescent="0.25">
      <c r="P937" s="11"/>
    </row>
    <row r="938" spans="16:16" ht="15.75" customHeight="1" x14ac:dyDescent="0.25">
      <c r="P938" s="11"/>
    </row>
    <row r="939" spans="16:16" ht="15.75" customHeight="1" x14ac:dyDescent="0.25">
      <c r="P939" s="11"/>
    </row>
    <row r="940" spans="16:16" ht="15.75" customHeight="1" x14ac:dyDescent="0.25">
      <c r="P940" s="11"/>
    </row>
    <row r="941" spans="16:16" ht="15.75" customHeight="1" x14ac:dyDescent="0.25">
      <c r="P941" s="11"/>
    </row>
    <row r="942" spans="16:16" ht="15.75" customHeight="1" x14ac:dyDescent="0.25">
      <c r="P942" s="11"/>
    </row>
    <row r="943" spans="16:16" ht="15.75" customHeight="1" x14ac:dyDescent="0.25">
      <c r="P943" s="11"/>
    </row>
    <row r="944" spans="16:16" ht="15.75" customHeight="1" x14ac:dyDescent="0.25">
      <c r="P944" s="11"/>
    </row>
    <row r="945" spans="16:16" ht="15.75" customHeight="1" x14ac:dyDescent="0.25">
      <c r="P945" s="11"/>
    </row>
    <row r="946" spans="16:16" ht="15.75" customHeight="1" x14ac:dyDescent="0.25">
      <c r="P946" s="11"/>
    </row>
    <row r="947" spans="16:16" ht="15.75" customHeight="1" x14ac:dyDescent="0.25">
      <c r="P947" s="11"/>
    </row>
    <row r="948" spans="16:16" ht="15.75" customHeight="1" x14ac:dyDescent="0.25">
      <c r="P948" s="11"/>
    </row>
    <row r="949" spans="16:16" ht="15.75" customHeight="1" x14ac:dyDescent="0.25">
      <c r="P949" s="11"/>
    </row>
    <row r="950" spans="16:16" ht="15.75" customHeight="1" x14ac:dyDescent="0.25">
      <c r="P950" s="11"/>
    </row>
    <row r="951" spans="16:16" ht="15.75" customHeight="1" x14ac:dyDescent="0.25">
      <c r="P951" s="11"/>
    </row>
    <row r="952" spans="16:16" ht="15.75" customHeight="1" x14ac:dyDescent="0.25">
      <c r="P952" s="11"/>
    </row>
    <row r="953" spans="16:16" ht="15.75" customHeight="1" x14ac:dyDescent="0.25">
      <c r="P953" s="11"/>
    </row>
    <row r="954" spans="16:16" ht="15.75" customHeight="1" x14ac:dyDescent="0.25">
      <c r="P954" s="11"/>
    </row>
    <row r="955" spans="16:16" ht="15.75" customHeight="1" x14ac:dyDescent="0.25">
      <c r="P955" s="11"/>
    </row>
    <row r="956" spans="16:16" ht="15.75" customHeight="1" x14ac:dyDescent="0.25">
      <c r="P956" s="11"/>
    </row>
    <row r="957" spans="16:16" ht="15.75" customHeight="1" x14ac:dyDescent="0.25">
      <c r="P957" s="11"/>
    </row>
    <row r="958" spans="16:16" ht="15.75" customHeight="1" x14ac:dyDescent="0.25">
      <c r="P958" s="11"/>
    </row>
    <row r="959" spans="16:16" ht="15.75" customHeight="1" x14ac:dyDescent="0.25">
      <c r="P959" s="11"/>
    </row>
    <row r="960" spans="16:16" ht="15.75" customHeight="1" x14ac:dyDescent="0.25">
      <c r="P960" s="11"/>
    </row>
    <row r="961" spans="16:16" ht="15.75" customHeight="1" x14ac:dyDescent="0.25">
      <c r="P961" s="11"/>
    </row>
    <row r="962" spans="16:16" ht="15.75" customHeight="1" x14ac:dyDescent="0.25">
      <c r="P962" s="11"/>
    </row>
    <row r="963" spans="16:16" ht="15.75" customHeight="1" x14ac:dyDescent="0.25">
      <c r="P963" s="11"/>
    </row>
    <row r="964" spans="16:16" ht="15.75" customHeight="1" x14ac:dyDescent="0.25">
      <c r="P964" s="11"/>
    </row>
    <row r="965" spans="16:16" ht="15.75" customHeight="1" x14ac:dyDescent="0.25">
      <c r="P965" s="11"/>
    </row>
    <row r="966" spans="16:16" ht="15.75" customHeight="1" x14ac:dyDescent="0.25">
      <c r="P966" s="11"/>
    </row>
    <row r="967" spans="16:16" ht="15.75" customHeight="1" x14ac:dyDescent="0.25">
      <c r="P967" s="11"/>
    </row>
    <row r="968" spans="16:16" ht="15.75" customHeight="1" x14ac:dyDescent="0.25">
      <c r="P968" s="11"/>
    </row>
    <row r="969" spans="16:16" ht="15.75" customHeight="1" x14ac:dyDescent="0.25">
      <c r="P969" s="11"/>
    </row>
    <row r="970" spans="16:16" ht="15.75" customHeight="1" x14ac:dyDescent="0.25">
      <c r="P970" s="11"/>
    </row>
    <row r="971" spans="16:16" ht="15.75" customHeight="1" x14ac:dyDescent="0.25">
      <c r="P971" s="11"/>
    </row>
    <row r="972" spans="16:16" ht="15.75" customHeight="1" x14ac:dyDescent="0.25">
      <c r="P972" s="11"/>
    </row>
    <row r="973" spans="16:16" ht="15.75" customHeight="1" x14ac:dyDescent="0.25">
      <c r="P973" s="11"/>
    </row>
    <row r="974" spans="16:16" ht="15.75" customHeight="1" x14ac:dyDescent="0.25">
      <c r="P974" s="11"/>
    </row>
    <row r="975" spans="16:16" ht="15.75" customHeight="1" x14ac:dyDescent="0.25">
      <c r="P975" s="11"/>
    </row>
    <row r="976" spans="16:16" ht="15.75" customHeight="1" x14ac:dyDescent="0.25">
      <c r="P976" s="11"/>
    </row>
    <row r="977" spans="16:16" ht="15.75" customHeight="1" x14ac:dyDescent="0.25">
      <c r="P977" s="11"/>
    </row>
    <row r="978" spans="16:16" ht="15.75" customHeight="1" x14ac:dyDescent="0.25">
      <c r="P978" s="11"/>
    </row>
    <row r="979" spans="16:16" ht="15.75" customHeight="1" x14ac:dyDescent="0.25">
      <c r="P979" s="11"/>
    </row>
    <row r="980" spans="16:16" ht="15.75" customHeight="1" x14ac:dyDescent="0.25">
      <c r="P980" s="11"/>
    </row>
    <row r="981" spans="16:16" ht="15.75" customHeight="1" x14ac:dyDescent="0.25">
      <c r="P981" s="11"/>
    </row>
    <row r="982" spans="16:16" ht="15.75" customHeight="1" x14ac:dyDescent="0.25">
      <c r="P982" s="11"/>
    </row>
    <row r="983" spans="16:16" ht="15.75" customHeight="1" x14ac:dyDescent="0.25">
      <c r="P983" s="11"/>
    </row>
    <row r="984" spans="16:16" ht="15.75" customHeight="1" x14ac:dyDescent="0.25">
      <c r="P984" s="11"/>
    </row>
    <row r="985" spans="16:16" ht="15.75" customHeight="1" x14ac:dyDescent="0.25">
      <c r="P985" s="11"/>
    </row>
    <row r="986" spans="16:16" ht="15.75" customHeight="1" x14ac:dyDescent="0.25">
      <c r="P986" s="11"/>
    </row>
    <row r="987" spans="16:16" ht="15.75" customHeight="1" x14ac:dyDescent="0.25">
      <c r="P987" s="11"/>
    </row>
    <row r="988" spans="16:16" ht="15.75" customHeight="1" x14ac:dyDescent="0.25">
      <c r="P988" s="11"/>
    </row>
    <row r="989" spans="16:16" ht="15.75" customHeight="1" x14ac:dyDescent="0.25">
      <c r="P989" s="11"/>
    </row>
    <row r="990" spans="16:16" ht="15.75" customHeight="1" x14ac:dyDescent="0.25">
      <c r="P990" s="11"/>
    </row>
    <row r="991" spans="16:16" ht="15.75" customHeight="1" x14ac:dyDescent="0.25">
      <c r="P991" s="11"/>
    </row>
    <row r="992" spans="16:16" ht="15.75" customHeight="1" x14ac:dyDescent="0.25">
      <c r="P992" s="11"/>
    </row>
    <row r="993" spans="16:16" ht="15.75" customHeight="1" x14ac:dyDescent="0.25">
      <c r="P993" s="11"/>
    </row>
    <row r="994" spans="16:16" ht="15.75" customHeight="1" x14ac:dyDescent="0.25">
      <c r="P994" s="11"/>
    </row>
    <row r="995" spans="16:16" ht="15.75" customHeight="1" x14ac:dyDescent="0.25">
      <c r="P995" s="11"/>
    </row>
    <row r="996" spans="16:16" ht="15.75" customHeight="1" x14ac:dyDescent="0.25">
      <c r="P996" s="11"/>
    </row>
    <row r="997" spans="16:16" ht="15.75" customHeight="1" x14ac:dyDescent="0.25">
      <c r="P997" s="11"/>
    </row>
    <row r="998" spans="16:16" ht="15.75" customHeight="1" x14ac:dyDescent="0.25">
      <c r="P998" s="11"/>
    </row>
    <row r="999" spans="16:16" ht="15.75" customHeight="1" x14ac:dyDescent="0.25">
      <c r="P999" s="11"/>
    </row>
    <row r="1000" spans="16:16" ht="15.75" customHeight="1" x14ac:dyDescent="0.25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E14" sqref="E14"/>
    </sheetView>
  </sheetViews>
  <sheetFormatPr defaultColWidth="14.42578125" defaultRowHeight="15" customHeight="1" x14ac:dyDescent="0.25"/>
  <cols>
    <col min="1" max="1" width="12.85546875" bestFit="1" customWidth="1"/>
    <col min="2" max="2" width="13.42578125" bestFit="1" customWidth="1"/>
    <col min="3" max="3" width="7.7109375" bestFit="1" customWidth="1"/>
    <col min="4" max="4" width="13.42578125" bestFit="1" customWidth="1"/>
    <col min="5" max="5" width="7.7109375" bestFit="1" customWidth="1"/>
    <col min="6" max="6" width="7.28515625" customWidth="1"/>
    <col min="7" max="7" width="22.42578125" bestFit="1" customWidth="1"/>
    <col min="8" max="8" width="12.28515625" bestFit="1" customWidth="1"/>
    <col min="9" max="9" width="7.7109375" bestFit="1" customWidth="1"/>
    <col min="10" max="10" width="12.28515625" bestFit="1" customWidth="1"/>
    <col min="11" max="11" width="7.7109375" bestFit="1" customWidth="1"/>
    <col min="12" max="12" width="8.7109375" customWidth="1"/>
    <col min="13" max="13" width="28.42578125" bestFit="1" customWidth="1"/>
    <col min="14" max="14" width="12.28515625" bestFit="1" customWidth="1"/>
    <col min="15" max="15" width="7.7109375" bestFit="1" customWidth="1"/>
    <col min="16" max="16" width="12.28515625" bestFit="1" customWidth="1"/>
    <col min="17" max="17" width="7.7109375" bestFit="1" customWidth="1"/>
    <col min="18" max="18" width="8.7109375" customWidth="1"/>
    <col min="19" max="19" width="20.140625" bestFit="1" customWidth="1"/>
    <col min="20" max="20" width="12.28515625" bestFit="1" customWidth="1"/>
    <col min="21" max="21" width="7.7109375" bestFit="1" customWidth="1"/>
    <col min="22" max="22" width="13" bestFit="1" customWidth="1"/>
    <col min="23" max="23" width="8.42578125" bestFit="1" customWidth="1"/>
  </cols>
  <sheetData>
    <row r="1" spans="1:23" x14ac:dyDescent="0.25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x14ac:dyDescent="0.25">
      <c r="A2" s="13" t="s">
        <v>141</v>
      </c>
      <c r="B2" s="14">
        <f>SUM(B4:B7)</f>
        <v>206163.20206191996</v>
      </c>
      <c r="C2" s="97"/>
      <c r="D2" s="30">
        <f>SUM(D4:D7)</f>
        <v>166385.22999999998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73943.525000000009</v>
      </c>
      <c r="K2" s="102">
        <f>J2/D2</f>
        <v>0.44441159230299476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64767.565000000002</v>
      </c>
      <c r="Q2" s="102">
        <f>P2/D2</f>
        <v>0.38926270679194308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27674.140000000025</v>
      </c>
      <c r="W2" s="102">
        <f>V2/D2</f>
        <v>0.16632570090506246</v>
      </c>
    </row>
    <row r="3" spans="1:23" x14ac:dyDescent="0.25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x14ac:dyDescent="0.25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87081.64</v>
      </c>
      <c r="E4" s="20">
        <f t="shared" ref="E4:E7" si="1">D4/$D$2</f>
        <v>0.5233736191607874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10507.429999999998</v>
      </c>
      <c r="K4" s="545">
        <f>J4/$D$2</f>
        <v>6.3151218410432225E-2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10428.449999999999</v>
      </c>
      <c r="Q4" s="545">
        <f t="shared" ref="Q4:Q12" si="3">P4/$D$2</f>
        <v>6.2676536853661827E-2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42942.82</v>
      </c>
      <c r="W4" s="102">
        <f t="shared" ref="W4:W7" si="5">V4/$D$2</f>
        <v>0.25809274056357051</v>
      </c>
    </row>
    <row r="5" spans="1:23" x14ac:dyDescent="0.25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58963.149999999994</v>
      </c>
      <c r="E5" s="20">
        <f t="shared" si="1"/>
        <v>0.35437730861086647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556.38499999999999</v>
      </c>
      <c r="K5" s="545">
        <f t="shared" ref="K5:K30" si="6">J5/$D$2</f>
        <v>3.3439566721156682E-3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556.38499999999999</v>
      </c>
      <c r="Q5" s="545">
        <f>P5/$D$2</f>
        <v>3.3439566721156682E-3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2.4040595430255439E-3</v>
      </c>
    </row>
    <row r="6" spans="1:23" x14ac:dyDescent="0.25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12340.440000000002</v>
      </c>
      <c r="E6" s="20">
        <f t="shared" si="1"/>
        <v>7.4167881367835378E-2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6366.5099999999993</v>
      </c>
      <c r="K6" s="545">
        <f>J6/$D$2</f>
        <v>3.8263672803168884E-2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7977.59</v>
      </c>
      <c r="Q6" s="545">
        <f t="shared" si="3"/>
        <v>4.7946503424612874E-2</v>
      </c>
      <c r="S6" s="98" t="s">
        <v>148</v>
      </c>
      <c r="T6" s="103"/>
      <c r="U6" s="100"/>
      <c r="V6" s="104">
        <f>'Budget Breakdown'!T16</f>
        <v>3636.5800000000163</v>
      </c>
      <c r="W6" s="102">
        <f t="shared" si="5"/>
        <v>2.1856387132439682E-2</v>
      </c>
    </row>
    <row r="7" spans="1:23" x14ac:dyDescent="0.25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8000</v>
      </c>
      <c r="E7" s="34">
        <f t="shared" si="1"/>
        <v>4.8081190860510881E-2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12516.200000000003</v>
      </c>
      <c r="K7" s="545">
        <f t="shared" si="6"/>
        <v>7.5224225131040795E-2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8375.02</v>
      </c>
      <c r="Q7" s="545">
        <f>P7/$D$2</f>
        <v>5.0335116885074485E-2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-19305.259999999991</v>
      </c>
      <c r="W7" s="116">
        <f t="shared" si="5"/>
        <v>-0.11602748633397324</v>
      </c>
    </row>
    <row r="8" spans="1:23" x14ac:dyDescent="0.25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161.10000000000002</v>
      </c>
      <c r="K8" s="545">
        <f t="shared" ref="K8:K16" si="9">J8/$D$2</f>
        <v>9.6823498095353802E-4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2844.08</v>
      </c>
      <c r="Q8" s="545">
        <f>P8/$D$2</f>
        <v>1.7093344162820222E-2</v>
      </c>
      <c r="T8" s="7"/>
      <c r="U8" s="11"/>
      <c r="V8" s="7"/>
      <c r="W8" s="50"/>
    </row>
    <row r="9" spans="1:23" x14ac:dyDescent="0.25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2847.2799999999997</v>
      </c>
      <c r="K9" s="545">
        <f t="shared" si="9"/>
        <v>1.7112576639164427E-2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7243.25</v>
      </c>
      <c r="Q9" s="545">
        <f t="shared" si="3"/>
        <v>4.3533010712549433E-2</v>
      </c>
      <c r="T9" s="7"/>
      <c r="U9" s="11"/>
      <c r="V9" s="7"/>
      <c r="W9" s="50"/>
    </row>
    <row r="10" spans="1:23" x14ac:dyDescent="0.25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1037.9549999999999</v>
      </c>
      <c r="K10" s="545">
        <f t="shared" si="9"/>
        <v>6.2382640574526957E-3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1037.9549999999999</v>
      </c>
      <c r="Q10" s="545">
        <f>P10/$D$2</f>
        <v>6.2382640574526957E-3</v>
      </c>
      <c r="T10" s="7"/>
      <c r="U10" s="11"/>
      <c r="V10" s="7"/>
      <c r="W10" s="50"/>
    </row>
    <row r="11" spans="1:23" x14ac:dyDescent="0.25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2065.9699999999998</v>
      </c>
      <c r="K11" s="545">
        <f t="shared" si="9"/>
        <v>1.2416787235261207E-2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1639.0800000000002</v>
      </c>
      <c r="Q11" s="545">
        <f>P11/$D$2</f>
        <v>9.8511147894557727E-3</v>
      </c>
      <c r="T11" s="7"/>
      <c r="U11" s="11"/>
      <c r="V11" s="7"/>
      <c r="W11" s="50"/>
    </row>
    <row r="12" spans="1:23" x14ac:dyDescent="0.25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1366.8000000000002</v>
      </c>
      <c r="K12" s="545">
        <f t="shared" si="9"/>
        <v>8.2146714585182856E-3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6.0101488575638601E-3</v>
      </c>
      <c r="T12" s="7"/>
      <c r="U12" s="11"/>
      <c r="V12" s="7"/>
      <c r="W12" s="50"/>
    </row>
    <row r="13" spans="1:23" x14ac:dyDescent="0.25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1071.3599999999999</v>
      </c>
      <c r="K13" s="545">
        <f t="shared" si="9"/>
        <v>6.4390330800396167E-3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2000</v>
      </c>
      <c r="Q13" s="545">
        <f t="shared" ref="Q13:Q18" si="11">P13/$D$2</f>
        <v>1.202029771512772E-2</v>
      </c>
      <c r="T13" s="7"/>
      <c r="U13" s="11"/>
      <c r="V13" s="7"/>
      <c r="W13" s="50"/>
    </row>
    <row r="14" spans="1:23" x14ac:dyDescent="0.25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1898.1499999999999</v>
      </c>
      <c r="K14" s="545">
        <f t="shared" si="9"/>
        <v>1.1408164053984841E-2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1500</v>
      </c>
      <c r="Q14" s="545">
        <f t="shared" si="11"/>
        <v>9.0152232863457901E-3</v>
      </c>
      <c r="T14" s="7"/>
      <c r="U14" s="11"/>
      <c r="V14" s="7"/>
      <c r="W14" s="50"/>
    </row>
    <row r="15" spans="1:23" x14ac:dyDescent="0.25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6.0101488575638601E-3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934.73000000000013</v>
      </c>
      <c r="Q15" s="545">
        <f t="shared" si="11"/>
        <v>5.6178664416306678E-3</v>
      </c>
      <c r="T15" s="7"/>
      <c r="U15" s="11"/>
      <c r="V15" s="7"/>
      <c r="W15" s="50"/>
    </row>
    <row r="16" spans="1:23" x14ac:dyDescent="0.25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1500</v>
      </c>
      <c r="K16" s="545">
        <f t="shared" si="9"/>
        <v>9.0152232863457901E-3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1254.8800000000001</v>
      </c>
      <c r="Q16" s="545">
        <f t="shared" si="11"/>
        <v>7.5420155983797373E-3</v>
      </c>
      <c r="T16" s="7"/>
      <c r="U16" s="11"/>
      <c r="V16" s="7"/>
      <c r="W16" s="50"/>
    </row>
    <row r="17" spans="7:17" x14ac:dyDescent="0.25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9148.86</v>
      </c>
      <c r="K17" s="545">
        <f t="shared" si="6"/>
        <v>5.4986010477011703E-2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6641.09</v>
      </c>
      <c r="Q17" s="545">
        <f t="shared" si="11"/>
        <v>3.9913939476478776E-2</v>
      </c>
    </row>
    <row r="18" spans="7:17" x14ac:dyDescent="0.25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1022.5</v>
      </c>
      <c r="K18" s="545">
        <f t="shared" ref="K18:K25" si="13">J18/$D$2</f>
        <v>6.1453772068590469E-3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11335.054999999997</v>
      </c>
      <c r="Q18" s="545">
        <f t="shared" si="11"/>
        <v>6.81253678586735E-2</v>
      </c>
    </row>
    <row r="19" spans="7:17" x14ac:dyDescent="0.25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912.12</v>
      </c>
      <c r="K19" s="545">
        <f t="shared" si="13"/>
        <v>5.4819769759611482E-3</v>
      </c>
      <c r="N19" s="11"/>
      <c r="O19" s="11"/>
      <c r="P19" s="11"/>
      <c r="Q19" s="11"/>
    </row>
    <row r="20" spans="7:17" x14ac:dyDescent="0.25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635.79</v>
      </c>
      <c r="K20" s="545">
        <f t="shared" si="13"/>
        <v>3.8211925421505265E-3</v>
      </c>
      <c r="N20" s="39"/>
      <c r="O20" s="50"/>
      <c r="P20" s="39"/>
      <c r="Q20" s="50"/>
    </row>
    <row r="21" spans="7:17" ht="15.75" customHeight="1" x14ac:dyDescent="0.25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9.7162470490920402E-3</v>
      </c>
      <c r="N21" s="39"/>
      <c r="O21" s="50"/>
      <c r="P21" s="39"/>
      <c r="Q21" s="50"/>
    </row>
    <row r="22" spans="7:17" ht="15.75" customHeight="1" x14ac:dyDescent="0.25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1.2975911383480374E-2</v>
      </c>
      <c r="N22" s="39"/>
      <c r="O22" s="11"/>
      <c r="P22" s="39"/>
      <c r="Q22" s="50"/>
    </row>
    <row r="23" spans="7:17" ht="15.75" customHeight="1" x14ac:dyDescent="0.25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260.78999999999996</v>
      </c>
      <c r="K23" s="545">
        <f t="shared" si="13"/>
        <v>1.5673867205640789E-3</v>
      </c>
      <c r="N23" s="39"/>
      <c r="O23" s="11"/>
      <c r="P23" s="39"/>
      <c r="Q23" s="50"/>
    </row>
    <row r="24" spans="7:17" ht="15.75" customHeight="1" x14ac:dyDescent="0.25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260.78999999999996</v>
      </c>
      <c r="K24" s="545">
        <f t="shared" si="13"/>
        <v>1.5673867205640789E-3</v>
      </c>
      <c r="N24" s="11"/>
      <c r="O24" s="11"/>
      <c r="P24" s="11"/>
      <c r="Q24" s="11"/>
    </row>
    <row r="25" spans="7:17" ht="15.75" customHeight="1" x14ac:dyDescent="0.25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2.2494785144090016E-3</v>
      </c>
      <c r="N25" s="11"/>
      <c r="O25" s="11"/>
      <c r="P25" s="11"/>
      <c r="Q25" s="11"/>
    </row>
    <row r="26" spans="7:17" ht="15.75" customHeight="1" x14ac:dyDescent="0.25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11335.054999999997</v>
      </c>
      <c r="K26" s="545">
        <f t="shared" si="6"/>
        <v>6.81253678586735E-2</v>
      </c>
      <c r="N26" s="11"/>
      <c r="O26" s="11"/>
      <c r="P26" s="11"/>
      <c r="Q26" s="11"/>
    </row>
    <row r="27" spans="7:17" ht="15.75" customHeight="1" x14ac:dyDescent="0.25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25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3.0080795032107121E-3</v>
      </c>
      <c r="N28" s="11"/>
      <c r="O28" s="11"/>
      <c r="P28" s="11"/>
      <c r="Q28" s="11"/>
    </row>
    <row r="29" spans="7:17" ht="15.75" customHeight="1" x14ac:dyDescent="0.25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1.4711522170567667E-2</v>
      </c>
      <c r="N29" s="11"/>
      <c r="O29" s="11"/>
      <c r="P29" s="11"/>
      <c r="Q29" s="11"/>
    </row>
    <row r="30" spans="7:17" ht="15.75" customHeight="1" x14ac:dyDescent="0.25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2.2494785144090016E-3</v>
      </c>
      <c r="N30" s="11"/>
      <c r="O30" s="11"/>
      <c r="P30" s="11"/>
      <c r="Q30" s="11"/>
    </row>
    <row r="31" spans="7:17" ht="15.75" customHeight="1" x14ac:dyDescent="0.25">
      <c r="N31" s="11"/>
      <c r="O31" s="11"/>
      <c r="P31" s="11"/>
      <c r="Q31" s="11"/>
    </row>
    <row r="32" spans="7:17" ht="15.75" customHeight="1" x14ac:dyDescent="0.25">
      <c r="N32" s="11"/>
      <c r="O32" s="11"/>
      <c r="P32" s="11"/>
      <c r="Q32" s="11"/>
    </row>
    <row r="33" spans="14:17" ht="15.75" customHeight="1" x14ac:dyDescent="0.25">
      <c r="N33" s="11"/>
      <c r="O33" s="11"/>
      <c r="P33" s="11"/>
      <c r="Q33" s="11"/>
    </row>
    <row r="34" spans="14:17" ht="15.75" customHeight="1" x14ac:dyDescent="0.25">
      <c r="N34" s="11"/>
      <c r="O34" s="11"/>
      <c r="P34" s="11"/>
      <c r="Q34" s="11"/>
    </row>
    <row r="35" spans="14:17" ht="15.75" customHeight="1" x14ac:dyDescent="0.25">
      <c r="N35" s="11"/>
      <c r="O35" s="11"/>
      <c r="P35" s="11"/>
      <c r="Q35" s="11"/>
    </row>
    <row r="36" spans="14:17" ht="15.75" customHeight="1" x14ac:dyDescent="0.25">
      <c r="N36" s="11"/>
      <c r="O36" s="11"/>
      <c r="P36" s="11"/>
      <c r="Q36" s="11"/>
    </row>
    <row r="37" spans="14:17" ht="15.75" customHeight="1" x14ac:dyDescent="0.25">
      <c r="N37" s="11"/>
      <c r="O37" s="11"/>
      <c r="P37" s="11"/>
      <c r="Q37" s="11"/>
    </row>
    <row r="38" spans="14:17" ht="15.75" customHeight="1" x14ac:dyDescent="0.25">
      <c r="N38" s="11"/>
      <c r="O38" s="11"/>
      <c r="P38" s="11"/>
      <c r="Q38" s="11"/>
    </row>
    <row r="39" spans="14:17" ht="15.75" customHeight="1" x14ac:dyDescent="0.25">
      <c r="N39" s="11"/>
      <c r="O39" s="11"/>
      <c r="P39" s="11"/>
      <c r="Q39" s="11"/>
    </row>
    <row r="40" spans="14:17" ht="15.75" customHeight="1" x14ac:dyDescent="0.25">
      <c r="N40" s="11"/>
      <c r="O40" s="11"/>
      <c r="P40" s="11"/>
      <c r="Q40" s="11"/>
    </row>
    <row r="41" spans="14:17" ht="15.75" customHeight="1" x14ac:dyDescent="0.25">
      <c r="N41" s="11"/>
      <c r="O41" s="11"/>
      <c r="P41" s="11"/>
      <c r="Q41" s="11"/>
    </row>
    <row r="42" spans="14:17" ht="15.75" customHeight="1" x14ac:dyDescent="0.25">
      <c r="N42" s="11"/>
      <c r="O42" s="11"/>
      <c r="P42" s="11"/>
      <c r="Q42" s="11"/>
    </row>
    <row r="43" spans="14:17" ht="15.75" customHeight="1" x14ac:dyDescent="0.25">
      <c r="N43" s="11"/>
      <c r="O43" s="11"/>
      <c r="P43" s="11"/>
      <c r="Q43" s="11"/>
    </row>
    <row r="44" spans="14:17" ht="15.75" customHeight="1" x14ac:dyDescent="0.25">
      <c r="N44" s="11"/>
      <c r="O44" s="11"/>
      <c r="P44" s="11"/>
      <c r="Q44" s="11"/>
    </row>
    <row r="45" spans="14:17" ht="15.75" customHeight="1" x14ac:dyDescent="0.25">
      <c r="N45" s="11"/>
      <c r="O45" s="11"/>
      <c r="P45" s="11"/>
      <c r="Q45" s="11"/>
    </row>
    <row r="46" spans="14:17" ht="15.75" customHeight="1" x14ac:dyDescent="0.25">
      <c r="N46" s="11"/>
      <c r="O46" s="11"/>
      <c r="P46" s="11"/>
      <c r="Q46" s="11"/>
    </row>
    <row r="47" spans="14:17" ht="15.75" customHeight="1" x14ac:dyDescent="0.25">
      <c r="N47" s="11"/>
      <c r="O47" s="11"/>
      <c r="P47" s="11"/>
      <c r="Q47" s="11"/>
    </row>
    <row r="48" spans="14:17" ht="15.75" customHeight="1" x14ac:dyDescent="0.25">
      <c r="N48" s="11"/>
      <c r="O48" s="11"/>
      <c r="P48" s="11"/>
      <c r="Q48" s="11"/>
    </row>
    <row r="49" spans="14:17" ht="15.75" customHeight="1" x14ac:dyDescent="0.25">
      <c r="N49" s="11"/>
      <c r="O49" s="11"/>
      <c r="P49" s="11"/>
      <c r="Q49" s="11"/>
    </row>
    <row r="50" spans="14:17" ht="15.75" customHeight="1" x14ac:dyDescent="0.25">
      <c r="N50" s="11"/>
      <c r="O50" s="11"/>
      <c r="P50" s="11"/>
      <c r="Q50" s="11"/>
    </row>
    <row r="51" spans="14:17" ht="15.75" customHeight="1" x14ac:dyDescent="0.25">
      <c r="N51" s="11"/>
      <c r="O51" s="11"/>
      <c r="P51" s="11"/>
      <c r="Q51" s="11"/>
    </row>
    <row r="52" spans="14:17" ht="15.75" customHeight="1" x14ac:dyDescent="0.25">
      <c r="N52" s="11"/>
      <c r="O52" s="11"/>
      <c r="P52" s="11"/>
      <c r="Q52" s="11"/>
    </row>
    <row r="53" spans="14:17" ht="15.75" customHeight="1" x14ac:dyDescent="0.25">
      <c r="N53" s="11"/>
      <c r="O53" s="11"/>
      <c r="P53" s="11"/>
      <c r="Q53" s="11"/>
    </row>
    <row r="54" spans="14:17" ht="15.75" customHeight="1" x14ac:dyDescent="0.25">
      <c r="N54" s="11"/>
      <c r="O54" s="11"/>
      <c r="P54" s="11"/>
      <c r="Q54" s="11"/>
    </row>
    <row r="55" spans="14:17" ht="15.75" customHeight="1" x14ac:dyDescent="0.25">
      <c r="N55" s="11"/>
      <c r="O55" s="11"/>
      <c r="P55" s="11"/>
      <c r="Q55" s="11"/>
    </row>
    <row r="56" spans="14:17" ht="15.75" customHeight="1" x14ac:dyDescent="0.25">
      <c r="N56" s="11"/>
      <c r="O56" s="11"/>
      <c r="P56" s="11"/>
      <c r="Q56" s="11"/>
    </row>
    <row r="57" spans="14:17" ht="15.75" customHeight="1" x14ac:dyDescent="0.25">
      <c r="N57" s="11"/>
      <c r="O57" s="11"/>
      <c r="P57" s="11"/>
      <c r="Q57" s="11"/>
    </row>
    <row r="58" spans="14:17" ht="15.75" customHeight="1" x14ac:dyDescent="0.25">
      <c r="N58" s="11"/>
      <c r="O58" s="11"/>
      <c r="P58" s="11"/>
      <c r="Q58" s="11"/>
    </row>
    <row r="59" spans="14:17" ht="15.75" customHeight="1" x14ac:dyDescent="0.25">
      <c r="N59" s="11"/>
      <c r="O59" s="11"/>
      <c r="P59" s="11"/>
      <c r="Q59" s="11"/>
    </row>
    <row r="60" spans="14:17" ht="15.75" customHeight="1" x14ac:dyDescent="0.25">
      <c r="N60" s="11"/>
      <c r="O60" s="11"/>
      <c r="P60" s="11"/>
      <c r="Q60" s="11"/>
    </row>
    <row r="61" spans="14:17" ht="15.75" customHeight="1" x14ac:dyDescent="0.25">
      <c r="N61" s="11"/>
      <c r="O61" s="11"/>
      <c r="P61" s="11"/>
      <c r="Q61" s="11"/>
    </row>
    <row r="62" spans="14:17" ht="15.75" customHeight="1" x14ac:dyDescent="0.25">
      <c r="N62" s="11"/>
      <c r="O62" s="11"/>
      <c r="P62" s="11"/>
      <c r="Q62" s="11"/>
    </row>
    <row r="63" spans="14:17" ht="15.75" customHeight="1" x14ac:dyDescent="0.25">
      <c r="N63" s="11"/>
      <c r="O63" s="11"/>
      <c r="P63" s="11"/>
      <c r="Q63" s="11"/>
    </row>
    <row r="64" spans="14:17" ht="15.75" customHeight="1" x14ac:dyDescent="0.25">
      <c r="N64" s="11"/>
      <c r="O64" s="11"/>
      <c r="P64" s="11"/>
      <c r="Q64" s="11"/>
    </row>
    <row r="65" spans="14:17" ht="15.75" customHeight="1" x14ac:dyDescent="0.25">
      <c r="N65" s="11"/>
      <c r="O65" s="11"/>
      <c r="P65" s="11"/>
      <c r="Q65" s="11"/>
    </row>
    <row r="66" spans="14:17" ht="15.75" customHeight="1" x14ac:dyDescent="0.25">
      <c r="N66" s="11"/>
      <c r="O66" s="11"/>
      <c r="P66" s="11"/>
      <c r="Q66" s="11"/>
    </row>
    <row r="67" spans="14:17" ht="15.75" customHeight="1" x14ac:dyDescent="0.25">
      <c r="N67" s="11"/>
      <c r="O67" s="11"/>
      <c r="P67" s="11"/>
      <c r="Q67" s="11"/>
    </row>
    <row r="68" spans="14:17" ht="15.75" customHeight="1" x14ac:dyDescent="0.25">
      <c r="N68" s="11"/>
      <c r="O68" s="11"/>
      <c r="P68" s="11"/>
      <c r="Q68" s="11"/>
    </row>
    <row r="69" spans="14:17" ht="15.75" customHeight="1" x14ac:dyDescent="0.25">
      <c r="N69" s="11"/>
      <c r="O69" s="11"/>
      <c r="P69" s="11"/>
      <c r="Q69" s="11"/>
    </row>
    <row r="70" spans="14:17" ht="15.75" customHeight="1" x14ac:dyDescent="0.25">
      <c r="N70" s="11"/>
      <c r="O70" s="11"/>
      <c r="P70" s="11"/>
      <c r="Q70" s="11"/>
    </row>
    <row r="71" spans="14:17" ht="15.75" customHeight="1" x14ac:dyDescent="0.25">
      <c r="N71" s="11"/>
      <c r="O71" s="11"/>
      <c r="P71" s="11"/>
      <c r="Q71" s="11"/>
    </row>
    <row r="72" spans="14:17" ht="15.75" customHeight="1" x14ac:dyDescent="0.25">
      <c r="N72" s="11"/>
      <c r="O72" s="11"/>
      <c r="P72" s="11"/>
      <c r="Q72" s="11"/>
    </row>
    <row r="73" spans="14:17" ht="15.75" customHeight="1" x14ac:dyDescent="0.25">
      <c r="N73" s="11"/>
      <c r="O73" s="11"/>
      <c r="P73" s="11"/>
      <c r="Q73" s="11"/>
    </row>
    <row r="74" spans="14:17" ht="15.75" customHeight="1" x14ac:dyDescent="0.25">
      <c r="N74" s="11"/>
      <c r="O74" s="11"/>
      <c r="P74" s="11"/>
      <c r="Q74" s="11"/>
    </row>
    <row r="75" spans="14:17" ht="15.75" customHeight="1" x14ac:dyDescent="0.25">
      <c r="N75" s="11"/>
      <c r="O75" s="11"/>
      <c r="P75" s="11"/>
      <c r="Q75" s="11"/>
    </row>
    <row r="76" spans="14:17" ht="15.75" customHeight="1" x14ac:dyDescent="0.25">
      <c r="N76" s="11"/>
      <c r="O76" s="11"/>
      <c r="P76" s="11"/>
      <c r="Q76" s="11"/>
    </row>
    <row r="77" spans="14:17" ht="15.75" customHeight="1" x14ac:dyDescent="0.25">
      <c r="N77" s="11"/>
      <c r="O77" s="11"/>
      <c r="P77" s="11"/>
      <c r="Q77" s="11"/>
    </row>
    <row r="78" spans="14:17" ht="15.75" customHeight="1" x14ac:dyDescent="0.25">
      <c r="N78" s="11"/>
      <c r="O78" s="11"/>
      <c r="P78" s="11"/>
      <c r="Q78" s="11"/>
    </row>
    <row r="79" spans="14:17" ht="15.75" customHeight="1" x14ac:dyDescent="0.25">
      <c r="N79" s="11"/>
      <c r="O79" s="11"/>
      <c r="P79" s="11"/>
      <c r="Q79" s="11"/>
    </row>
    <row r="80" spans="14:17" ht="15.75" customHeight="1" x14ac:dyDescent="0.25">
      <c r="N80" s="11"/>
      <c r="O80" s="11"/>
      <c r="P80" s="11"/>
      <c r="Q80" s="11"/>
    </row>
    <row r="81" spans="14:17" ht="15.75" customHeight="1" x14ac:dyDescent="0.25">
      <c r="N81" s="11"/>
      <c r="O81" s="11"/>
      <c r="P81" s="11"/>
      <c r="Q81" s="11"/>
    </row>
    <row r="82" spans="14:17" ht="15.75" customHeight="1" x14ac:dyDescent="0.25">
      <c r="N82" s="11"/>
      <c r="O82" s="11"/>
      <c r="P82" s="11"/>
      <c r="Q82" s="11"/>
    </row>
    <row r="83" spans="14:17" ht="15.75" customHeight="1" x14ac:dyDescent="0.25">
      <c r="N83" s="11"/>
      <c r="O83" s="11"/>
      <c r="P83" s="11"/>
      <c r="Q83" s="11"/>
    </row>
    <row r="84" spans="14:17" ht="15.75" customHeight="1" x14ac:dyDescent="0.25">
      <c r="N84" s="11"/>
      <c r="O84" s="11"/>
      <c r="P84" s="11"/>
      <c r="Q84" s="11"/>
    </row>
    <row r="85" spans="14:17" ht="15.75" customHeight="1" x14ac:dyDescent="0.25">
      <c r="N85" s="11"/>
      <c r="O85" s="11"/>
      <c r="P85" s="11"/>
      <c r="Q85" s="11"/>
    </row>
    <row r="86" spans="14:17" ht="15.75" customHeight="1" x14ac:dyDescent="0.25">
      <c r="N86" s="11"/>
      <c r="O86" s="11"/>
      <c r="P86" s="11"/>
      <c r="Q86" s="11"/>
    </row>
    <row r="87" spans="14:17" ht="15.75" customHeight="1" x14ac:dyDescent="0.25">
      <c r="N87" s="11"/>
      <c r="O87" s="11"/>
      <c r="P87" s="11"/>
      <c r="Q87" s="11"/>
    </row>
    <row r="88" spans="14:17" ht="15.75" customHeight="1" x14ac:dyDescent="0.25">
      <c r="N88" s="11"/>
      <c r="O88" s="11"/>
      <c r="P88" s="11"/>
      <c r="Q88" s="11"/>
    </row>
    <row r="89" spans="14:17" ht="15.75" customHeight="1" x14ac:dyDescent="0.25">
      <c r="N89" s="11"/>
      <c r="O89" s="11"/>
      <c r="P89" s="11"/>
      <c r="Q89" s="11"/>
    </row>
    <row r="90" spans="14:17" ht="15.75" customHeight="1" x14ac:dyDescent="0.25">
      <c r="N90" s="11"/>
      <c r="O90" s="11"/>
      <c r="P90" s="11"/>
      <c r="Q90" s="11"/>
    </row>
    <row r="91" spans="14:17" ht="15.75" customHeight="1" x14ac:dyDescent="0.25">
      <c r="N91" s="11"/>
      <c r="O91" s="11"/>
      <c r="P91" s="11"/>
      <c r="Q91" s="11"/>
    </row>
    <row r="92" spans="14:17" ht="15.75" customHeight="1" x14ac:dyDescent="0.25">
      <c r="N92" s="11"/>
      <c r="O92" s="11"/>
      <c r="P92" s="11"/>
      <c r="Q92" s="11"/>
    </row>
    <row r="93" spans="14:17" ht="15.75" customHeight="1" x14ac:dyDescent="0.25">
      <c r="N93" s="11"/>
      <c r="O93" s="11"/>
      <c r="P93" s="11"/>
      <c r="Q93" s="11"/>
    </row>
    <row r="94" spans="14:17" ht="15.75" customHeight="1" x14ac:dyDescent="0.25">
      <c r="N94" s="11"/>
      <c r="O94" s="11"/>
      <c r="P94" s="11"/>
      <c r="Q94" s="11"/>
    </row>
    <row r="95" spans="14:17" ht="15.75" customHeight="1" x14ac:dyDescent="0.25">
      <c r="N95" s="11"/>
      <c r="O95" s="11"/>
      <c r="P95" s="11"/>
      <c r="Q95" s="11"/>
    </row>
    <row r="96" spans="14:17" ht="15.75" customHeight="1" x14ac:dyDescent="0.25">
      <c r="N96" s="11"/>
      <c r="O96" s="11"/>
      <c r="P96" s="11"/>
      <c r="Q96" s="11"/>
    </row>
    <row r="97" spans="14:17" ht="15.75" customHeight="1" x14ac:dyDescent="0.25">
      <c r="N97" s="11"/>
      <c r="O97" s="11"/>
      <c r="P97" s="11"/>
      <c r="Q97" s="11"/>
    </row>
    <row r="98" spans="14:17" ht="15.75" customHeight="1" x14ac:dyDescent="0.25">
      <c r="N98" s="11"/>
      <c r="O98" s="11"/>
      <c r="P98" s="11"/>
      <c r="Q98" s="11"/>
    </row>
    <row r="99" spans="14:17" ht="15.75" customHeight="1" x14ac:dyDescent="0.25">
      <c r="N99" s="11"/>
      <c r="O99" s="11"/>
      <c r="P99" s="11"/>
      <c r="Q99" s="11"/>
    </row>
    <row r="100" spans="14:17" ht="15.75" customHeight="1" x14ac:dyDescent="0.25">
      <c r="N100" s="11"/>
      <c r="O100" s="11"/>
      <c r="P100" s="11"/>
      <c r="Q100" s="11"/>
    </row>
    <row r="101" spans="14:17" ht="15.75" customHeight="1" x14ac:dyDescent="0.25">
      <c r="N101" s="11"/>
      <c r="O101" s="11"/>
      <c r="P101" s="11"/>
      <c r="Q101" s="11"/>
    </row>
    <row r="102" spans="14:17" ht="15.75" customHeight="1" x14ac:dyDescent="0.25">
      <c r="N102" s="11"/>
      <c r="O102" s="11"/>
      <c r="P102" s="11"/>
      <c r="Q102" s="11"/>
    </row>
    <row r="103" spans="14:17" ht="15.75" customHeight="1" x14ac:dyDescent="0.25">
      <c r="N103" s="11"/>
      <c r="O103" s="11"/>
      <c r="P103" s="11"/>
      <c r="Q103" s="11"/>
    </row>
    <row r="104" spans="14:17" ht="15.75" customHeight="1" x14ac:dyDescent="0.25">
      <c r="N104" s="11"/>
      <c r="O104" s="11"/>
      <c r="P104" s="11"/>
      <c r="Q104" s="11"/>
    </row>
    <row r="105" spans="14:17" ht="15.75" customHeight="1" x14ac:dyDescent="0.25">
      <c r="N105" s="11"/>
      <c r="O105" s="11"/>
      <c r="P105" s="11"/>
      <c r="Q105" s="11"/>
    </row>
    <row r="106" spans="14:17" ht="15.75" customHeight="1" x14ac:dyDescent="0.25">
      <c r="N106" s="11"/>
      <c r="O106" s="11"/>
      <c r="P106" s="11"/>
      <c r="Q106" s="11"/>
    </row>
    <row r="107" spans="14:17" ht="15.75" customHeight="1" x14ac:dyDescent="0.25">
      <c r="N107" s="11"/>
      <c r="O107" s="11"/>
      <c r="P107" s="11"/>
      <c r="Q107" s="11"/>
    </row>
    <row r="108" spans="14:17" ht="15.75" customHeight="1" x14ac:dyDescent="0.25">
      <c r="N108" s="11"/>
      <c r="O108" s="11"/>
      <c r="P108" s="11"/>
      <c r="Q108" s="11"/>
    </row>
    <row r="109" spans="14:17" ht="15.75" customHeight="1" x14ac:dyDescent="0.25">
      <c r="N109" s="11"/>
      <c r="O109" s="11"/>
      <c r="P109" s="11"/>
      <c r="Q109" s="11"/>
    </row>
    <row r="110" spans="14:17" ht="15.75" customHeight="1" x14ac:dyDescent="0.25">
      <c r="N110" s="11"/>
      <c r="O110" s="11"/>
      <c r="P110" s="11"/>
      <c r="Q110" s="11"/>
    </row>
    <row r="111" spans="14:17" ht="15.75" customHeight="1" x14ac:dyDescent="0.25">
      <c r="N111" s="11"/>
      <c r="O111" s="11"/>
      <c r="P111" s="11"/>
      <c r="Q111" s="11"/>
    </row>
    <row r="112" spans="14:17" ht="15.75" customHeight="1" x14ac:dyDescent="0.25">
      <c r="N112" s="11"/>
      <c r="O112" s="11"/>
      <c r="P112" s="11"/>
      <c r="Q112" s="11"/>
    </row>
    <row r="113" spans="14:17" ht="15.75" customHeight="1" x14ac:dyDescent="0.25">
      <c r="N113" s="11"/>
      <c r="O113" s="11"/>
      <c r="P113" s="11"/>
      <c r="Q113" s="11"/>
    </row>
    <row r="114" spans="14:17" ht="15.75" customHeight="1" x14ac:dyDescent="0.25">
      <c r="N114" s="11"/>
      <c r="O114" s="11"/>
      <c r="P114" s="11"/>
      <c r="Q114" s="11"/>
    </row>
    <row r="115" spans="14:17" ht="15.75" customHeight="1" x14ac:dyDescent="0.25">
      <c r="N115" s="11"/>
      <c r="O115" s="11"/>
      <c r="P115" s="11"/>
      <c r="Q115" s="11"/>
    </row>
    <row r="116" spans="14:17" ht="15.75" customHeight="1" x14ac:dyDescent="0.25">
      <c r="N116" s="11"/>
      <c r="O116" s="11"/>
      <c r="P116" s="11"/>
      <c r="Q116" s="11"/>
    </row>
    <row r="117" spans="14:17" ht="15.75" customHeight="1" x14ac:dyDescent="0.25">
      <c r="N117" s="11"/>
      <c r="O117" s="11"/>
      <c r="P117" s="11"/>
      <c r="Q117" s="11"/>
    </row>
    <row r="118" spans="14:17" ht="15.75" customHeight="1" x14ac:dyDescent="0.25">
      <c r="N118" s="11"/>
      <c r="O118" s="11"/>
      <c r="P118" s="11"/>
      <c r="Q118" s="11"/>
    </row>
    <row r="119" spans="14:17" ht="15.75" customHeight="1" x14ac:dyDescent="0.25">
      <c r="N119" s="11"/>
      <c r="O119" s="11"/>
      <c r="P119" s="11"/>
      <c r="Q119" s="11"/>
    </row>
    <row r="120" spans="14:17" ht="15.75" customHeight="1" x14ac:dyDescent="0.25">
      <c r="N120" s="11"/>
      <c r="O120" s="11"/>
      <c r="P120" s="11"/>
      <c r="Q120" s="11"/>
    </row>
    <row r="121" spans="14:17" ht="15.75" customHeight="1" x14ac:dyDescent="0.25">
      <c r="N121" s="11"/>
      <c r="O121" s="11"/>
      <c r="P121" s="11"/>
      <c r="Q121" s="11"/>
    </row>
    <row r="122" spans="14:17" ht="15.75" customHeight="1" x14ac:dyDescent="0.25">
      <c r="N122" s="11"/>
      <c r="O122" s="11"/>
      <c r="P122" s="11"/>
      <c r="Q122" s="11"/>
    </row>
    <row r="123" spans="14:17" ht="15.75" customHeight="1" x14ac:dyDescent="0.25">
      <c r="N123" s="11"/>
      <c r="O123" s="11"/>
      <c r="P123" s="11"/>
      <c r="Q123" s="11"/>
    </row>
    <row r="124" spans="14:17" ht="15.75" customHeight="1" x14ac:dyDescent="0.25">
      <c r="N124" s="11"/>
      <c r="O124" s="11"/>
      <c r="P124" s="11"/>
      <c r="Q124" s="11"/>
    </row>
    <row r="125" spans="14:17" ht="15.75" customHeight="1" x14ac:dyDescent="0.25">
      <c r="N125" s="11"/>
      <c r="O125" s="11"/>
      <c r="P125" s="11"/>
      <c r="Q125" s="11"/>
    </row>
    <row r="126" spans="14:17" ht="15.75" customHeight="1" x14ac:dyDescent="0.25">
      <c r="N126" s="11"/>
      <c r="O126" s="11"/>
      <c r="P126" s="11"/>
      <c r="Q126" s="11"/>
    </row>
    <row r="127" spans="14:17" ht="15.75" customHeight="1" x14ac:dyDescent="0.25">
      <c r="N127" s="11"/>
      <c r="O127" s="11"/>
      <c r="P127" s="11"/>
      <c r="Q127" s="11"/>
    </row>
    <row r="128" spans="14:17" ht="15.75" customHeight="1" x14ac:dyDescent="0.25">
      <c r="N128" s="11"/>
      <c r="O128" s="11"/>
      <c r="P128" s="11"/>
      <c r="Q128" s="11"/>
    </row>
    <row r="129" spans="14:17" ht="15.75" customHeight="1" x14ac:dyDescent="0.25">
      <c r="N129" s="11"/>
      <c r="O129" s="11"/>
      <c r="P129" s="11"/>
      <c r="Q129" s="11"/>
    </row>
    <row r="130" spans="14:17" ht="15.75" customHeight="1" x14ac:dyDescent="0.25">
      <c r="N130" s="11"/>
      <c r="O130" s="11"/>
      <c r="P130" s="11"/>
      <c r="Q130" s="11"/>
    </row>
    <row r="131" spans="14:17" ht="15.75" customHeight="1" x14ac:dyDescent="0.25">
      <c r="N131" s="11"/>
      <c r="O131" s="11"/>
      <c r="P131" s="11"/>
      <c r="Q131" s="11"/>
    </row>
    <row r="132" spans="14:17" ht="15.75" customHeight="1" x14ac:dyDescent="0.25">
      <c r="N132" s="11"/>
      <c r="O132" s="11"/>
      <c r="P132" s="11"/>
      <c r="Q132" s="11"/>
    </row>
    <row r="133" spans="14:17" ht="15.75" customHeight="1" x14ac:dyDescent="0.25">
      <c r="N133" s="11"/>
      <c r="O133" s="11"/>
      <c r="P133" s="11"/>
      <c r="Q133" s="11"/>
    </row>
    <row r="134" spans="14:17" ht="15.75" customHeight="1" x14ac:dyDescent="0.25">
      <c r="N134" s="11"/>
      <c r="O134" s="11"/>
      <c r="P134" s="11"/>
      <c r="Q134" s="11"/>
    </row>
    <row r="135" spans="14:17" ht="15.75" customHeight="1" x14ac:dyDescent="0.25">
      <c r="N135" s="11"/>
      <c r="O135" s="11"/>
      <c r="P135" s="11"/>
      <c r="Q135" s="11"/>
    </row>
    <row r="136" spans="14:17" ht="15.75" customHeight="1" x14ac:dyDescent="0.25">
      <c r="N136" s="11"/>
      <c r="O136" s="11"/>
      <c r="P136" s="11"/>
      <c r="Q136" s="11"/>
    </row>
    <row r="137" spans="14:17" ht="15.75" customHeight="1" x14ac:dyDescent="0.25">
      <c r="N137" s="11"/>
      <c r="O137" s="11"/>
      <c r="P137" s="11"/>
      <c r="Q137" s="11"/>
    </row>
    <row r="138" spans="14:17" ht="15.75" customHeight="1" x14ac:dyDescent="0.25">
      <c r="N138" s="11"/>
      <c r="O138" s="11"/>
      <c r="P138" s="11"/>
      <c r="Q138" s="11"/>
    </row>
    <row r="139" spans="14:17" ht="15.75" customHeight="1" x14ac:dyDescent="0.25">
      <c r="N139" s="11"/>
      <c r="O139" s="11"/>
      <c r="P139" s="11"/>
      <c r="Q139" s="11"/>
    </row>
    <row r="140" spans="14:17" ht="15.75" customHeight="1" x14ac:dyDescent="0.25">
      <c r="N140" s="11"/>
      <c r="O140" s="11"/>
      <c r="P140" s="11"/>
      <c r="Q140" s="11"/>
    </row>
    <row r="141" spans="14:17" ht="15.75" customHeight="1" x14ac:dyDescent="0.25">
      <c r="N141" s="11"/>
      <c r="O141" s="11"/>
      <c r="P141" s="11"/>
      <c r="Q141" s="11"/>
    </row>
    <row r="142" spans="14:17" ht="15.75" customHeight="1" x14ac:dyDescent="0.25">
      <c r="N142" s="11"/>
      <c r="O142" s="11"/>
      <c r="P142" s="11"/>
      <c r="Q142" s="11"/>
    </row>
    <row r="143" spans="14:17" ht="15.75" customHeight="1" x14ac:dyDescent="0.25">
      <c r="N143" s="11"/>
      <c r="O143" s="11"/>
      <c r="P143" s="11"/>
      <c r="Q143" s="11"/>
    </row>
    <row r="144" spans="14:17" ht="15.75" customHeight="1" x14ac:dyDescent="0.25">
      <c r="N144" s="11"/>
      <c r="O144" s="11"/>
      <c r="P144" s="11"/>
      <c r="Q144" s="11"/>
    </row>
    <row r="145" spans="14:17" ht="15.75" customHeight="1" x14ac:dyDescent="0.25">
      <c r="N145" s="11"/>
      <c r="O145" s="11"/>
      <c r="P145" s="11"/>
      <c r="Q145" s="11"/>
    </row>
    <row r="146" spans="14:17" ht="15.75" customHeight="1" x14ac:dyDescent="0.25">
      <c r="N146" s="11"/>
      <c r="O146" s="11"/>
      <c r="P146" s="11"/>
      <c r="Q146" s="11"/>
    </row>
    <row r="147" spans="14:17" ht="15.75" customHeight="1" x14ac:dyDescent="0.25">
      <c r="N147" s="11"/>
      <c r="O147" s="11"/>
      <c r="P147" s="11"/>
      <c r="Q147" s="11"/>
    </row>
    <row r="148" spans="14:17" ht="15.75" customHeight="1" x14ac:dyDescent="0.25">
      <c r="N148" s="11"/>
      <c r="O148" s="11"/>
      <c r="P148" s="11"/>
      <c r="Q148" s="11"/>
    </row>
    <row r="149" spans="14:17" ht="15.75" customHeight="1" x14ac:dyDescent="0.25">
      <c r="N149" s="11"/>
      <c r="O149" s="11"/>
      <c r="P149" s="11"/>
      <c r="Q149" s="11"/>
    </row>
    <row r="150" spans="14:17" ht="15.75" customHeight="1" x14ac:dyDescent="0.25">
      <c r="N150" s="11"/>
      <c r="O150" s="11"/>
      <c r="P150" s="11"/>
      <c r="Q150" s="11"/>
    </row>
    <row r="151" spans="14:17" ht="15.75" customHeight="1" x14ac:dyDescent="0.25">
      <c r="N151" s="11"/>
      <c r="O151" s="11"/>
      <c r="P151" s="11"/>
      <c r="Q151" s="11"/>
    </row>
    <row r="152" spans="14:17" ht="15.75" customHeight="1" x14ac:dyDescent="0.25">
      <c r="N152" s="11"/>
      <c r="O152" s="11"/>
      <c r="P152" s="11"/>
      <c r="Q152" s="11"/>
    </row>
    <row r="153" spans="14:17" ht="15.75" customHeight="1" x14ac:dyDescent="0.25">
      <c r="N153" s="11"/>
      <c r="O153" s="11"/>
      <c r="P153" s="11"/>
      <c r="Q153" s="11"/>
    </row>
    <row r="154" spans="14:17" ht="15.75" customHeight="1" x14ac:dyDescent="0.25">
      <c r="N154" s="11"/>
      <c r="O154" s="11"/>
      <c r="P154" s="11"/>
      <c r="Q154" s="11"/>
    </row>
    <row r="155" spans="14:17" ht="15.75" customHeight="1" x14ac:dyDescent="0.25">
      <c r="N155" s="11"/>
      <c r="O155" s="11"/>
      <c r="P155" s="11"/>
      <c r="Q155" s="11"/>
    </row>
    <row r="156" spans="14:17" ht="15.75" customHeight="1" x14ac:dyDescent="0.25">
      <c r="N156" s="11"/>
      <c r="O156" s="11"/>
      <c r="P156" s="11"/>
      <c r="Q156" s="11"/>
    </row>
    <row r="157" spans="14:17" ht="15.75" customHeight="1" x14ac:dyDescent="0.25">
      <c r="N157" s="11"/>
      <c r="O157" s="11"/>
      <c r="P157" s="11"/>
      <c r="Q157" s="11"/>
    </row>
    <row r="158" spans="14:17" ht="15.75" customHeight="1" x14ac:dyDescent="0.25">
      <c r="N158" s="11"/>
      <c r="O158" s="11"/>
      <c r="P158" s="11"/>
      <c r="Q158" s="11"/>
    </row>
    <row r="159" spans="14:17" ht="15.75" customHeight="1" x14ac:dyDescent="0.25">
      <c r="N159" s="11"/>
      <c r="O159" s="11"/>
      <c r="P159" s="11"/>
      <c r="Q159" s="11"/>
    </row>
    <row r="160" spans="14:17" ht="15.75" customHeight="1" x14ac:dyDescent="0.25">
      <c r="N160" s="11"/>
      <c r="O160" s="11"/>
      <c r="P160" s="11"/>
      <c r="Q160" s="11"/>
    </row>
    <row r="161" spans="14:17" ht="15.75" customHeight="1" x14ac:dyDescent="0.25">
      <c r="N161" s="11"/>
      <c r="O161" s="11"/>
      <c r="P161" s="11"/>
      <c r="Q161" s="11"/>
    </row>
    <row r="162" spans="14:17" ht="15.75" customHeight="1" x14ac:dyDescent="0.25">
      <c r="N162" s="11"/>
      <c r="O162" s="11"/>
      <c r="P162" s="11"/>
      <c r="Q162" s="11"/>
    </row>
    <row r="163" spans="14:17" ht="15.75" customHeight="1" x14ac:dyDescent="0.25">
      <c r="N163" s="11"/>
      <c r="O163" s="11"/>
      <c r="P163" s="11"/>
      <c r="Q163" s="11"/>
    </row>
    <row r="164" spans="14:17" ht="15.75" customHeight="1" x14ac:dyDescent="0.25">
      <c r="N164" s="11"/>
      <c r="O164" s="11"/>
      <c r="P164" s="11"/>
      <c r="Q164" s="11"/>
    </row>
    <row r="165" spans="14:17" ht="15.75" customHeight="1" x14ac:dyDescent="0.25">
      <c r="N165" s="11"/>
      <c r="O165" s="11"/>
      <c r="P165" s="11"/>
      <c r="Q165" s="11"/>
    </row>
    <row r="166" spans="14:17" ht="15.75" customHeight="1" x14ac:dyDescent="0.25">
      <c r="N166" s="11"/>
      <c r="O166" s="11"/>
      <c r="P166" s="11"/>
      <c r="Q166" s="11"/>
    </row>
    <row r="167" spans="14:17" ht="15.75" customHeight="1" x14ac:dyDescent="0.25">
      <c r="N167" s="11"/>
      <c r="O167" s="11"/>
      <c r="P167" s="11"/>
      <c r="Q167" s="11"/>
    </row>
    <row r="168" spans="14:17" ht="15.75" customHeight="1" x14ac:dyDescent="0.25">
      <c r="N168" s="11"/>
      <c r="O168" s="11"/>
      <c r="P168" s="11"/>
      <c r="Q168" s="11"/>
    </row>
    <row r="169" spans="14:17" ht="15.75" customHeight="1" x14ac:dyDescent="0.25">
      <c r="N169" s="11"/>
      <c r="O169" s="11"/>
      <c r="P169" s="11"/>
      <c r="Q169" s="11"/>
    </row>
    <row r="170" spans="14:17" ht="15.75" customHeight="1" x14ac:dyDescent="0.25">
      <c r="N170" s="11"/>
      <c r="O170" s="11"/>
      <c r="P170" s="11"/>
      <c r="Q170" s="11"/>
    </row>
    <row r="171" spans="14:17" ht="15.75" customHeight="1" x14ac:dyDescent="0.25">
      <c r="N171" s="11"/>
      <c r="O171" s="11"/>
      <c r="P171" s="11"/>
      <c r="Q171" s="11"/>
    </row>
    <row r="172" spans="14:17" ht="15.75" customHeight="1" x14ac:dyDescent="0.25">
      <c r="N172" s="11"/>
      <c r="O172" s="11"/>
      <c r="P172" s="11"/>
      <c r="Q172" s="11"/>
    </row>
    <row r="173" spans="14:17" ht="15.75" customHeight="1" x14ac:dyDescent="0.25">
      <c r="N173" s="11"/>
      <c r="O173" s="11"/>
      <c r="P173" s="11"/>
      <c r="Q173" s="11"/>
    </row>
    <row r="174" spans="14:17" ht="15.75" customHeight="1" x14ac:dyDescent="0.25">
      <c r="N174" s="11"/>
      <c r="O174" s="11"/>
      <c r="P174" s="11"/>
      <c r="Q174" s="11"/>
    </row>
    <row r="175" spans="14:17" ht="15.75" customHeight="1" x14ac:dyDescent="0.25">
      <c r="N175" s="11"/>
      <c r="O175" s="11"/>
      <c r="P175" s="11"/>
      <c r="Q175" s="11"/>
    </row>
    <row r="176" spans="14:17" ht="15.75" customHeight="1" x14ac:dyDescent="0.25">
      <c r="N176" s="11"/>
      <c r="O176" s="11"/>
      <c r="P176" s="11"/>
      <c r="Q176" s="11"/>
    </row>
    <row r="177" spans="14:17" ht="15.75" customHeight="1" x14ac:dyDescent="0.25">
      <c r="N177" s="11"/>
      <c r="O177" s="11"/>
      <c r="P177" s="11"/>
      <c r="Q177" s="11"/>
    </row>
    <row r="178" spans="14:17" ht="15.75" customHeight="1" x14ac:dyDescent="0.25">
      <c r="N178" s="11"/>
      <c r="O178" s="11"/>
      <c r="P178" s="11"/>
      <c r="Q178" s="11"/>
    </row>
    <row r="179" spans="14:17" ht="15.75" customHeight="1" x14ac:dyDescent="0.25">
      <c r="N179" s="11"/>
      <c r="O179" s="11"/>
      <c r="P179" s="11"/>
      <c r="Q179" s="11"/>
    </row>
    <row r="180" spans="14:17" ht="15.75" customHeight="1" x14ac:dyDescent="0.25">
      <c r="N180" s="11"/>
      <c r="O180" s="11"/>
      <c r="P180" s="11"/>
      <c r="Q180" s="11"/>
    </row>
    <row r="181" spans="14:17" ht="15.75" customHeight="1" x14ac:dyDescent="0.25">
      <c r="N181" s="11"/>
      <c r="O181" s="11"/>
      <c r="P181" s="11"/>
      <c r="Q181" s="11"/>
    </row>
    <row r="182" spans="14:17" ht="15.75" customHeight="1" x14ac:dyDescent="0.25">
      <c r="N182" s="11"/>
      <c r="O182" s="11"/>
      <c r="P182" s="11"/>
      <c r="Q182" s="11"/>
    </row>
    <row r="183" spans="14:17" ht="15.75" customHeight="1" x14ac:dyDescent="0.25">
      <c r="N183" s="11"/>
      <c r="O183" s="11"/>
      <c r="P183" s="11"/>
      <c r="Q183" s="11"/>
    </row>
    <row r="184" spans="14:17" ht="15.75" customHeight="1" x14ac:dyDescent="0.25">
      <c r="N184" s="11"/>
      <c r="O184" s="11"/>
      <c r="P184" s="11"/>
      <c r="Q184" s="11"/>
    </row>
    <row r="185" spans="14:17" ht="15.75" customHeight="1" x14ac:dyDescent="0.25">
      <c r="N185" s="11"/>
      <c r="O185" s="11"/>
      <c r="P185" s="11"/>
      <c r="Q185" s="11"/>
    </row>
    <row r="186" spans="14:17" ht="15.75" customHeight="1" x14ac:dyDescent="0.25">
      <c r="N186" s="11"/>
      <c r="O186" s="11"/>
      <c r="P186" s="11"/>
      <c r="Q186" s="11"/>
    </row>
    <row r="187" spans="14:17" ht="15.75" customHeight="1" x14ac:dyDescent="0.25">
      <c r="N187" s="11"/>
      <c r="O187" s="11"/>
      <c r="P187" s="11"/>
      <c r="Q187" s="11"/>
    </row>
    <row r="188" spans="14:17" ht="15.75" customHeight="1" x14ac:dyDescent="0.25">
      <c r="N188" s="11"/>
      <c r="O188" s="11"/>
      <c r="P188" s="11"/>
      <c r="Q188" s="11"/>
    </row>
    <row r="189" spans="14:17" ht="15.75" customHeight="1" x14ac:dyDescent="0.25">
      <c r="N189" s="11"/>
      <c r="O189" s="11"/>
      <c r="P189" s="11"/>
      <c r="Q189" s="11"/>
    </row>
    <row r="190" spans="14:17" ht="15.75" customHeight="1" x14ac:dyDescent="0.25">
      <c r="N190" s="11"/>
      <c r="O190" s="11"/>
      <c r="P190" s="11"/>
      <c r="Q190" s="11"/>
    </row>
    <row r="191" spans="14:17" ht="15.75" customHeight="1" x14ac:dyDescent="0.25">
      <c r="N191" s="11"/>
      <c r="O191" s="11"/>
      <c r="P191" s="11"/>
      <c r="Q191" s="11"/>
    </row>
    <row r="192" spans="14:17" ht="15.75" customHeight="1" x14ac:dyDescent="0.25">
      <c r="N192" s="11"/>
      <c r="O192" s="11"/>
      <c r="P192" s="11"/>
      <c r="Q192" s="11"/>
    </row>
    <row r="193" spans="14:17" ht="15.75" customHeight="1" x14ac:dyDescent="0.25">
      <c r="N193" s="11"/>
      <c r="O193" s="11"/>
      <c r="P193" s="11"/>
      <c r="Q193" s="11"/>
    </row>
    <row r="194" spans="14:17" ht="15.75" customHeight="1" x14ac:dyDescent="0.25">
      <c r="N194" s="11"/>
      <c r="O194" s="11"/>
      <c r="P194" s="11"/>
      <c r="Q194" s="11"/>
    </row>
    <row r="195" spans="14:17" ht="15.75" customHeight="1" x14ac:dyDescent="0.25">
      <c r="N195" s="11"/>
      <c r="O195" s="11"/>
      <c r="P195" s="11"/>
      <c r="Q195" s="11"/>
    </row>
    <row r="196" spans="14:17" ht="15.75" customHeight="1" x14ac:dyDescent="0.25">
      <c r="N196" s="11"/>
      <c r="O196" s="11"/>
      <c r="P196" s="11"/>
      <c r="Q196" s="11"/>
    </row>
    <row r="197" spans="14:17" ht="15.75" customHeight="1" x14ac:dyDescent="0.25">
      <c r="N197" s="11"/>
      <c r="O197" s="11"/>
      <c r="P197" s="11"/>
      <c r="Q197" s="11"/>
    </row>
    <row r="198" spans="14:17" ht="15.75" customHeight="1" x14ac:dyDescent="0.25">
      <c r="N198" s="11"/>
      <c r="O198" s="11"/>
      <c r="P198" s="11"/>
      <c r="Q198" s="11"/>
    </row>
    <row r="199" spans="14:17" ht="15.75" customHeight="1" x14ac:dyDescent="0.25">
      <c r="N199" s="11"/>
      <c r="O199" s="11"/>
      <c r="P199" s="11"/>
      <c r="Q199" s="11"/>
    </row>
    <row r="200" spans="14:17" ht="15.75" customHeight="1" x14ac:dyDescent="0.25">
      <c r="N200" s="11"/>
      <c r="O200" s="11"/>
      <c r="P200" s="11"/>
      <c r="Q200" s="11"/>
    </row>
    <row r="201" spans="14:17" ht="15.75" customHeight="1" x14ac:dyDescent="0.25">
      <c r="N201" s="11"/>
      <c r="O201" s="11"/>
      <c r="P201" s="11"/>
      <c r="Q201" s="11"/>
    </row>
    <row r="202" spans="14:17" ht="15.75" customHeight="1" x14ac:dyDescent="0.25">
      <c r="N202" s="11"/>
      <c r="O202" s="11"/>
      <c r="P202" s="11"/>
      <c r="Q202" s="11"/>
    </row>
    <row r="203" spans="14:17" ht="15.75" customHeight="1" x14ac:dyDescent="0.25">
      <c r="N203" s="11"/>
      <c r="O203" s="11"/>
      <c r="P203" s="11"/>
      <c r="Q203" s="11"/>
    </row>
    <row r="204" spans="14:17" ht="15.75" customHeight="1" x14ac:dyDescent="0.25">
      <c r="N204" s="11"/>
      <c r="O204" s="11"/>
      <c r="P204" s="11"/>
      <c r="Q204" s="11"/>
    </row>
    <row r="205" spans="14:17" ht="15.75" customHeight="1" x14ac:dyDescent="0.25">
      <c r="N205" s="11"/>
      <c r="O205" s="11"/>
      <c r="P205" s="11"/>
      <c r="Q205" s="11"/>
    </row>
    <row r="206" spans="14:17" ht="15.75" customHeight="1" x14ac:dyDescent="0.25">
      <c r="N206" s="11"/>
      <c r="O206" s="11"/>
      <c r="P206" s="11"/>
      <c r="Q206" s="11"/>
    </row>
    <row r="207" spans="14:17" ht="15.75" customHeight="1" x14ac:dyDescent="0.25">
      <c r="N207" s="11"/>
      <c r="O207" s="11"/>
      <c r="P207" s="11"/>
      <c r="Q207" s="11"/>
    </row>
    <row r="208" spans="14:17" ht="15.75" customHeight="1" x14ac:dyDescent="0.25">
      <c r="N208" s="11"/>
      <c r="O208" s="11"/>
      <c r="P208" s="11"/>
      <c r="Q208" s="11"/>
    </row>
    <row r="209" spans="14:17" ht="15.75" customHeight="1" x14ac:dyDescent="0.25">
      <c r="N209" s="11"/>
      <c r="O209" s="11"/>
      <c r="P209" s="11"/>
      <c r="Q209" s="11"/>
    </row>
    <row r="210" spans="14:17" ht="15.75" customHeight="1" x14ac:dyDescent="0.25">
      <c r="N210" s="11"/>
      <c r="O210" s="11"/>
      <c r="P210" s="11"/>
      <c r="Q210" s="11"/>
    </row>
    <row r="211" spans="14:17" ht="15.75" customHeight="1" x14ac:dyDescent="0.25">
      <c r="N211" s="11"/>
      <c r="O211" s="11"/>
      <c r="P211" s="11"/>
      <c r="Q211" s="11"/>
    </row>
    <row r="212" spans="14:17" ht="15.75" customHeight="1" x14ac:dyDescent="0.25">
      <c r="N212" s="11"/>
      <c r="O212" s="11"/>
      <c r="P212" s="11"/>
      <c r="Q212" s="11"/>
    </row>
    <row r="213" spans="14:17" ht="15.75" customHeight="1" x14ac:dyDescent="0.25">
      <c r="N213" s="11"/>
      <c r="O213" s="11"/>
      <c r="P213" s="11"/>
      <c r="Q213" s="11"/>
    </row>
    <row r="214" spans="14:17" ht="15.75" customHeight="1" x14ac:dyDescent="0.25">
      <c r="N214" s="11"/>
      <c r="O214" s="11"/>
      <c r="P214" s="11"/>
      <c r="Q214" s="11"/>
    </row>
    <row r="215" spans="14:17" ht="15.75" customHeight="1" x14ac:dyDescent="0.25">
      <c r="N215" s="11"/>
      <c r="O215" s="11"/>
      <c r="P215" s="11"/>
      <c r="Q215" s="11"/>
    </row>
    <row r="216" spans="14:17" ht="15.75" customHeight="1" x14ac:dyDescent="0.25">
      <c r="N216" s="11"/>
      <c r="O216" s="11"/>
      <c r="P216" s="11"/>
      <c r="Q216" s="11"/>
    </row>
    <row r="217" spans="14:17" ht="15.75" customHeight="1" x14ac:dyDescent="0.25">
      <c r="N217" s="11"/>
      <c r="O217" s="11"/>
      <c r="P217" s="11"/>
      <c r="Q217" s="11"/>
    </row>
    <row r="218" spans="14:17" ht="15.75" customHeight="1" x14ac:dyDescent="0.25">
      <c r="N218" s="11"/>
      <c r="O218" s="11"/>
      <c r="P218" s="11"/>
      <c r="Q218" s="11"/>
    </row>
    <row r="219" spans="14:17" ht="15.75" customHeight="1" x14ac:dyDescent="0.25">
      <c r="N219" s="11"/>
      <c r="O219" s="11"/>
      <c r="P219" s="11"/>
      <c r="Q219" s="11"/>
    </row>
    <row r="220" spans="14:17" ht="15.75" customHeight="1" x14ac:dyDescent="0.25">
      <c r="N220" s="11"/>
      <c r="O220" s="11"/>
      <c r="P220" s="11"/>
      <c r="Q220" s="11"/>
    </row>
    <row r="221" spans="14:17" ht="15.75" customHeight="1" x14ac:dyDescent="0.25">
      <c r="N221" s="11"/>
      <c r="O221" s="11"/>
      <c r="P221" s="11"/>
      <c r="Q221" s="11"/>
    </row>
    <row r="222" spans="14:17" ht="15.75" customHeight="1" x14ac:dyDescent="0.25">
      <c r="N222" s="11"/>
      <c r="O222" s="11"/>
      <c r="P222" s="11"/>
      <c r="Q222" s="11"/>
    </row>
    <row r="223" spans="14:17" ht="15.75" customHeight="1" x14ac:dyDescent="0.25">
      <c r="N223" s="11"/>
      <c r="O223" s="11"/>
      <c r="P223" s="11"/>
      <c r="Q223" s="11"/>
    </row>
    <row r="224" spans="14:17" ht="15.75" customHeight="1" x14ac:dyDescent="0.25">
      <c r="N224" s="11"/>
      <c r="O224" s="11"/>
      <c r="P224" s="11"/>
      <c r="Q224" s="11"/>
    </row>
    <row r="225" spans="14:17" ht="15.75" customHeight="1" x14ac:dyDescent="0.25">
      <c r="N225" s="11"/>
      <c r="O225" s="11"/>
      <c r="P225" s="11"/>
      <c r="Q225" s="11"/>
    </row>
    <row r="226" spans="14:17" ht="15.75" customHeight="1" x14ac:dyDescent="0.25">
      <c r="N226" s="11"/>
      <c r="O226" s="11"/>
      <c r="P226" s="11"/>
      <c r="Q226" s="11"/>
    </row>
    <row r="227" spans="14:17" ht="15.75" customHeight="1" x14ac:dyDescent="0.25">
      <c r="N227" s="11"/>
      <c r="O227" s="11"/>
      <c r="P227" s="11"/>
      <c r="Q227" s="11"/>
    </row>
    <row r="228" spans="14:17" ht="15.75" customHeight="1" x14ac:dyDescent="0.25">
      <c r="N228" s="11"/>
      <c r="O228" s="11"/>
      <c r="P228" s="11"/>
      <c r="Q228" s="11"/>
    </row>
    <row r="229" spans="14:17" ht="15.75" customHeight="1" x14ac:dyDescent="0.25">
      <c r="N229" s="11"/>
      <c r="O229" s="11"/>
      <c r="P229" s="11"/>
      <c r="Q229" s="11"/>
    </row>
    <row r="230" spans="14:17" ht="15.75" customHeight="1" x14ac:dyDescent="0.25">
      <c r="N230" s="11"/>
      <c r="O230" s="11"/>
      <c r="P230" s="11"/>
      <c r="Q230" s="11"/>
    </row>
    <row r="231" spans="14:17" ht="15.75" customHeight="1" x14ac:dyDescent="0.25">
      <c r="N231" s="11"/>
      <c r="O231" s="11"/>
      <c r="P231" s="11"/>
      <c r="Q231" s="11"/>
    </row>
    <row r="232" spans="14:17" ht="15.75" customHeight="1" x14ac:dyDescent="0.25">
      <c r="N232" s="11"/>
      <c r="O232" s="11"/>
      <c r="P232" s="11"/>
      <c r="Q232" s="11"/>
    </row>
    <row r="233" spans="14:17" ht="15.75" customHeight="1" x14ac:dyDescent="0.25">
      <c r="N233" s="11"/>
      <c r="O233" s="11"/>
      <c r="P233" s="11"/>
      <c r="Q233" s="11"/>
    </row>
    <row r="234" spans="14:17" ht="15.75" customHeight="1" x14ac:dyDescent="0.25">
      <c r="N234" s="11"/>
      <c r="O234" s="11"/>
      <c r="P234" s="11"/>
      <c r="Q234" s="11"/>
    </row>
    <row r="235" spans="14:17" ht="15.75" customHeight="1" x14ac:dyDescent="0.25">
      <c r="N235" s="11"/>
      <c r="O235" s="11"/>
      <c r="P235" s="11"/>
      <c r="Q235" s="11"/>
    </row>
    <row r="236" spans="14:17" ht="15.75" customHeight="1" x14ac:dyDescent="0.25">
      <c r="N236" s="11"/>
      <c r="O236" s="11"/>
      <c r="P236" s="11"/>
      <c r="Q236" s="11"/>
    </row>
    <row r="237" spans="14:17" ht="15.75" customHeight="1" x14ac:dyDescent="0.25">
      <c r="N237" s="11"/>
      <c r="O237" s="11"/>
      <c r="P237" s="11"/>
      <c r="Q237" s="11"/>
    </row>
    <row r="238" spans="14:17" ht="15.75" customHeight="1" x14ac:dyDescent="0.25">
      <c r="N238" s="11"/>
      <c r="O238" s="11"/>
      <c r="P238" s="11"/>
      <c r="Q238" s="11"/>
    </row>
    <row r="239" spans="14:17" ht="15.75" customHeight="1" x14ac:dyDescent="0.25">
      <c r="N239" s="11"/>
      <c r="O239" s="11"/>
      <c r="P239" s="11"/>
      <c r="Q239" s="11"/>
    </row>
    <row r="240" spans="14:17" ht="15.75" customHeight="1" x14ac:dyDescent="0.25">
      <c r="N240" s="11"/>
      <c r="O240" s="11"/>
      <c r="P240" s="11"/>
      <c r="Q240" s="11"/>
    </row>
    <row r="241" spans="14:17" ht="15.75" customHeight="1" x14ac:dyDescent="0.25">
      <c r="N241" s="11"/>
      <c r="O241" s="11"/>
      <c r="P241" s="11"/>
      <c r="Q241" s="11"/>
    </row>
    <row r="242" spans="14:17" ht="15.75" customHeight="1" x14ac:dyDescent="0.25">
      <c r="N242" s="11"/>
      <c r="O242" s="11"/>
      <c r="P242" s="11"/>
      <c r="Q242" s="11"/>
    </row>
    <row r="243" spans="14:17" ht="15.75" customHeight="1" x14ac:dyDescent="0.25">
      <c r="N243" s="11"/>
      <c r="O243" s="11"/>
      <c r="P243" s="11"/>
      <c r="Q243" s="11"/>
    </row>
    <row r="244" spans="14:17" ht="15.75" customHeight="1" x14ac:dyDescent="0.25">
      <c r="N244" s="11"/>
      <c r="O244" s="11"/>
      <c r="P244" s="11"/>
      <c r="Q244" s="11"/>
    </row>
    <row r="245" spans="14:17" ht="15.75" customHeight="1" x14ac:dyDescent="0.25">
      <c r="N245" s="11"/>
      <c r="O245" s="11"/>
      <c r="P245" s="11"/>
      <c r="Q245" s="11"/>
    </row>
    <row r="246" spans="14:17" ht="15.75" customHeight="1" x14ac:dyDescent="0.25">
      <c r="N246" s="11"/>
      <c r="O246" s="11"/>
      <c r="P246" s="11"/>
      <c r="Q246" s="11"/>
    </row>
    <row r="247" spans="14:17" ht="15.75" customHeight="1" x14ac:dyDescent="0.25">
      <c r="N247" s="11"/>
      <c r="O247" s="11"/>
      <c r="P247" s="11"/>
      <c r="Q247" s="11"/>
    </row>
    <row r="248" spans="14:17" ht="15.75" customHeight="1" x14ac:dyDescent="0.25">
      <c r="N248" s="11"/>
      <c r="O248" s="11"/>
      <c r="P248" s="11"/>
      <c r="Q248" s="11"/>
    </row>
    <row r="249" spans="14:17" ht="15.75" customHeight="1" x14ac:dyDescent="0.25">
      <c r="N249" s="11"/>
      <c r="O249" s="11"/>
      <c r="P249" s="11"/>
      <c r="Q249" s="11"/>
    </row>
    <row r="250" spans="14:17" ht="15.75" customHeight="1" x14ac:dyDescent="0.25">
      <c r="N250" s="11"/>
      <c r="O250" s="11"/>
      <c r="P250" s="11"/>
      <c r="Q250" s="11"/>
    </row>
    <row r="251" spans="14:17" ht="15.75" customHeight="1" x14ac:dyDescent="0.25">
      <c r="N251" s="11"/>
      <c r="O251" s="11"/>
      <c r="P251" s="11"/>
      <c r="Q251" s="11"/>
    </row>
    <row r="252" spans="14:17" ht="15.75" customHeight="1" x14ac:dyDescent="0.25">
      <c r="N252" s="11"/>
      <c r="O252" s="11"/>
      <c r="P252" s="11"/>
      <c r="Q252" s="11"/>
    </row>
    <row r="253" spans="14:17" ht="15.75" customHeight="1" x14ac:dyDescent="0.25">
      <c r="N253" s="11"/>
      <c r="O253" s="11"/>
      <c r="P253" s="11"/>
      <c r="Q253" s="11"/>
    </row>
    <row r="254" spans="14:17" ht="15.75" customHeight="1" x14ac:dyDescent="0.25">
      <c r="N254" s="11"/>
      <c r="O254" s="11"/>
      <c r="P254" s="11"/>
      <c r="Q254" s="11"/>
    </row>
    <row r="255" spans="14:17" ht="15.75" customHeight="1" x14ac:dyDescent="0.25">
      <c r="N255" s="11"/>
      <c r="O255" s="11"/>
      <c r="P255" s="11"/>
      <c r="Q255" s="11"/>
    </row>
    <row r="256" spans="14:17" ht="15.75" customHeight="1" x14ac:dyDescent="0.25">
      <c r="N256" s="11"/>
      <c r="O256" s="11"/>
      <c r="P256" s="11"/>
      <c r="Q256" s="11"/>
    </row>
    <row r="257" spans="14:17" ht="15.75" customHeight="1" x14ac:dyDescent="0.25">
      <c r="N257" s="11"/>
      <c r="O257" s="11"/>
      <c r="P257" s="11"/>
      <c r="Q257" s="11"/>
    </row>
    <row r="258" spans="14:17" ht="15.75" customHeight="1" x14ac:dyDescent="0.25">
      <c r="N258" s="11"/>
      <c r="O258" s="11"/>
      <c r="P258" s="11"/>
      <c r="Q258" s="11"/>
    </row>
    <row r="259" spans="14:17" ht="15.75" customHeight="1" x14ac:dyDescent="0.25">
      <c r="N259" s="11"/>
      <c r="O259" s="11"/>
      <c r="P259" s="11"/>
      <c r="Q259" s="11"/>
    </row>
    <row r="260" spans="14:17" ht="15.75" customHeight="1" x14ac:dyDescent="0.25">
      <c r="N260" s="11"/>
      <c r="O260" s="11"/>
      <c r="P260" s="11"/>
      <c r="Q260" s="11"/>
    </row>
    <row r="261" spans="14:17" ht="15.75" customHeight="1" x14ac:dyDescent="0.25">
      <c r="N261" s="11"/>
      <c r="O261" s="11"/>
      <c r="P261" s="11"/>
      <c r="Q261" s="11"/>
    </row>
    <row r="262" spans="14:17" ht="15.75" customHeight="1" x14ac:dyDescent="0.25">
      <c r="N262" s="11"/>
      <c r="O262" s="11"/>
      <c r="P262" s="11"/>
      <c r="Q262" s="11"/>
    </row>
    <row r="263" spans="14:17" ht="15.75" customHeight="1" x14ac:dyDescent="0.25">
      <c r="N263" s="11"/>
      <c r="O263" s="11"/>
      <c r="P263" s="11"/>
      <c r="Q263" s="11"/>
    </row>
    <row r="264" spans="14:17" ht="15.75" customHeight="1" x14ac:dyDescent="0.25">
      <c r="N264" s="11"/>
      <c r="O264" s="11"/>
      <c r="P264" s="11"/>
      <c r="Q264" s="11"/>
    </row>
    <row r="265" spans="14:17" ht="15.75" customHeight="1" x14ac:dyDescent="0.25">
      <c r="N265" s="11"/>
      <c r="O265" s="11"/>
      <c r="P265" s="11"/>
      <c r="Q265" s="11"/>
    </row>
    <row r="266" spans="14:17" ht="15.75" customHeight="1" x14ac:dyDescent="0.25">
      <c r="N266" s="11"/>
      <c r="O266" s="11"/>
      <c r="P266" s="11"/>
      <c r="Q266" s="11"/>
    </row>
    <row r="267" spans="14:17" ht="15.75" customHeight="1" x14ac:dyDescent="0.25">
      <c r="N267" s="11"/>
      <c r="O267" s="11"/>
      <c r="P267" s="11"/>
      <c r="Q267" s="11"/>
    </row>
    <row r="268" spans="14:17" ht="15.75" customHeight="1" x14ac:dyDescent="0.25">
      <c r="N268" s="11"/>
      <c r="O268" s="11"/>
      <c r="P268" s="11"/>
      <c r="Q268" s="11"/>
    </row>
    <row r="269" spans="14:17" ht="15.75" customHeight="1" x14ac:dyDescent="0.25">
      <c r="N269" s="11"/>
      <c r="O269" s="11"/>
      <c r="P269" s="11"/>
      <c r="Q269" s="11"/>
    </row>
    <row r="270" spans="14:17" ht="15.75" customHeight="1" x14ac:dyDescent="0.25">
      <c r="N270" s="11"/>
      <c r="O270" s="11"/>
      <c r="P270" s="11"/>
      <c r="Q270" s="11"/>
    </row>
    <row r="271" spans="14:17" ht="15.75" customHeight="1" x14ac:dyDescent="0.25">
      <c r="N271" s="11"/>
      <c r="O271" s="11"/>
      <c r="P271" s="11"/>
      <c r="Q271" s="11"/>
    </row>
    <row r="272" spans="14:17" ht="15.75" customHeight="1" x14ac:dyDescent="0.25">
      <c r="N272" s="11"/>
      <c r="O272" s="11"/>
      <c r="P272" s="11"/>
      <c r="Q272" s="11"/>
    </row>
    <row r="273" spans="14:17" ht="15.75" customHeight="1" x14ac:dyDescent="0.25">
      <c r="N273" s="11"/>
      <c r="O273" s="11"/>
      <c r="P273" s="11"/>
      <c r="Q273" s="11"/>
    </row>
    <row r="274" spans="14:17" ht="15.75" customHeight="1" x14ac:dyDescent="0.25">
      <c r="N274" s="11"/>
      <c r="O274" s="11"/>
      <c r="P274" s="11"/>
      <c r="Q274" s="11"/>
    </row>
    <row r="275" spans="14:17" ht="15.75" customHeight="1" x14ac:dyDescent="0.25">
      <c r="N275" s="11"/>
      <c r="O275" s="11"/>
      <c r="P275" s="11"/>
      <c r="Q275" s="11"/>
    </row>
    <row r="276" spans="14:17" ht="15.75" customHeight="1" x14ac:dyDescent="0.25">
      <c r="N276" s="11"/>
      <c r="O276" s="11"/>
      <c r="P276" s="11"/>
      <c r="Q276" s="11"/>
    </row>
    <row r="277" spans="14:17" ht="15.75" customHeight="1" x14ac:dyDescent="0.25">
      <c r="N277" s="11"/>
      <c r="O277" s="11"/>
      <c r="P277" s="11"/>
      <c r="Q277" s="11"/>
    </row>
    <row r="278" spans="14:17" ht="15.75" customHeight="1" x14ac:dyDescent="0.25">
      <c r="N278" s="11"/>
      <c r="O278" s="11"/>
      <c r="P278" s="11"/>
      <c r="Q278" s="11"/>
    </row>
    <row r="279" spans="14:17" ht="15.75" customHeight="1" x14ac:dyDescent="0.25">
      <c r="N279" s="11"/>
      <c r="O279" s="11"/>
      <c r="P279" s="11"/>
      <c r="Q279" s="11"/>
    </row>
    <row r="280" spans="14:17" ht="15.75" customHeight="1" x14ac:dyDescent="0.25">
      <c r="N280" s="11"/>
      <c r="O280" s="11"/>
      <c r="P280" s="11"/>
      <c r="Q280" s="11"/>
    </row>
    <row r="281" spans="14:17" ht="15.75" customHeight="1" x14ac:dyDescent="0.25">
      <c r="N281" s="11"/>
      <c r="O281" s="11"/>
      <c r="P281" s="11"/>
      <c r="Q281" s="11"/>
    </row>
    <row r="282" spans="14:17" ht="15.75" customHeight="1" x14ac:dyDescent="0.25">
      <c r="N282" s="11"/>
      <c r="O282" s="11"/>
      <c r="P282" s="11"/>
      <c r="Q282" s="11"/>
    </row>
    <row r="283" spans="14:17" ht="15.75" customHeight="1" x14ac:dyDescent="0.25">
      <c r="N283" s="11"/>
      <c r="O283" s="11"/>
      <c r="P283" s="11"/>
      <c r="Q283" s="11"/>
    </row>
    <row r="284" spans="14:17" ht="15.75" customHeight="1" x14ac:dyDescent="0.25">
      <c r="N284" s="11"/>
      <c r="O284" s="11"/>
      <c r="P284" s="11"/>
      <c r="Q284" s="11"/>
    </row>
    <row r="285" spans="14:17" ht="15.75" customHeight="1" x14ac:dyDescent="0.25">
      <c r="N285" s="11"/>
      <c r="O285" s="11"/>
      <c r="P285" s="11"/>
      <c r="Q285" s="11"/>
    </row>
    <row r="286" spans="14:17" ht="15.75" customHeight="1" x14ac:dyDescent="0.25">
      <c r="N286" s="11"/>
      <c r="O286" s="11"/>
      <c r="P286" s="11"/>
      <c r="Q286" s="11"/>
    </row>
    <row r="287" spans="14:17" ht="15.75" customHeight="1" x14ac:dyDescent="0.25">
      <c r="N287" s="11"/>
      <c r="O287" s="11"/>
      <c r="P287" s="11"/>
      <c r="Q287" s="11"/>
    </row>
    <row r="288" spans="14:17" ht="15.75" customHeight="1" x14ac:dyDescent="0.25">
      <c r="N288" s="11"/>
      <c r="O288" s="11"/>
      <c r="P288" s="11"/>
      <c r="Q288" s="11"/>
    </row>
    <row r="289" spans="14:17" ht="15.75" customHeight="1" x14ac:dyDescent="0.25">
      <c r="N289" s="11"/>
      <c r="O289" s="11"/>
      <c r="P289" s="11"/>
      <c r="Q289" s="11"/>
    </row>
    <row r="290" spans="14:17" ht="15.75" customHeight="1" x14ac:dyDescent="0.25">
      <c r="N290" s="11"/>
      <c r="O290" s="11"/>
      <c r="P290" s="11"/>
      <c r="Q290" s="11"/>
    </row>
    <row r="291" spans="14:17" ht="15.75" customHeight="1" x14ac:dyDescent="0.25">
      <c r="N291" s="11"/>
      <c r="O291" s="11"/>
      <c r="P291" s="11"/>
      <c r="Q291" s="11"/>
    </row>
    <row r="292" spans="14:17" ht="15.75" customHeight="1" x14ac:dyDescent="0.25">
      <c r="N292" s="11"/>
      <c r="O292" s="11"/>
      <c r="P292" s="11"/>
      <c r="Q292" s="11"/>
    </row>
    <row r="293" spans="14:17" ht="15.75" customHeight="1" x14ac:dyDescent="0.25">
      <c r="N293" s="11"/>
      <c r="O293" s="11"/>
      <c r="P293" s="11"/>
      <c r="Q293" s="11"/>
    </row>
    <row r="294" spans="14:17" ht="15.75" customHeight="1" x14ac:dyDescent="0.25">
      <c r="N294" s="11"/>
      <c r="O294" s="11"/>
      <c r="P294" s="11"/>
      <c r="Q294" s="11"/>
    </row>
    <row r="295" spans="14:17" ht="15.75" customHeight="1" x14ac:dyDescent="0.25">
      <c r="N295" s="11"/>
      <c r="O295" s="11"/>
      <c r="P295" s="11"/>
      <c r="Q295" s="11"/>
    </row>
    <row r="296" spans="14:17" ht="15.75" customHeight="1" x14ac:dyDescent="0.25">
      <c r="N296" s="11"/>
      <c r="O296" s="11"/>
      <c r="P296" s="11"/>
      <c r="Q296" s="11"/>
    </row>
    <row r="297" spans="14:17" ht="15.75" customHeight="1" x14ac:dyDescent="0.25">
      <c r="N297" s="11"/>
      <c r="O297" s="11"/>
      <c r="P297" s="11"/>
      <c r="Q297" s="11"/>
    </row>
    <row r="298" spans="14:17" ht="15.75" customHeight="1" x14ac:dyDescent="0.25">
      <c r="N298" s="11"/>
      <c r="O298" s="11"/>
      <c r="P298" s="11"/>
      <c r="Q298" s="11"/>
    </row>
    <row r="299" spans="14:17" ht="15.75" customHeight="1" x14ac:dyDescent="0.25">
      <c r="N299" s="11"/>
      <c r="O299" s="11"/>
      <c r="P299" s="11"/>
      <c r="Q299" s="11"/>
    </row>
    <row r="300" spans="14:17" ht="15.75" customHeight="1" x14ac:dyDescent="0.25">
      <c r="N300" s="11"/>
      <c r="O300" s="11"/>
      <c r="P300" s="11"/>
      <c r="Q300" s="11"/>
    </row>
    <row r="301" spans="14:17" ht="15.75" customHeight="1" x14ac:dyDescent="0.25">
      <c r="N301" s="11"/>
      <c r="O301" s="11"/>
      <c r="P301" s="11"/>
      <c r="Q301" s="11"/>
    </row>
    <row r="302" spans="14:17" ht="15.75" customHeight="1" x14ac:dyDescent="0.25">
      <c r="N302" s="11"/>
      <c r="O302" s="11"/>
      <c r="P302" s="11"/>
      <c r="Q302" s="11"/>
    </row>
    <row r="303" spans="14:17" ht="15.75" customHeight="1" x14ac:dyDescent="0.25">
      <c r="N303" s="11"/>
      <c r="O303" s="11"/>
      <c r="P303" s="11"/>
      <c r="Q303" s="11"/>
    </row>
    <row r="304" spans="14:17" ht="15.75" customHeight="1" x14ac:dyDescent="0.25">
      <c r="N304" s="11"/>
      <c r="O304" s="11"/>
      <c r="P304" s="11"/>
      <c r="Q304" s="11"/>
    </row>
    <row r="305" spans="14:17" ht="15.75" customHeight="1" x14ac:dyDescent="0.25">
      <c r="N305" s="11"/>
      <c r="O305" s="11"/>
      <c r="P305" s="11"/>
      <c r="Q305" s="11"/>
    </row>
    <row r="306" spans="14:17" ht="15.75" customHeight="1" x14ac:dyDescent="0.25">
      <c r="N306" s="11"/>
      <c r="O306" s="11"/>
      <c r="P306" s="11"/>
      <c r="Q306" s="11"/>
    </row>
    <row r="307" spans="14:17" ht="15.75" customHeight="1" x14ac:dyDescent="0.25">
      <c r="N307" s="11"/>
      <c r="O307" s="11"/>
      <c r="P307" s="11"/>
      <c r="Q307" s="11"/>
    </row>
    <row r="308" spans="14:17" ht="15.75" customHeight="1" x14ac:dyDescent="0.25">
      <c r="N308" s="11"/>
      <c r="O308" s="11"/>
      <c r="P308" s="11"/>
      <c r="Q308" s="11"/>
    </row>
    <row r="309" spans="14:17" ht="15.75" customHeight="1" x14ac:dyDescent="0.25">
      <c r="N309" s="11"/>
      <c r="O309" s="11"/>
      <c r="P309" s="11"/>
      <c r="Q309" s="11"/>
    </row>
    <row r="310" spans="14:17" ht="15.75" customHeight="1" x14ac:dyDescent="0.25">
      <c r="N310" s="11"/>
      <c r="O310" s="11"/>
      <c r="P310" s="11"/>
      <c r="Q310" s="11"/>
    </row>
    <row r="311" spans="14:17" ht="15.75" customHeight="1" x14ac:dyDescent="0.25">
      <c r="N311" s="11"/>
      <c r="O311" s="11"/>
      <c r="P311" s="11"/>
      <c r="Q311" s="11"/>
    </row>
    <row r="312" spans="14:17" ht="15.75" customHeight="1" x14ac:dyDescent="0.25">
      <c r="N312" s="11"/>
      <c r="O312" s="11"/>
      <c r="P312" s="11"/>
      <c r="Q312" s="11"/>
    </row>
    <row r="313" spans="14:17" ht="15.75" customHeight="1" x14ac:dyDescent="0.25">
      <c r="N313" s="11"/>
      <c r="O313" s="11"/>
      <c r="P313" s="11"/>
      <c r="Q313" s="11"/>
    </row>
    <row r="314" spans="14:17" ht="15.75" customHeight="1" x14ac:dyDescent="0.25">
      <c r="N314" s="11"/>
      <c r="O314" s="11"/>
      <c r="P314" s="11"/>
      <c r="Q314" s="11"/>
    </row>
    <row r="315" spans="14:17" ht="15.75" customHeight="1" x14ac:dyDescent="0.25">
      <c r="N315" s="11"/>
      <c r="O315" s="11"/>
      <c r="P315" s="11"/>
      <c r="Q315" s="11"/>
    </row>
    <row r="316" spans="14:17" ht="15.75" customHeight="1" x14ac:dyDescent="0.25">
      <c r="N316" s="11"/>
      <c r="O316" s="11"/>
      <c r="P316" s="11"/>
      <c r="Q316" s="11"/>
    </row>
    <row r="317" spans="14:17" ht="15.75" customHeight="1" x14ac:dyDescent="0.25">
      <c r="N317" s="11"/>
      <c r="O317" s="11"/>
      <c r="P317" s="11"/>
      <c r="Q317" s="11"/>
    </row>
    <row r="318" spans="14:17" ht="15.75" customHeight="1" x14ac:dyDescent="0.25">
      <c r="N318" s="11"/>
      <c r="O318" s="11"/>
      <c r="P318" s="11"/>
      <c r="Q318" s="11"/>
    </row>
    <row r="319" spans="14:17" ht="15.75" customHeight="1" x14ac:dyDescent="0.25">
      <c r="N319" s="11"/>
      <c r="O319" s="11"/>
      <c r="P319" s="11"/>
      <c r="Q319" s="11"/>
    </row>
    <row r="320" spans="14:17" ht="15.75" customHeight="1" x14ac:dyDescent="0.25">
      <c r="N320" s="11"/>
      <c r="O320" s="11"/>
      <c r="P320" s="11"/>
      <c r="Q320" s="11"/>
    </row>
    <row r="321" spans="14:17" ht="15.75" customHeight="1" x14ac:dyDescent="0.25">
      <c r="N321" s="11"/>
      <c r="O321" s="11"/>
      <c r="P321" s="11"/>
      <c r="Q321" s="11"/>
    </row>
    <row r="322" spans="14:17" ht="15.75" customHeight="1" x14ac:dyDescent="0.25">
      <c r="N322" s="11"/>
      <c r="O322" s="11"/>
      <c r="P322" s="11"/>
      <c r="Q322" s="11"/>
    </row>
    <row r="323" spans="14:17" ht="15.75" customHeight="1" x14ac:dyDescent="0.25">
      <c r="N323" s="11"/>
      <c r="O323" s="11"/>
      <c r="P323" s="11"/>
      <c r="Q323" s="11"/>
    </row>
    <row r="324" spans="14:17" ht="15.75" customHeight="1" x14ac:dyDescent="0.25">
      <c r="N324" s="11"/>
      <c r="O324" s="11"/>
      <c r="P324" s="11"/>
      <c r="Q324" s="11"/>
    </row>
    <row r="325" spans="14:17" ht="15.75" customHeight="1" x14ac:dyDescent="0.25">
      <c r="N325" s="11"/>
      <c r="O325" s="11"/>
      <c r="P325" s="11"/>
      <c r="Q325" s="11"/>
    </row>
    <row r="326" spans="14:17" ht="15.75" customHeight="1" x14ac:dyDescent="0.25">
      <c r="N326" s="11"/>
      <c r="O326" s="11"/>
      <c r="P326" s="11"/>
      <c r="Q326" s="11"/>
    </row>
    <row r="327" spans="14:17" ht="15.75" customHeight="1" x14ac:dyDescent="0.25">
      <c r="N327" s="11"/>
      <c r="O327" s="11"/>
      <c r="P327" s="11"/>
      <c r="Q327" s="11"/>
    </row>
    <row r="328" spans="14:17" ht="15.75" customHeight="1" x14ac:dyDescent="0.25">
      <c r="N328" s="11"/>
      <c r="O328" s="11"/>
      <c r="P328" s="11"/>
      <c r="Q328" s="11"/>
    </row>
    <row r="329" spans="14:17" ht="15.75" customHeight="1" x14ac:dyDescent="0.25">
      <c r="N329" s="11"/>
      <c r="O329" s="11"/>
      <c r="P329" s="11"/>
      <c r="Q329" s="11"/>
    </row>
    <row r="330" spans="14:17" ht="15.75" customHeight="1" x14ac:dyDescent="0.25">
      <c r="N330" s="11"/>
      <c r="O330" s="11"/>
      <c r="P330" s="11"/>
      <c r="Q330" s="11"/>
    </row>
    <row r="331" spans="14:17" ht="15.75" customHeight="1" x14ac:dyDescent="0.25">
      <c r="N331" s="11"/>
      <c r="O331" s="11"/>
      <c r="P331" s="11"/>
      <c r="Q331" s="11"/>
    </row>
    <row r="332" spans="14:17" ht="15.75" customHeight="1" x14ac:dyDescent="0.25">
      <c r="N332" s="11"/>
      <c r="O332" s="11"/>
      <c r="P332" s="11"/>
      <c r="Q332" s="11"/>
    </row>
    <row r="333" spans="14:17" ht="15.75" customHeight="1" x14ac:dyDescent="0.25">
      <c r="N333" s="11"/>
      <c r="O333" s="11"/>
      <c r="P333" s="11"/>
      <c r="Q333" s="11"/>
    </row>
    <row r="334" spans="14:17" ht="15.75" customHeight="1" x14ac:dyDescent="0.25">
      <c r="N334" s="11"/>
      <c r="O334" s="11"/>
      <c r="P334" s="11"/>
      <c r="Q334" s="11"/>
    </row>
    <row r="335" spans="14:17" ht="15.75" customHeight="1" x14ac:dyDescent="0.25">
      <c r="N335" s="11"/>
      <c r="O335" s="11"/>
      <c r="P335" s="11"/>
      <c r="Q335" s="11"/>
    </row>
    <row r="336" spans="14:17" ht="15.75" customHeight="1" x14ac:dyDescent="0.25">
      <c r="N336" s="11"/>
      <c r="O336" s="11"/>
      <c r="P336" s="11"/>
      <c r="Q336" s="11"/>
    </row>
    <row r="337" spans="14:17" ht="15.75" customHeight="1" x14ac:dyDescent="0.25">
      <c r="N337" s="11"/>
      <c r="O337" s="11"/>
      <c r="P337" s="11"/>
      <c r="Q337" s="11"/>
    </row>
    <row r="338" spans="14:17" ht="15.75" customHeight="1" x14ac:dyDescent="0.25">
      <c r="N338" s="11"/>
      <c r="O338" s="11"/>
      <c r="P338" s="11"/>
      <c r="Q338" s="11"/>
    </row>
    <row r="339" spans="14:17" ht="15.75" customHeight="1" x14ac:dyDescent="0.25">
      <c r="N339" s="11"/>
      <c r="O339" s="11"/>
      <c r="P339" s="11"/>
      <c r="Q339" s="11"/>
    </row>
    <row r="340" spans="14:17" ht="15.75" customHeight="1" x14ac:dyDescent="0.25">
      <c r="N340" s="11"/>
      <c r="O340" s="11"/>
      <c r="P340" s="11"/>
      <c r="Q340" s="11"/>
    </row>
    <row r="341" spans="14:17" ht="15.75" customHeight="1" x14ac:dyDescent="0.25">
      <c r="N341" s="11"/>
      <c r="O341" s="11"/>
      <c r="P341" s="11"/>
      <c r="Q341" s="11"/>
    </row>
    <row r="342" spans="14:17" ht="15.75" customHeight="1" x14ac:dyDescent="0.25">
      <c r="N342" s="11"/>
      <c r="O342" s="11"/>
      <c r="P342" s="11"/>
      <c r="Q342" s="11"/>
    </row>
    <row r="343" spans="14:17" ht="15.75" customHeight="1" x14ac:dyDescent="0.25">
      <c r="N343" s="11"/>
      <c r="O343" s="11"/>
      <c r="P343" s="11"/>
      <c r="Q343" s="11"/>
    </row>
    <row r="344" spans="14:17" ht="15.75" customHeight="1" x14ac:dyDescent="0.25">
      <c r="N344" s="11"/>
      <c r="O344" s="11"/>
      <c r="P344" s="11"/>
      <c r="Q344" s="11"/>
    </row>
    <row r="345" spans="14:17" ht="15.75" customHeight="1" x14ac:dyDescent="0.25">
      <c r="N345" s="11"/>
      <c r="O345" s="11"/>
      <c r="P345" s="11"/>
      <c r="Q345" s="11"/>
    </row>
    <row r="346" spans="14:17" ht="15.75" customHeight="1" x14ac:dyDescent="0.25">
      <c r="N346" s="11"/>
      <c r="O346" s="11"/>
      <c r="P346" s="11"/>
      <c r="Q346" s="11"/>
    </row>
    <row r="347" spans="14:17" ht="15.75" customHeight="1" x14ac:dyDescent="0.25">
      <c r="N347" s="11"/>
      <c r="O347" s="11"/>
      <c r="P347" s="11"/>
      <c r="Q347" s="11"/>
    </row>
    <row r="348" spans="14:17" ht="15.75" customHeight="1" x14ac:dyDescent="0.25">
      <c r="N348" s="11"/>
      <c r="O348" s="11"/>
      <c r="P348" s="11"/>
      <c r="Q348" s="11"/>
    </row>
    <row r="349" spans="14:17" ht="15.75" customHeight="1" x14ac:dyDescent="0.25">
      <c r="N349" s="11"/>
      <c r="O349" s="11"/>
      <c r="P349" s="11"/>
      <c r="Q349" s="11"/>
    </row>
    <row r="350" spans="14:17" ht="15.75" customHeight="1" x14ac:dyDescent="0.25">
      <c r="N350" s="11"/>
      <c r="O350" s="11"/>
      <c r="P350" s="11"/>
      <c r="Q350" s="11"/>
    </row>
    <row r="351" spans="14:17" ht="15.75" customHeight="1" x14ac:dyDescent="0.25">
      <c r="N351" s="11"/>
      <c r="O351" s="11"/>
      <c r="P351" s="11"/>
      <c r="Q351" s="11"/>
    </row>
    <row r="352" spans="14:17" ht="15.75" customHeight="1" x14ac:dyDescent="0.25">
      <c r="N352" s="11"/>
      <c r="O352" s="11"/>
      <c r="P352" s="11"/>
      <c r="Q352" s="11"/>
    </row>
    <row r="353" spans="14:17" ht="15.75" customHeight="1" x14ac:dyDescent="0.25">
      <c r="N353" s="11"/>
      <c r="O353" s="11"/>
      <c r="P353" s="11"/>
      <c r="Q353" s="11"/>
    </row>
    <row r="354" spans="14:17" ht="15.75" customHeight="1" x14ac:dyDescent="0.25">
      <c r="N354" s="11"/>
      <c r="O354" s="11"/>
      <c r="P354" s="11"/>
      <c r="Q354" s="11"/>
    </row>
    <row r="355" spans="14:17" ht="15.75" customHeight="1" x14ac:dyDescent="0.25">
      <c r="N355" s="11"/>
      <c r="O355" s="11"/>
      <c r="P355" s="11"/>
      <c r="Q355" s="11"/>
    </row>
    <row r="356" spans="14:17" ht="15.75" customHeight="1" x14ac:dyDescent="0.25">
      <c r="N356" s="11"/>
      <c r="O356" s="11"/>
      <c r="P356" s="11"/>
      <c r="Q356" s="11"/>
    </row>
    <row r="357" spans="14:17" ht="15.75" customHeight="1" x14ac:dyDescent="0.25">
      <c r="N357" s="11"/>
      <c r="O357" s="11"/>
      <c r="P357" s="11"/>
      <c r="Q357" s="11"/>
    </row>
    <row r="358" spans="14:17" ht="15.75" customHeight="1" x14ac:dyDescent="0.25">
      <c r="N358" s="11"/>
      <c r="O358" s="11"/>
      <c r="P358" s="11"/>
      <c r="Q358" s="11"/>
    </row>
    <row r="359" spans="14:17" ht="15.75" customHeight="1" x14ac:dyDescent="0.25">
      <c r="N359" s="11"/>
      <c r="O359" s="11"/>
      <c r="P359" s="11"/>
      <c r="Q359" s="11"/>
    </row>
    <row r="360" spans="14:17" ht="15.75" customHeight="1" x14ac:dyDescent="0.25">
      <c r="N360" s="11"/>
      <c r="O360" s="11"/>
      <c r="P360" s="11"/>
      <c r="Q360" s="11"/>
    </row>
    <row r="361" spans="14:17" ht="15.75" customHeight="1" x14ac:dyDescent="0.25">
      <c r="N361" s="11"/>
      <c r="O361" s="11"/>
      <c r="P361" s="11"/>
      <c r="Q361" s="11"/>
    </row>
    <row r="362" spans="14:17" ht="15.75" customHeight="1" x14ac:dyDescent="0.25">
      <c r="N362" s="11"/>
      <c r="O362" s="11"/>
      <c r="P362" s="11"/>
      <c r="Q362" s="11"/>
    </row>
    <row r="363" spans="14:17" ht="15.75" customHeight="1" x14ac:dyDescent="0.25">
      <c r="N363" s="11"/>
      <c r="O363" s="11"/>
      <c r="P363" s="11"/>
      <c r="Q363" s="11"/>
    </row>
    <row r="364" spans="14:17" ht="15.75" customHeight="1" x14ac:dyDescent="0.25">
      <c r="N364" s="11"/>
      <c r="O364" s="11"/>
      <c r="P364" s="11"/>
      <c r="Q364" s="11"/>
    </row>
    <row r="365" spans="14:17" ht="15.75" customHeight="1" x14ac:dyDescent="0.25">
      <c r="N365" s="11"/>
      <c r="O365" s="11"/>
      <c r="P365" s="11"/>
      <c r="Q365" s="11"/>
    </row>
    <row r="366" spans="14:17" ht="15.75" customHeight="1" x14ac:dyDescent="0.25">
      <c r="N366" s="11"/>
      <c r="O366" s="11"/>
      <c r="P366" s="11"/>
      <c r="Q366" s="11"/>
    </row>
    <row r="367" spans="14:17" ht="15.75" customHeight="1" x14ac:dyDescent="0.25">
      <c r="N367" s="11"/>
      <c r="O367" s="11"/>
      <c r="P367" s="11"/>
      <c r="Q367" s="11"/>
    </row>
    <row r="368" spans="14:17" ht="15.75" customHeight="1" x14ac:dyDescent="0.25">
      <c r="N368" s="11"/>
      <c r="O368" s="11"/>
      <c r="P368" s="11"/>
      <c r="Q368" s="11"/>
    </row>
    <row r="369" spans="14:17" ht="15.75" customHeight="1" x14ac:dyDescent="0.25">
      <c r="N369" s="11"/>
      <c r="O369" s="11"/>
      <c r="P369" s="11"/>
      <c r="Q369" s="11"/>
    </row>
    <row r="370" spans="14:17" ht="15.75" customHeight="1" x14ac:dyDescent="0.25">
      <c r="N370" s="11"/>
      <c r="O370" s="11"/>
      <c r="P370" s="11"/>
      <c r="Q370" s="11"/>
    </row>
    <row r="371" spans="14:17" ht="15.75" customHeight="1" x14ac:dyDescent="0.25">
      <c r="N371" s="11"/>
      <c r="O371" s="11"/>
      <c r="P371" s="11"/>
      <c r="Q371" s="11"/>
    </row>
    <row r="372" spans="14:17" ht="15.75" customHeight="1" x14ac:dyDescent="0.25">
      <c r="N372" s="11"/>
      <c r="O372" s="11"/>
      <c r="P372" s="11"/>
      <c r="Q372" s="11"/>
    </row>
    <row r="373" spans="14:17" ht="15.75" customHeight="1" x14ac:dyDescent="0.25">
      <c r="N373" s="11"/>
      <c r="O373" s="11"/>
      <c r="P373" s="11"/>
      <c r="Q373" s="11"/>
    </row>
    <row r="374" spans="14:17" ht="15.75" customHeight="1" x14ac:dyDescent="0.25">
      <c r="N374" s="11"/>
      <c r="O374" s="11"/>
      <c r="P374" s="11"/>
      <c r="Q374" s="11"/>
    </row>
    <row r="375" spans="14:17" ht="15.75" customHeight="1" x14ac:dyDescent="0.25">
      <c r="N375" s="11"/>
      <c r="O375" s="11"/>
      <c r="P375" s="11"/>
      <c r="Q375" s="11"/>
    </row>
    <row r="376" spans="14:17" ht="15.75" customHeight="1" x14ac:dyDescent="0.25">
      <c r="N376" s="11"/>
      <c r="O376" s="11"/>
      <c r="P376" s="11"/>
      <c r="Q376" s="11"/>
    </row>
    <row r="377" spans="14:17" ht="15.75" customHeight="1" x14ac:dyDescent="0.25">
      <c r="N377" s="11"/>
      <c r="O377" s="11"/>
      <c r="P377" s="11"/>
      <c r="Q377" s="11"/>
    </row>
    <row r="378" spans="14:17" ht="15.75" customHeight="1" x14ac:dyDescent="0.25">
      <c r="N378" s="11"/>
      <c r="O378" s="11"/>
      <c r="P378" s="11"/>
      <c r="Q378" s="11"/>
    </row>
    <row r="379" spans="14:17" ht="15.75" customHeight="1" x14ac:dyDescent="0.25">
      <c r="N379" s="11"/>
      <c r="O379" s="11"/>
      <c r="P379" s="11"/>
      <c r="Q379" s="11"/>
    </row>
    <row r="380" spans="14:17" ht="15.75" customHeight="1" x14ac:dyDescent="0.25">
      <c r="N380" s="11"/>
      <c r="O380" s="11"/>
      <c r="P380" s="11"/>
      <c r="Q380" s="11"/>
    </row>
    <row r="381" spans="14:17" ht="15.75" customHeight="1" x14ac:dyDescent="0.25">
      <c r="N381" s="11"/>
      <c r="O381" s="11"/>
      <c r="P381" s="11"/>
      <c r="Q381" s="11"/>
    </row>
    <row r="382" spans="14:17" ht="15.75" customHeight="1" x14ac:dyDescent="0.25">
      <c r="N382" s="11"/>
      <c r="O382" s="11"/>
      <c r="P382" s="11"/>
      <c r="Q382" s="11"/>
    </row>
    <row r="383" spans="14:17" ht="15.75" customHeight="1" x14ac:dyDescent="0.25">
      <c r="N383" s="11"/>
      <c r="O383" s="11"/>
      <c r="P383" s="11"/>
      <c r="Q383" s="11"/>
    </row>
    <row r="384" spans="14:17" ht="15.75" customHeight="1" x14ac:dyDescent="0.25">
      <c r="N384" s="11"/>
      <c r="O384" s="11"/>
      <c r="P384" s="11"/>
      <c r="Q384" s="11"/>
    </row>
    <row r="385" spans="14:17" ht="15.75" customHeight="1" x14ac:dyDescent="0.25">
      <c r="N385" s="11"/>
      <c r="O385" s="11"/>
      <c r="P385" s="11"/>
      <c r="Q385" s="11"/>
    </row>
    <row r="386" spans="14:17" ht="15.75" customHeight="1" x14ac:dyDescent="0.25">
      <c r="N386" s="11"/>
      <c r="O386" s="11"/>
      <c r="P386" s="11"/>
      <c r="Q386" s="11"/>
    </row>
    <row r="387" spans="14:17" ht="15.75" customHeight="1" x14ac:dyDescent="0.25">
      <c r="N387" s="11"/>
      <c r="O387" s="11"/>
      <c r="P387" s="11"/>
      <c r="Q387" s="11"/>
    </row>
    <row r="388" spans="14:17" ht="15.75" customHeight="1" x14ac:dyDescent="0.25">
      <c r="N388" s="11"/>
      <c r="O388" s="11"/>
      <c r="P388" s="11"/>
      <c r="Q388" s="11"/>
    </row>
    <row r="389" spans="14:17" ht="15.75" customHeight="1" x14ac:dyDescent="0.25">
      <c r="N389" s="11"/>
      <c r="O389" s="11"/>
      <c r="P389" s="11"/>
      <c r="Q389" s="11"/>
    </row>
    <row r="390" spans="14:17" ht="15.75" customHeight="1" x14ac:dyDescent="0.25">
      <c r="N390" s="11"/>
      <c r="O390" s="11"/>
      <c r="P390" s="11"/>
      <c r="Q390" s="11"/>
    </row>
    <row r="391" spans="14:17" ht="15.75" customHeight="1" x14ac:dyDescent="0.25">
      <c r="N391" s="11"/>
      <c r="O391" s="11"/>
      <c r="P391" s="11"/>
      <c r="Q391" s="11"/>
    </row>
    <row r="392" spans="14:17" ht="15.75" customHeight="1" x14ac:dyDescent="0.25">
      <c r="N392" s="11"/>
      <c r="O392" s="11"/>
      <c r="P392" s="11"/>
      <c r="Q392" s="11"/>
    </row>
    <row r="393" spans="14:17" ht="15.75" customHeight="1" x14ac:dyDescent="0.25">
      <c r="N393" s="11"/>
      <c r="O393" s="11"/>
      <c r="P393" s="11"/>
      <c r="Q393" s="11"/>
    </row>
    <row r="394" spans="14:17" ht="15.75" customHeight="1" x14ac:dyDescent="0.25">
      <c r="N394" s="11"/>
      <c r="O394" s="11"/>
      <c r="P394" s="11"/>
      <c r="Q394" s="11"/>
    </row>
    <row r="395" spans="14:17" ht="15.75" customHeight="1" x14ac:dyDescent="0.25">
      <c r="N395" s="11"/>
      <c r="O395" s="11"/>
      <c r="P395" s="11"/>
      <c r="Q395" s="11"/>
    </row>
    <row r="396" spans="14:17" ht="15.75" customHeight="1" x14ac:dyDescent="0.25">
      <c r="N396" s="11"/>
      <c r="O396" s="11"/>
      <c r="P396" s="11"/>
      <c r="Q396" s="11"/>
    </row>
    <row r="397" spans="14:17" ht="15.75" customHeight="1" x14ac:dyDescent="0.25">
      <c r="N397" s="11"/>
      <c r="O397" s="11"/>
      <c r="P397" s="11"/>
      <c r="Q397" s="11"/>
    </row>
    <row r="398" spans="14:17" ht="15.75" customHeight="1" x14ac:dyDescent="0.25">
      <c r="N398" s="11"/>
      <c r="O398" s="11"/>
      <c r="P398" s="11"/>
      <c r="Q398" s="11"/>
    </row>
    <row r="399" spans="14:17" ht="15.75" customHeight="1" x14ac:dyDescent="0.25">
      <c r="N399" s="11"/>
      <c r="O399" s="11"/>
      <c r="P399" s="11"/>
      <c r="Q399" s="11"/>
    </row>
    <row r="400" spans="14:17" ht="15.75" customHeight="1" x14ac:dyDescent="0.25">
      <c r="N400" s="11"/>
      <c r="O400" s="11"/>
      <c r="P400" s="11"/>
      <c r="Q400" s="11"/>
    </row>
    <row r="401" spans="14:17" ht="15.75" customHeight="1" x14ac:dyDescent="0.25">
      <c r="N401" s="11"/>
      <c r="O401" s="11"/>
      <c r="P401" s="11"/>
      <c r="Q401" s="11"/>
    </row>
    <row r="402" spans="14:17" ht="15.75" customHeight="1" x14ac:dyDescent="0.25">
      <c r="N402" s="11"/>
      <c r="O402" s="11"/>
      <c r="P402" s="11"/>
      <c r="Q402" s="11"/>
    </row>
    <row r="403" spans="14:17" ht="15.75" customHeight="1" x14ac:dyDescent="0.25">
      <c r="N403" s="11"/>
      <c r="O403" s="11"/>
      <c r="P403" s="11"/>
      <c r="Q403" s="11"/>
    </row>
    <row r="404" spans="14:17" ht="15.75" customHeight="1" x14ac:dyDescent="0.25">
      <c r="N404" s="11"/>
      <c r="O404" s="11"/>
      <c r="P404" s="11"/>
      <c r="Q404" s="11"/>
    </row>
    <row r="405" spans="14:17" ht="15.75" customHeight="1" x14ac:dyDescent="0.25">
      <c r="N405" s="11"/>
      <c r="O405" s="11"/>
      <c r="P405" s="11"/>
      <c r="Q405" s="11"/>
    </row>
    <row r="406" spans="14:17" ht="15.75" customHeight="1" x14ac:dyDescent="0.25">
      <c r="N406" s="11"/>
      <c r="O406" s="11"/>
      <c r="P406" s="11"/>
      <c r="Q406" s="11"/>
    </row>
    <row r="407" spans="14:17" ht="15.75" customHeight="1" x14ac:dyDescent="0.25">
      <c r="N407" s="11"/>
      <c r="O407" s="11"/>
      <c r="P407" s="11"/>
      <c r="Q407" s="11"/>
    </row>
    <row r="408" spans="14:17" ht="15.75" customHeight="1" x14ac:dyDescent="0.25">
      <c r="N408" s="11"/>
      <c r="O408" s="11"/>
      <c r="P408" s="11"/>
      <c r="Q408" s="11"/>
    </row>
    <row r="409" spans="14:17" ht="15.75" customHeight="1" x14ac:dyDescent="0.25">
      <c r="N409" s="11"/>
      <c r="O409" s="11"/>
      <c r="P409" s="11"/>
      <c r="Q409" s="11"/>
    </row>
    <row r="410" spans="14:17" ht="15.75" customHeight="1" x14ac:dyDescent="0.25">
      <c r="N410" s="11"/>
      <c r="O410" s="11"/>
      <c r="P410" s="11"/>
      <c r="Q410" s="11"/>
    </row>
    <row r="411" spans="14:17" ht="15.75" customHeight="1" x14ac:dyDescent="0.25">
      <c r="N411" s="11"/>
      <c r="O411" s="11"/>
      <c r="P411" s="11"/>
      <c r="Q411" s="11"/>
    </row>
    <row r="412" spans="14:17" ht="15.75" customHeight="1" x14ac:dyDescent="0.25">
      <c r="N412" s="11"/>
      <c r="O412" s="11"/>
      <c r="P412" s="11"/>
      <c r="Q412" s="11"/>
    </row>
    <row r="413" spans="14:17" ht="15.75" customHeight="1" x14ac:dyDescent="0.25">
      <c r="N413" s="11"/>
      <c r="O413" s="11"/>
      <c r="P413" s="11"/>
      <c r="Q413" s="11"/>
    </row>
    <row r="414" spans="14:17" ht="15.75" customHeight="1" x14ac:dyDescent="0.25">
      <c r="N414" s="11"/>
      <c r="O414" s="11"/>
      <c r="P414" s="11"/>
      <c r="Q414" s="11"/>
    </row>
    <row r="415" spans="14:17" ht="15.75" customHeight="1" x14ac:dyDescent="0.25">
      <c r="N415" s="11"/>
      <c r="O415" s="11"/>
      <c r="P415" s="11"/>
      <c r="Q415" s="11"/>
    </row>
    <row r="416" spans="14:17" ht="15.75" customHeight="1" x14ac:dyDescent="0.25">
      <c r="N416" s="11"/>
      <c r="O416" s="11"/>
      <c r="P416" s="11"/>
      <c r="Q416" s="11"/>
    </row>
    <row r="417" spans="14:17" ht="15.75" customHeight="1" x14ac:dyDescent="0.25">
      <c r="N417" s="11"/>
      <c r="O417" s="11"/>
      <c r="P417" s="11"/>
      <c r="Q417" s="11"/>
    </row>
    <row r="418" spans="14:17" ht="15.75" customHeight="1" x14ac:dyDescent="0.25">
      <c r="N418" s="11"/>
      <c r="O418" s="11"/>
      <c r="P418" s="11"/>
      <c r="Q418" s="11"/>
    </row>
    <row r="419" spans="14:17" ht="15.75" customHeight="1" x14ac:dyDescent="0.25">
      <c r="N419" s="11"/>
      <c r="O419" s="11"/>
      <c r="P419" s="11"/>
      <c r="Q419" s="11"/>
    </row>
    <row r="420" spans="14:17" ht="15.75" customHeight="1" x14ac:dyDescent="0.25">
      <c r="N420" s="11"/>
      <c r="O420" s="11"/>
      <c r="P420" s="11"/>
      <c r="Q420" s="11"/>
    </row>
    <row r="421" spans="14:17" ht="15.75" customHeight="1" x14ac:dyDescent="0.25">
      <c r="N421" s="11"/>
      <c r="O421" s="11"/>
      <c r="P421" s="11"/>
      <c r="Q421" s="11"/>
    </row>
    <row r="422" spans="14:17" ht="15.75" customHeight="1" x14ac:dyDescent="0.25">
      <c r="N422" s="11"/>
      <c r="O422" s="11"/>
      <c r="P422" s="11"/>
      <c r="Q422" s="11"/>
    </row>
    <row r="423" spans="14:17" ht="15.75" customHeight="1" x14ac:dyDescent="0.25">
      <c r="N423" s="11"/>
      <c r="O423" s="11"/>
      <c r="P423" s="11"/>
      <c r="Q423" s="11"/>
    </row>
    <row r="424" spans="14:17" ht="15.75" customHeight="1" x14ac:dyDescent="0.25">
      <c r="N424" s="11"/>
      <c r="O424" s="11"/>
      <c r="P424" s="11"/>
      <c r="Q424" s="11"/>
    </row>
    <row r="425" spans="14:17" ht="15.75" customHeight="1" x14ac:dyDescent="0.25">
      <c r="N425" s="11"/>
      <c r="O425" s="11"/>
      <c r="P425" s="11"/>
      <c r="Q425" s="11"/>
    </row>
    <row r="426" spans="14:17" ht="15.75" customHeight="1" x14ac:dyDescent="0.25">
      <c r="N426" s="11"/>
      <c r="O426" s="11"/>
      <c r="P426" s="11"/>
      <c r="Q426" s="11"/>
    </row>
    <row r="427" spans="14:17" ht="15.75" customHeight="1" x14ac:dyDescent="0.25">
      <c r="N427" s="11"/>
      <c r="O427" s="11"/>
      <c r="P427" s="11"/>
      <c r="Q427" s="11"/>
    </row>
    <row r="428" spans="14:17" ht="15.75" customHeight="1" x14ac:dyDescent="0.25">
      <c r="N428" s="11"/>
      <c r="O428" s="11"/>
      <c r="P428" s="11"/>
      <c r="Q428" s="11"/>
    </row>
    <row r="429" spans="14:17" ht="15.75" customHeight="1" x14ac:dyDescent="0.25">
      <c r="N429" s="11"/>
      <c r="O429" s="11"/>
      <c r="P429" s="11"/>
      <c r="Q429" s="11"/>
    </row>
    <row r="430" spans="14:17" ht="15.75" customHeight="1" x14ac:dyDescent="0.25">
      <c r="N430" s="11"/>
      <c r="O430" s="11"/>
      <c r="P430" s="11"/>
      <c r="Q430" s="11"/>
    </row>
    <row r="431" spans="14:17" ht="15.75" customHeight="1" x14ac:dyDescent="0.25">
      <c r="N431" s="11"/>
      <c r="O431" s="11"/>
      <c r="P431" s="11"/>
      <c r="Q431" s="11"/>
    </row>
    <row r="432" spans="14:17" ht="15.75" customHeight="1" x14ac:dyDescent="0.25">
      <c r="N432" s="11"/>
      <c r="O432" s="11"/>
      <c r="P432" s="11"/>
      <c r="Q432" s="11"/>
    </row>
    <row r="433" spans="14:17" ht="15.75" customHeight="1" x14ac:dyDescent="0.25">
      <c r="N433" s="11"/>
      <c r="O433" s="11"/>
      <c r="P433" s="11"/>
      <c r="Q433" s="11"/>
    </row>
    <row r="434" spans="14:17" ht="15.75" customHeight="1" x14ac:dyDescent="0.25">
      <c r="N434" s="11"/>
      <c r="O434" s="11"/>
      <c r="P434" s="11"/>
      <c r="Q434" s="11"/>
    </row>
    <row r="435" spans="14:17" ht="15.75" customHeight="1" x14ac:dyDescent="0.25">
      <c r="N435" s="11"/>
      <c r="O435" s="11"/>
      <c r="P435" s="11"/>
      <c r="Q435" s="11"/>
    </row>
    <row r="436" spans="14:17" ht="15.75" customHeight="1" x14ac:dyDescent="0.25">
      <c r="N436" s="11"/>
      <c r="O436" s="11"/>
      <c r="P436" s="11"/>
      <c r="Q436" s="11"/>
    </row>
    <row r="437" spans="14:17" ht="15.75" customHeight="1" x14ac:dyDescent="0.25">
      <c r="N437" s="11"/>
      <c r="O437" s="11"/>
      <c r="P437" s="11"/>
      <c r="Q437" s="11"/>
    </row>
    <row r="438" spans="14:17" ht="15.75" customHeight="1" x14ac:dyDescent="0.25">
      <c r="N438" s="11"/>
      <c r="O438" s="11"/>
      <c r="P438" s="11"/>
      <c r="Q438" s="11"/>
    </row>
    <row r="439" spans="14:17" ht="15.75" customHeight="1" x14ac:dyDescent="0.25">
      <c r="N439" s="11"/>
      <c r="O439" s="11"/>
      <c r="P439" s="11"/>
      <c r="Q439" s="11"/>
    </row>
    <row r="440" spans="14:17" ht="15.75" customHeight="1" x14ac:dyDescent="0.25">
      <c r="N440" s="11"/>
      <c r="O440" s="11"/>
      <c r="P440" s="11"/>
      <c r="Q440" s="11"/>
    </row>
    <row r="441" spans="14:17" ht="15.75" customHeight="1" x14ac:dyDescent="0.25">
      <c r="N441" s="11"/>
      <c r="O441" s="11"/>
      <c r="P441" s="11"/>
      <c r="Q441" s="11"/>
    </row>
    <row r="442" spans="14:17" ht="15.75" customHeight="1" x14ac:dyDescent="0.25">
      <c r="N442" s="11"/>
      <c r="O442" s="11"/>
      <c r="P442" s="11"/>
      <c r="Q442" s="11"/>
    </row>
    <row r="443" spans="14:17" ht="15.75" customHeight="1" x14ac:dyDescent="0.25">
      <c r="N443" s="11"/>
      <c r="O443" s="11"/>
      <c r="P443" s="11"/>
      <c r="Q443" s="11"/>
    </row>
    <row r="444" spans="14:17" ht="15.75" customHeight="1" x14ac:dyDescent="0.25">
      <c r="N444" s="11"/>
      <c r="O444" s="11"/>
      <c r="P444" s="11"/>
      <c r="Q444" s="11"/>
    </row>
    <row r="445" spans="14:17" ht="15.75" customHeight="1" x14ac:dyDescent="0.25">
      <c r="N445" s="11"/>
      <c r="O445" s="11"/>
      <c r="P445" s="11"/>
      <c r="Q445" s="11"/>
    </row>
    <row r="446" spans="14:17" ht="15.75" customHeight="1" x14ac:dyDescent="0.25">
      <c r="N446" s="11"/>
      <c r="O446" s="11"/>
      <c r="P446" s="11"/>
      <c r="Q446" s="11"/>
    </row>
    <row r="447" spans="14:17" ht="15.75" customHeight="1" x14ac:dyDescent="0.25">
      <c r="N447" s="11"/>
      <c r="O447" s="11"/>
      <c r="P447" s="11"/>
      <c r="Q447" s="11"/>
    </row>
    <row r="448" spans="14:17" ht="15.75" customHeight="1" x14ac:dyDescent="0.25">
      <c r="N448" s="11"/>
      <c r="O448" s="11"/>
      <c r="P448" s="11"/>
      <c r="Q448" s="11"/>
    </row>
    <row r="449" spans="14:17" ht="15.75" customHeight="1" x14ac:dyDescent="0.25">
      <c r="N449" s="11"/>
      <c r="O449" s="11"/>
      <c r="P449" s="11"/>
      <c r="Q449" s="11"/>
    </row>
    <row r="450" spans="14:17" ht="15.75" customHeight="1" x14ac:dyDescent="0.25">
      <c r="N450" s="11"/>
      <c r="O450" s="11"/>
      <c r="P450" s="11"/>
      <c r="Q450" s="11"/>
    </row>
    <row r="451" spans="14:17" ht="15.75" customHeight="1" x14ac:dyDescent="0.25">
      <c r="N451" s="11"/>
      <c r="O451" s="11"/>
      <c r="P451" s="11"/>
      <c r="Q451" s="11"/>
    </row>
    <row r="452" spans="14:17" ht="15.75" customHeight="1" x14ac:dyDescent="0.25">
      <c r="N452" s="11"/>
      <c r="O452" s="11"/>
      <c r="P452" s="11"/>
      <c r="Q452" s="11"/>
    </row>
    <row r="453" spans="14:17" ht="15.75" customHeight="1" x14ac:dyDescent="0.25">
      <c r="N453" s="11"/>
      <c r="O453" s="11"/>
      <c r="P453" s="11"/>
      <c r="Q453" s="11"/>
    </row>
    <row r="454" spans="14:17" ht="15.75" customHeight="1" x14ac:dyDescent="0.25">
      <c r="N454" s="11"/>
      <c r="O454" s="11"/>
      <c r="P454" s="11"/>
      <c r="Q454" s="11"/>
    </row>
    <row r="455" spans="14:17" ht="15.75" customHeight="1" x14ac:dyDescent="0.25">
      <c r="N455" s="11"/>
      <c r="O455" s="11"/>
      <c r="P455" s="11"/>
      <c r="Q455" s="11"/>
    </row>
    <row r="456" spans="14:17" ht="15.75" customHeight="1" x14ac:dyDescent="0.25">
      <c r="N456" s="11"/>
      <c r="O456" s="11"/>
      <c r="P456" s="11"/>
      <c r="Q456" s="11"/>
    </row>
    <row r="457" spans="14:17" ht="15.75" customHeight="1" x14ac:dyDescent="0.25">
      <c r="N457" s="11"/>
      <c r="O457" s="11"/>
      <c r="P457" s="11"/>
      <c r="Q457" s="11"/>
    </row>
    <row r="458" spans="14:17" ht="15.75" customHeight="1" x14ac:dyDescent="0.25">
      <c r="N458" s="11"/>
      <c r="O458" s="11"/>
      <c r="P458" s="11"/>
      <c r="Q458" s="11"/>
    </row>
    <row r="459" spans="14:17" ht="15.75" customHeight="1" x14ac:dyDescent="0.25">
      <c r="N459" s="11"/>
      <c r="O459" s="11"/>
      <c r="P459" s="11"/>
      <c r="Q459" s="11"/>
    </row>
    <row r="460" spans="14:17" ht="15.75" customHeight="1" x14ac:dyDescent="0.25">
      <c r="N460" s="11"/>
      <c r="O460" s="11"/>
      <c r="P460" s="11"/>
      <c r="Q460" s="11"/>
    </row>
    <row r="461" spans="14:17" ht="15.75" customHeight="1" x14ac:dyDescent="0.25">
      <c r="N461" s="11"/>
      <c r="O461" s="11"/>
      <c r="P461" s="11"/>
      <c r="Q461" s="11"/>
    </row>
    <row r="462" spans="14:17" ht="15.75" customHeight="1" x14ac:dyDescent="0.25">
      <c r="N462" s="11"/>
      <c r="O462" s="11"/>
      <c r="P462" s="11"/>
      <c r="Q462" s="11"/>
    </row>
    <row r="463" spans="14:17" ht="15.75" customHeight="1" x14ac:dyDescent="0.25">
      <c r="N463" s="11"/>
      <c r="O463" s="11"/>
      <c r="P463" s="11"/>
      <c r="Q463" s="11"/>
    </row>
    <row r="464" spans="14:17" ht="15.75" customHeight="1" x14ac:dyDescent="0.25">
      <c r="N464" s="11"/>
      <c r="O464" s="11"/>
      <c r="P464" s="11"/>
      <c r="Q464" s="11"/>
    </row>
    <row r="465" spans="14:17" ht="15.75" customHeight="1" x14ac:dyDescent="0.25">
      <c r="N465" s="11"/>
      <c r="O465" s="11"/>
      <c r="P465" s="11"/>
      <c r="Q465" s="11"/>
    </row>
    <row r="466" spans="14:17" ht="15.75" customHeight="1" x14ac:dyDescent="0.25">
      <c r="N466" s="11"/>
      <c r="O466" s="11"/>
      <c r="P466" s="11"/>
      <c r="Q466" s="11"/>
    </row>
    <row r="467" spans="14:17" ht="15.75" customHeight="1" x14ac:dyDescent="0.25">
      <c r="N467" s="11"/>
      <c r="O467" s="11"/>
      <c r="P467" s="11"/>
      <c r="Q467" s="11"/>
    </row>
    <row r="468" spans="14:17" ht="15.75" customHeight="1" x14ac:dyDescent="0.25">
      <c r="N468" s="11"/>
      <c r="O468" s="11"/>
      <c r="P468" s="11"/>
      <c r="Q468" s="11"/>
    </row>
    <row r="469" spans="14:17" ht="15.75" customHeight="1" x14ac:dyDescent="0.25">
      <c r="N469" s="11"/>
      <c r="O469" s="11"/>
      <c r="P469" s="11"/>
      <c r="Q469" s="11"/>
    </row>
    <row r="470" spans="14:17" ht="15.75" customHeight="1" x14ac:dyDescent="0.25">
      <c r="N470" s="11"/>
      <c r="O470" s="11"/>
      <c r="P470" s="11"/>
      <c r="Q470" s="11"/>
    </row>
    <row r="471" spans="14:17" ht="15.75" customHeight="1" x14ac:dyDescent="0.25">
      <c r="N471" s="11"/>
      <c r="O471" s="11"/>
      <c r="P471" s="11"/>
      <c r="Q471" s="11"/>
    </row>
    <row r="472" spans="14:17" ht="15.75" customHeight="1" x14ac:dyDescent="0.25">
      <c r="N472" s="11"/>
      <c r="O472" s="11"/>
      <c r="P472" s="11"/>
      <c r="Q472" s="11"/>
    </row>
    <row r="473" spans="14:17" ht="15.75" customHeight="1" x14ac:dyDescent="0.25">
      <c r="N473" s="11"/>
      <c r="O473" s="11"/>
      <c r="P473" s="11"/>
      <c r="Q473" s="11"/>
    </row>
    <row r="474" spans="14:17" ht="15.75" customHeight="1" x14ac:dyDescent="0.25">
      <c r="N474" s="11"/>
      <c r="O474" s="11"/>
      <c r="P474" s="11"/>
      <c r="Q474" s="11"/>
    </row>
    <row r="475" spans="14:17" ht="15.75" customHeight="1" x14ac:dyDescent="0.25">
      <c r="N475" s="11"/>
      <c r="O475" s="11"/>
      <c r="P475" s="11"/>
      <c r="Q475" s="11"/>
    </row>
    <row r="476" spans="14:17" ht="15.75" customHeight="1" x14ac:dyDescent="0.25">
      <c r="N476" s="11"/>
      <c r="O476" s="11"/>
      <c r="P476" s="11"/>
      <c r="Q476" s="11"/>
    </row>
    <row r="477" spans="14:17" ht="15.75" customHeight="1" x14ac:dyDescent="0.25">
      <c r="N477" s="11"/>
      <c r="O477" s="11"/>
      <c r="P477" s="11"/>
      <c r="Q477" s="11"/>
    </row>
    <row r="478" spans="14:17" ht="15.75" customHeight="1" x14ac:dyDescent="0.25">
      <c r="N478" s="11"/>
      <c r="O478" s="11"/>
      <c r="P478" s="11"/>
      <c r="Q478" s="11"/>
    </row>
    <row r="479" spans="14:17" ht="15.75" customHeight="1" x14ac:dyDescent="0.25">
      <c r="N479" s="11"/>
      <c r="O479" s="11"/>
      <c r="P479" s="11"/>
      <c r="Q479" s="11"/>
    </row>
    <row r="480" spans="14:17" ht="15.75" customHeight="1" x14ac:dyDescent="0.25">
      <c r="N480" s="11"/>
      <c r="O480" s="11"/>
      <c r="P480" s="11"/>
      <c r="Q480" s="11"/>
    </row>
    <row r="481" spans="14:17" ht="15.75" customHeight="1" x14ac:dyDescent="0.25">
      <c r="N481" s="11"/>
      <c r="O481" s="11"/>
      <c r="P481" s="11"/>
      <c r="Q481" s="11"/>
    </row>
    <row r="482" spans="14:17" ht="15.75" customHeight="1" x14ac:dyDescent="0.25">
      <c r="N482" s="11"/>
      <c r="O482" s="11"/>
      <c r="P482" s="11"/>
      <c r="Q482" s="11"/>
    </row>
    <row r="483" spans="14:17" ht="15.75" customHeight="1" x14ac:dyDescent="0.25">
      <c r="N483" s="11"/>
      <c r="O483" s="11"/>
      <c r="P483" s="11"/>
      <c r="Q483" s="11"/>
    </row>
    <row r="484" spans="14:17" ht="15.75" customHeight="1" x14ac:dyDescent="0.25">
      <c r="N484" s="11"/>
      <c r="O484" s="11"/>
      <c r="P484" s="11"/>
      <c r="Q484" s="11"/>
    </row>
    <row r="485" spans="14:17" ht="15.75" customHeight="1" x14ac:dyDescent="0.25">
      <c r="N485" s="11"/>
      <c r="O485" s="11"/>
      <c r="P485" s="11"/>
      <c r="Q485" s="11"/>
    </row>
    <row r="486" spans="14:17" ht="15.75" customHeight="1" x14ac:dyDescent="0.25">
      <c r="N486" s="11"/>
      <c r="O486" s="11"/>
      <c r="P486" s="11"/>
      <c r="Q486" s="11"/>
    </row>
    <row r="487" spans="14:17" ht="15.75" customHeight="1" x14ac:dyDescent="0.25">
      <c r="N487" s="11"/>
      <c r="O487" s="11"/>
      <c r="P487" s="11"/>
      <c r="Q487" s="11"/>
    </row>
    <row r="488" spans="14:17" ht="15.75" customHeight="1" x14ac:dyDescent="0.25">
      <c r="N488" s="11"/>
      <c r="O488" s="11"/>
      <c r="P488" s="11"/>
      <c r="Q488" s="11"/>
    </row>
    <row r="489" spans="14:17" ht="15.75" customHeight="1" x14ac:dyDescent="0.25">
      <c r="N489" s="11"/>
      <c r="O489" s="11"/>
      <c r="P489" s="11"/>
      <c r="Q489" s="11"/>
    </row>
    <row r="490" spans="14:17" ht="15.75" customHeight="1" x14ac:dyDescent="0.25">
      <c r="N490" s="11"/>
      <c r="O490" s="11"/>
      <c r="P490" s="11"/>
      <c r="Q490" s="11"/>
    </row>
    <row r="491" spans="14:17" ht="15.75" customHeight="1" x14ac:dyDescent="0.25">
      <c r="N491" s="11"/>
      <c r="O491" s="11"/>
      <c r="P491" s="11"/>
      <c r="Q491" s="11"/>
    </row>
    <row r="492" spans="14:17" ht="15.75" customHeight="1" x14ac:dyDescent="0.25">
      <c r="N492" s="11"/>
      <c r="O492" s="11"/>
      <c r="P492" s="11"/>
      <c r="Q492" s="11"/>
    </row>
    <row r="493" spans="14:17" ht="15.75" customHeight="1" x14ac:dyDescent="0.25">
      <c r="N493" s="11"/>
      <c r="O493" s="11"/>
      <c r="P493" s="11"/>
      <c r="Q493" s="11"/>
    </row>
    <row r="494" spans="14:17" ht="15.75" customHeight="1" x14ac:dyDescent="0.25">
      <c r="N494" s="11"/>
      <c r="O494" s="11"/>
      <c r="P494" s="11"/>
      <c r="Q494" s="11"/>
    </row>
    <row r="495" spans="14:17" ht="15.75" customHeight="1" x14ac:dyDescent="0.25">
      <c r="N495" s="11"/>
      <c r="O495" s="11"/>
      <c r="P495" s="11"/>
      <c r="Q495" s="11"/>
    </row>
    <row r="496" spans="14:17" ht="15.75" customHeight="1" x14ac:dyDescent="0.25">
      <c r="N496" s="11"/>
      <c r="O496" s="11"/>
      <c r="P496" s="11"/>
      <c r="Q496" s="11"/>
    </row>
    <row r="497" spans="14:17" ht="15.75" customHeight="1" x14ac:dyDescent="0.25">
      <c r="N497" s="11"/>
      <c r="O497" s="11"/>
      <c r="P497" s="11"/>
      <c r="Q497" s="11"/>
    </row>
    <row r="498" spans="14:17" ht="15.75" customHeight="1" x14ac:dyDescent="0.25">
      <c r="N498" s="11"/>
      <c r="O498" s="11"/>
      <c r="P498" s="11"/>
      <c r="Q498" s="11"/>
    </row>
    <row r="499" spans="14:17" ht="15.75" customHeight="1" x14ac:dyDescent="0.25">
      <c r="N499" s="11"/>
      <c r="O499" s="11"/>
      <c r="P499" s="11"/>
      <c r="Q499" s="11"/>
    </row>
    <row r="500" spans="14:17" ht="15.75" customHeight="1" x14ac:dyDescent="0.25">
      <c r="N500" s="11"/>
      <c r="O500" s="11"/>
      <c r="P500" s="11"/>
      <c r="Q500" s="11"/>
    </row>
    <row r="501" spans="14:17" ht="15.75" customHeight="1" x14ac:dyDescent="0.25">
      <c r="N501" s="11"/>
      <c r="O501" s="11"/>
      <c r="P501" s="11"/>
      <c r="Q501" s="11"/>
    </row>
    <row r="502" spans="14:17" ht="15.75" customHeight="1" x14ac:dyDescent="0.25">
      <c r="N502" s="11"/>
      <c r="O502" s="11"/>
      <c r="P502" s="11"/>
      <c r="Q502" s="11"/>
    </row>
    <row r="503" spans="14:17" ht="15.75" customHeight="1" x14ac:dyDescent="0.25">
      <c r="N503" s="11"/>
      <c r="O503" s="11"/>
      <c r="P503" s="11"/>
      <c r="Q503" s="11"/>
    </row>
    <row r="504" spans="14:17" ht="15.75" customHeight="1" x14ac:dyDescent="0.25">
      <c r="N504" s="11"/>
      <c r="O504" s="11"/>
      <c r="P504" s="11"/>
      <c r="Q504" s="11"/>
    </row>
    <row r="505" spans="14:17" ht="15.75" customHeight="1" x14ac:dyDescent="0.25">
      <c r="N505" s="11"/>
      <c r="O505" s="11"/>
      <c r="P505" s="11"/>
      <c r="Q505" s="11"/>
    </row>
    <row r="506" spans="14:17" ht="15.75" customHeight="1" x14ac:dyDescent="0.25">
      <c r="N506" s="11"/>
      <c r="O506" s="11"/>
      <c r="P506" s="11"/>
      <c r="Q506" s="11"/>
    </row>
    <row r="507" spans="14:17" ht="15.75" customHeight="1" x14ac:dyDescent="0.25">
      <c r="N507" s="11"/>
      <c r="O507" s="11"/>
      <c r="P507" s="11"/>
      <c r="Q507" s="11"/>
    </row>
    <row r="508" spans="14:17" ht="15.75" customHeight="1" x14ac:dyDescent="0.25">
      <c r="N508" s="11"/>
      <c r="O508" s="11"/>
      <c r="P508" s="11"/>
      <c r="Q508" s="11"/>
    </row>
    <row r="509" spans="14:17" ht="15.75" customHeight="1" x14ac:dyDescent="0.25">
      <c r="N509" s="11"/>
      <c r="O509" s="11"/>
      <c r="P509" s="11"/>
      <c r="Q509" s="11"/>
    </row>
    <row r="510" spans="14:17" ht="15.75" customHeight="1" x14ac:dyDescent="0.25">
      <c r="N510" s="11"/>
      <c r="O510" s="11"/>
      <c r="P510" s="11"/>
      <c r="Q510" s="11"/>
    </row>
    <row r="511" spans="14:17" ht="15.75" customHeight="1" x14ac:dyDescent="0.25">
      <c r="N511" s="11"/>
      <c r="O511" s="11"/>
      <c r="P511" s="11"/>
      <c r="Q511" s="11"/>
    </row>
    <row r="512" spans="14:17" ht="15.75" customHeight="1" x14ac:dyDescent="0.25">
      <c r="N512" s="11"/>
      <c r="O512" s="11"/>
      <c r="P512" s="11"/>
      <c r="Q512" s="11"/>
    </row>
    <row r="513" spans="14:17" ht="15.75" customHeight="1" x14ac:dyDescent="0.25">
      <c r="N513" s="11"/>
      <c r="O513" s="11"/>
      <c r="P513" s="11"/>
      <c r="Q513" s="11"/>
    </row>
    <row r="514" spans="14:17" ht="15.75" customHeight="1" x14ac:dyDescent="0.25">
      <c r="N514" s="11"/>
      <c r="O514" s="11"/>
      <c r="P514" s="11"/>
      <c r="Q514" s="11"/>
    </row>
    <row r="515" spans="14:17" ht="15.75" customHeight="1" x14ac:dyDescent="0.25">
      <c r="N515" s="11"/>
      <c r="O515" s="11"/>
      <c r="P515" s="11"/>
      <c r="Q515" s="11"/>
    </row>
    <row r="516" spans="14:17" ht="15.75" customHeight="1" x14ac:dyDescent="0.25">
      <c r="N516" s="11"/>
      <c r="O516" s="11"/>
      <c r="P516" s="11"/>
      <c r="Q516" s="11"/>
    </row>
    <row r="517" spans="14:17" ht="15.75" customHeight="1" x14ac:dyDescent="0.25">
      <c r="N517" s="11"/>
      <c r="O517" s="11"/>
      <c r="P517" s="11"/>
      <c r="Q517" s="11"/>
    </row>
    <row r="518" spans="14:17" ht="15.75" customHeight="1" x14ac:dyDescent="0.25">
      <c r="N518" s="11"/>
      <c r="O518" s="11"/>
      <c r="P518" s="11"/>
      <c r="Q518" s="11"/>
    </row>
    <row r="519" spans="14:17" ht="15.75" customHeight="1" x14ac:dyDescent="0.25">
      <c r="N519" s="11"/>
      <c r="O519" s="11"/>
      <c r="P519" s="11"/>
      <c r="Q519" s="11"/>
    </row>
    <row r="520" spans="14:17" ht="15.75" customHeight="1" x14ac:dyDescent="0.25">
      <c r="N520" s="11"/>
      <c r="O520" s="11"/>
      <c r="P520" s="11"/>
      <c r="Q520" s="11"/>
    </row>
    <row r="521" spans="14:17" ht="15.75" customHeight="1" x14ac:dyDescent="0.25">
      <c r="N521" s="11"/>
      <c r="O521" s="11"/>
      <c r="P521" s="11"/>
      <c r="Q521" s="11"/>
    </row>
    <row r="522" spans="14:17" ht="15.75" customHeight="1" x14ac:dyDescent="0.25">
      <c r="N522" s="11"/>
      <c r="O522" s="11"/>
      <c r="P522" s="11"/>
      <c r="Q522" s="11"/>
    </row>
    <row r="523" spans="14:17" ht="15.75" customHeight="1" x14ac:dyDescent="0.25">
      <c r="N523" s="11"/>
      <c r="O523" s="11"/>
      <c r="P523" s="11"/>
      <c r="Q523" s="11"/>
    </row>
    <row r="524" spans="14:17" ht="15.75" customHeight="1" x14ac:dyDescent="0.25">
      <c r="N524" s="11"/>
      <c r="O524" s="11"/>
      <c r="P524" s="11"/>
      <c r="Q524" s="11"/>
    </row>
    <row r="525" spans="14:17" ht="15.75" customHeight="1" x14ac:dyDescent="0.25">
      <c r="N525" s="11"/>
      <c r="O525" s="11"/>
      <c r="P525" s="11"/>
      <c r="Q525" s="11"/>
    </row>
    <row r="526" spans="14:17" ht="15.75" customHeight="1" x14ac:dyDescent="0.25">
      <c r="N526" s="11"/>
      <c r="O526" s="11"/>
      <c r="P526" s="11"/>
      <c r="Q526" s="11"/>
    </row>
    <row r="527" spans="14:17" ht="15.75" customHeight="1" x14ac:dyDescent="0.25">
      <c r="N527" s="11"/>
      <c r="O527" s="11"/>
      <c r="P527" s="11"/>
      <c r="Q527" s="11"/>
    </row>
    <row r="528" spans="14:17" ht="15.75" customHeight="1" x14ac:dyDescent="0.25">
      <c r="N528" s="11"/>
      <c r="O528" s="11"/>
      <c r="P528" s="11"/>
      <c r="Q528" s="11"/>
    </row>
    <row r="529" spans="14:17" ht="15.75" customHeight="1" x14ac:dyDescent="0.25">
      <c r="N529" s="11"/>
      <c r="O529" s="11"/>
      <c r="P529" s="11"/>
      <c r="Q529" s="11"/>
    </row>
    <row r="530" spans="14:17" ht="15.75" customHeight="1" x14ac:dyDescent="0.25">
      <c r="N530" s="11"/>
      <c r="O530" s="11"/>
      <c r="P530" s="11"/>
      <c r="Q530" s="11"/>
    </row>
    <row r="531" spans="14:17" ht="15.75" customHeight="1" x14ac:dyDescent="0.25">
      <c r="N531" s="11"/>
      <c r="O531" s="11"/>
      <c r="P531" s="11"/>
      <c r="Q531" s="11"/>
    </row>
    <row r="532" spans="14:17" ht="15.75" customHeight="1" x14ac:dyDescent="0.25">
      <c r="N532" s="11"/>
      <c r="O532" s="11"/>
      <c r="P532" s="11"/>
      <c r="Q532" s="11"/>
    </row>
    <row r="533" spans="14:17" ht="15.75" customHeight="1" x14ac:dyDescent="0.25">
      <c r="N533" s="11"/>
      <c r="O533" s="11"/>
      <c r="P533" s="11"/>
      <c r="Q533" s="11"/>
    </row>
    <row r="534" spans="14:17" ht="15.75" customHeight="1" x14ac:dyDescent="0.25">
      <c r="N534" s="11"/>
      <c r="O534" s="11"/>
      <c r="P534" s="11"/>
      <c r="Q534" s="11"/>
    </row>
    <row r="535" spans="14:17" ht="15.75" customHeight="1" x14ac:dyDescent="0.25">
      <c r="N535" s="11"/>
      <c r="O535" s="11"/>
      <c r="P535" s="11"/>
      <c r="Q535" s="11"/>
    </row>
    <row r="536" spans="14:17" ht="15.75" customHeight="1" x14ac:dyDescent="0.25">
      <c r="N536" s="11"/>
      <c r="O536" s="11"/>
      <c r="P536" s="11"/>
      <c r="Q536" s="11"/>
    </row>
    <row r="537" spans="14:17" ht="15.75" customHeight="1" x14ac:dyDescent="0.25">
      <c r="N537" s="11"/>
      <c r="O537" s="11"/>
      <c r="P537" s="11"/>
      <c r="Q537" s="11"/>
    </row>
    <row r="538" spans="14:17" ht="15.75" customHeight="1" x14ac:dyDescent="0.25">
      <c r="N538" s="11"/>
      <c r="O538" s="11"/>
      <c r="P538" s="11"/>
      <c r="Q538" s="11"/>
    </row>
    <row r="539" spans="14:17" ht="15.75" customHeight="1" x14ac:dyDescent="0.25">
      <c r="N539" s="11"/>
      <c r="O539" s="11"/>
      <c r="P539" s="11"/>
      <c r="Q539" s="11"/>
    </row>
    <row r="540" spans="14:17" ht="15.75" customHeight="1" x14ac:dyDescent="0.25">
      <c r="N540" s="11"/>
      <c r="O540" s="11"/>
      <c r="P540" s="11"/>
      <c r="Q540" s="11"/>
    </row>
    <row r="541" spans="14:17" ht="15.75" customHeight="1" x14ac:dyDescent="0.25">
      <c r="N541" s="11"/>
      <c r="O541" s="11"/>
      <c r="P541" s="11"/>
      <c r="Q541" s="11"/>
    </row>
    <row r="542" spans="14:17" ht="15.75" customHeight="1" x14ac:dyDescent="0.25">
      <c r="N542" s="11"/>
      <c r="O542" s="11"/>
      <c r="P542" s="11"/>
      <c r="Q542" s="11"/>
    </row>
    <row r="543" spans="14:17" ht="15.75" customHeight="1" x14ac:dyDescent="0.25">
      <c r="N543" s="11"/>
      <c r="O543" s="11"/>
      <c r="P543" s="11"/>
      <c r="Q543" s="11"/>
    </row>
    <row r="544" spans="14:17" ht="15.75" customHeight="1" x14ac:dyDescent="0.25">
      <c r="N544" s="11"/>
      <c r="O544" s="11"/>
      <c r="P544" s="11"/>
      <c r="Q544" s="11"/>
    </row>
    <row r="545" spans="14:17" ht="15.75" customHeight="1" x14ac:dyDescent="0.25">
      <c r="N545" s="11"/>
      <c r="O545" s="11"/>
      <c r="P545" s="11"/>
      <c r="Q545" s="11"/>
    </row>
    <row r="546" spans="14:17" ht="15.75" customHeight="1" x14ac:dyDescent="0.25">
      <c r="N546" s="11"/>
      <c r="O546" s="11"/>
      <c r="P546" s="11"/>
      <c r="Q546" s="11"/>
    </row>
    <row r="547" spans="14:17" ht="15.75" customHeight="1" x14ac:dyDescent="0.25">
      <c r="N547" s="11"/>
      <c r="O547" s="11"/>
      <c r="P547" s="11"/>
      <c r="Q547" s="11"/>
    </row>
    <row r="548" spans="14:17" ht="15.75" customHeight="1" x14ac:dyDescent="0.25">
      <c r="N548" s="11"/>
      <c r="O548" s="11"/>
      <c r="P548" s="11"/>
      <c r="Q548" s="11"/>
    </row>
    <row r="549" spans="14:17" ht="15.75" customHeight="1" x14ac:dyDescent="0.25">
      <c r="N549" s="11"/>
      <c r="O549" s="11"/>
      <c r="P549" s="11"/>
      <c r="Q549" s="11"/>
    </row>
    <row r="550" spans="14:17" ht="15.75" customHeight="1" x14ac:dyDescent="0.25">
      <c r="N550" s="11"/>
      <c r="O550" s="11"/>
      <c r="P550" s="11"/>
      <c r="Q550" s="11"/>
    </row>
    <row r="551" spans="14:17" ht="15.75" customHeight="1" x14ac:dyDescent="0.25">
      <c r="N551" s="11"/>
      <c r="O551" s="11"/>
      <c r="P551" s="11"/>
      <c r="Q551" s="11"/>
    </row>
    <row r="552" spans="14:17" ht="15.75" customHeight="1" x14ac:dyDescent="0.25">
      <c r="N552" s="11"/>
      <c r="O552" s="11"/>
      <c r="P552" s="11"/>
      <c r="Q552" s="11"/>
    </row>
    <row r="553" spans="14:17" ht="15.75" customHeight="1" x14ac:dyDescent="0.25">
      <c r="N553" s="11"/>
      <c r="O553" s="11"/>
      <c r="P553" s="11"/>
      <c r="Q553" s="11"/>
    </row>
    <row r="554" spans="14:17" ht="15.75" customHeight="1" x14ac:dyDescent="0.25">
      <c r="N554" s="11"/>
      <c r="O554" s="11"/>
      <c r="P554" s="11"/>
      <c r="Q554" s="11"/>
    </row>
    <row r="555" spans="14:17" ht="15.75" customHeight="1" x14ac:dyDescent="0.25">
      <c r="N555" s="11"/>
      <c r="O555" s="11"/>
      <c r="P555" s="11"/>
      <c r="Q555" s="11"/>
    </row>
    <row r="556" spans="14:17" ht="15.75" customHeight="1" x14ac:dyDescent="0.25">
      <c r="N556" s="11"/>
      <c r="O556" s="11"/>
      <c r="P556" s="11"/>
      <c r="Q556" s="11"/>
    </row>
    <row r="557" spans="14:17" ht="15.75" customHeight="1" x14ac:dyDescent="0.25">
      <c r="N557" s="11"/>
      <c r="O557" s="11"/>
      <c r="P557" s="11"/>
      <c r="Q557" s="11"/>
    </row>
    <row r="558" spans="14:17" ht="15.75" customHeight="1" x14ac:dyDescent="0.25">
      <c r="N558" s="11"/>
      <c r="O558" s="11"/>
      <c r="P558" s="11"/>
      <c r="Q558" s="11"/>
    </row>
    <row r="559" spans="14:17" ht="15.75" customHeight="1" x14ac:dyDescent="0.25">
      <c r="N559" s="11"/>
      <c r="O559" s="11"/>
      <c r="P559" s="11"/>
      <c r="Q559" s="11"/>
    </row>
    <row r="560" spans="14:17" ht="15.75" customHeight="1" x14ac:dyDescent="0.25">
      <c r="N560" s="11"/>
      <c r="O560" s="11"/>
      <c r="P560" s="11"/>
      <c r="Q560" s="11"/>
    </row>
    <row r="561" spans="14:17" ht="15.75" customHeight="1" x14ac:dyDescent="0.25">
      <c r="N561" s="11"/>
      <c r="O561" s="11"/>
      <c r="P561" s="11"/>
      <c r="Q561" s="11"/>
    </row>
    <row r="562" spans="14:17" ht="15.75" customHeight="1" x14ac:dyDescent="0.25">
      <c r="N562" s="11"/>
      <c r="O562" s="11"/>
      <c r="P562" s="11"/>
      <c r="Q562" s="11"/>
    </row>
    <row r="563" spans="14:17" ht="15.75" customHeight="1" x14ac:dyDescent="0.25">
      <c r="N563" s="11"/>
      <c r="O563" s="11"/>
      <c r="P563" s="11"/>
      <c r="Q563" s="11"/>
    </row>
    <row r="564" spans="14:17" ht="15.75" customHeight="1" x14ac:dyDescent="0.25">
      <c r="N564" s="11"/>
      <c r="O564" s="11"/>
      <c r="P564" s="11"/>
      <c r="Q564" s="11"/>
    </row>
    <row r="565" spans="14:17" ht="15.75" customHeight="1" x14ac:dyDescent="0.25">
      <c r="N565" s="11"/>
      <c r="O565" s="11"/>
      <c r="P565" s="11"/>
      <c r="Q565" s="11"/>
    </row>
    <row r="566" spans="14:17" ht="15.75" customHeight="1" x14ac:dyDescent="0.25">
      <c r="N566" s="11"/>
      <c r="O566" s="11"/>
      <c r="P566" s="11"/>
      <c r="Q566" s="11"/>
    </row>
    <row r="567" spans="14:17" ht="15.75" customHeight="1" x14ac:dyDescent="0.25">
      <c r="N567" s="11"/>
      <c r="O567" s="11"/>
      <c r="P567" s="11"/>
      <c r="Q567" s="11"/>
    </row>
    <row r="568" spans="14:17" ht="15.75" customHeight="1" x14ac:dyDescent="0.25">
      <c r="N568" s="11"/>
      <c r="O568" s="11"/>
      <c r="P568" s="11"/>
      <c r="Q568" s="11"/>
    </row>
    <row r="569" spans="14:17" ht="15.75" customHeight="1" x14ac:dyDescent="0.25">
      <c r="N569" s="11"/>
      <c r="O569" s="11"/>
      <c r="P569" s="11"/>
      <c r="Q569" s="11"/>
    </row>
    <row r="570" spans="14:17" ht="15.75" customHeight="1" x14ac:dyDescent="0.25">
      <c r="N570" s="11"/>
      <c r="O570" s="11"/>
      <c r="P570" s="11"/>
      <c r="Q570" s="11"/>
    </row>
    <row r="571" spans="14:17" ht="15.75" customHeight="1" x14ac:dyDescent="0.25">
      <c r="N571" s="11"/>
      <c r="O571" s="11"/>
      <c r="P571" s="11"/>
      <c r="Q571" s="11"/>
    </row>
    <row r="572" spans="14:17" ht="15.75" customHeight="1" x14ac:dyDescent="0.25">
      <c r="N572" s="11"/>
      <c r="O572" s="11"/>
      <c r="P572" s="11"/>
      <c r="Q572" s="11"/>
    </row>
    <row r="573" spans="14:17" ht="15.75" customHeight="1" x14ac:dyDescent="0.25">
      <c r="N573" s="11"/>
      <c r="O573" s="11"/>
      <c r="P573" s="11"/>
      <c r="Q573" s="11"/>
    </row>
    <row r="574" spans="14:17" ht="15.75" customHeight="1" x14ac:dyDescent="0.25">
      <c r="N574" s="11"/>
      <c r="O574" s="11"/>
      <c r="P574" s="11"/>
      <c r="Q574" s="11"/>
    </row>
    <row r="575" spans="14:17" ht="15.75" customHeight="1" x14ac:dyDescent="0.25">
      <c r="N575" s="11"/>
      <c r="O575" s="11"/>
      <c r="P575" s="11"/>
      <c r="Q575" s="11"/>
    </row>
    <row r="576" spans="14:17" ht="15.75" customHeight="1" x14ac:dyDescent="0.25">
      <c r="N576" s="11"/>
      <c r="O576" s="11"/>
      <c r="P576" s="11"/>
      <c r="Q576" s="11"/>
    </row>
    <row r="577" spans="14:17" ht="15.75" customHeight="1" x14ac:dyDescent="0.25">
      <c r="N577" s="11"/>
      <c r="O577" s="11"/>
      <c r="P577" s="11"/>
      <c r="Q577" s="11"/>
    </row>
    <row r="578" spans="14:17" ht="15.75" customHeight="1" x14ac:dyDescent="0.25">
      <c r="N578" s="11"/>
      <c r="O578" s="11"/>
      <c r="P578" s="11"/>
      <c r="Q578" s="11"/>
    </row>
    <row r="579" spans="14:17" ht="15.75" customHeight="1" x14ac:dyDescent="0.25">
      <c r="N579" s="11"/>
      <c r="O579" s="11"/>
      <c r="P579" s="11"/>
      <c r="Q579" s="11"/>
    </row>
    <row r="580" spans="14:17" ht="15.75" customHeight="1" x14ac:dyDescent="0.25">
      <c r="N580" s="11"/>
      <c r="O580" s="11"/>
      <c r="P580" s="11"/>
      <c r="Q580" s="11"/>
    </row>
    <row r="581" spans="14:17" ht="15.75" customHeight="1" x14ac:dyDescent="0.25">
      <c r="N581" s="11"/>
      <c r="O581" s="11"/>
      <c r="P581" s="11"/>
      <c r="Q581" s="11"/>
    </row>
    <row r="582" spans="14:17" ht="15.75" customHeight="1" x14ac:dyDescent="0.25">
      <c r="N582" s="11"/>
      <c r="O582" s="11"/>
      <c r="P582" s="11"/>
      <c r="Q582" s="11"/>
    </row>
    <row r="583" spans="14:17" ht="15.75" customHeight="1" x14ac:dyDescent="0.25">
      <c r="N583" s="11"/>
      <c r="O583" s="11"/>
      <c r="P583" s="11"/>
      <c r="Q583" s="11"/>
    </row>
    <row r="584" spans="14:17" ht="15.75" customHeight="1" x14ac:dyDescent="0.25">
      <c r="N584" s="11"/>
      <c r="O584" s="11"/>
      <c r="P584" s="11"/>
      <c r="Q584" s="11"/>
    </row>
    <row r="585" spans="14:17" ht="15.75" customHeight="1" x14ac:dyDescent="0.25">
      <c r="N585" s="11"/>
      <c r="O585" s="11"/>
      <c r="P585" s="11"/>
      <c r="Q585" s="11"/>
    </row>
    <row r="586" spans="14:17" ht="15.75" customHeight="1" x14ac:dyDescent="0.25">
      <c r="N586" s="11"/>
      <c r="O586" s="11"/>
      <c r="P586" s="11"/>
      <c r="Q586" s="11"/>
    </row>
    <row r="587" spans="14:17" ht="15.75" customHeight="1" x14ac:dyDescent="0.25">
      <c r="N587" s="11"/>
      <c r="O587" s="11"/>
      <c r="P587" s="11"/>
      <c r="Q587" s="11"/>
    </row>
    <row r="588" spans="14:17" ht="15.75" customHeight="1" x14ac:dyDescent="0.25">
      <c r="N588" s="11"/>
      <c r="O588" s="11"/>
      <c r="P588" s="11"/>
      <c r="Q588" s="11"/>
    </row>
    <row r="589" spans="14:17" ht="15.75" customHeight="1" x14ac:dyDescent="0.25">
      <c r="N589" s="11"/>
      <c r="O589" s="11"/>
      <c r="P589" s="11"/>
      <c r="Q589" s="11"/>
    </row>
    <row r="590" spans="14:17" ht="15.75" customHeight="1" x14ac:dyDescent="0.25">
      <c r="N590" s="11"/>
      <c r="O590" s="11"/>
      <c r="P590" s="11"/>
      <c r="Q590" s="11"/>
    </row>
    <row r="591" spans="14:17" ht="15.75" customHeight="1" x14ac:dyDescent="0.25">
      <c r="N591" s="11"/>
      <c r="O591" s="11"/>
      <c r="P591" s="11"/>
      <c r="Q591" s="11"/>
    </row>
    <row r="592" spans="14:17" ht="15.75" customHeight="1" x14ac:dyDescent="0.25">
      <c r="N592" s="11"/>
      <c r="O592" s="11"/>
      <c r="P592" s="11"/>
      <c r="Q592" s="11"/>
    </row>
    <row r="593" spans="14:17" ht="15.75" customHeight="1" x14ac:dyDescent="0.25">
      <c r="N593" s="11"/>
      <c r="O593" s="11"/>
      <c r="P593" s="11"/>
      <c r="Q593" s="11"/>
    </row>
    <row r="594" spans="14:17" ht="15.75" customHeight="1" x14ac:dyDescent="0.25">
      <c r="N594" s="11"/>
      <c r="O594" s="11"/>
      <c r="P594" s="11"/>
      <c r="Q594" s="11"/>
    </row>
    <row r="595" spans="14:17" ht="15.75" customHeight="1" x14ac:dyDescent="0.25">
      <c r="N595" s="11"/>
      <c r="O595" s="11"/>
      <c r="P595" s="11"/>
      <c r="Q595" s="11"/>
    </row>
    <row r="596" spans="14:17" ht="15.75" customHeight="1" x14ac:dyDescent="0.25">
      <c r="N596" s="11"/>
      <c r="O596" s="11"/>
      <c r="P596" s="11"/>
      <c r="Q596" s="11"/>
    </row>
    <row r="597" spans="14:17" ht="15.75" customHeight="1" x14ac:dyDescent="0.25">
      <c r="N597" s="11"/>
      <c r="O597" s="11"/>
      <c r="P597" s="11"/>
      <c r="Q597" s="11"/>
    </row>
    <row r="598" spans="14:17" ht="15.75" customHeight="1" x14ac:dyDescent="0.25">
      <c r="N598" s="11"/>
      <c r="O598" s="11"/>
      <c r="P598" s="11"/>
      <c r="Q598" s="11"/>
    </row>
    <row r="599" spans="14:17" ht="15.75" customHeight="1" x14ac:dyDescent="0.25">
      <c r="N599" s="11"/>
      <c r="O599" s="11"/>
      <c r="P599" s="11"/>
      <c r="Q599" s="11"/>
    </row>
    <row r="600" spans="14:17" ht="15.75" customHeight="1" x14ac:dyDescent="0.25">
      <c r="N600" s="11"/>
      <c r="O600" s="11"/>
      <c r="P600" s="11"/>
      <c r="Q600" s="11"/>
    </row>
    <row r="601" spans="14:17" ht="15.75" customHeight="1" x14ac:dyDescent="0.25">
      <c r="N601" s="11"/>
      <c r="O601" s="11"/>
      <c r="P601" s="11"/>
      <c r="Q601" s="11"/>
    </row>
    <row r="602" spans="14:17" ht="15.75" customHeight="1" x14ac:dyDescent="0.25">
      <c r="N602" s="11"/>
      <c r="O602" s="11"/>
      <c r="P602" s="11"/>
      <c r="Q602" s="11"/>
    </row>
    <row r="603" spans="14:17" ht="15.75" customHeight="1" x14ac:dyDescent="0.25">
      <c r="N603" s="11"/>
      <c r="O603" s="11"/>
      <c r="P603" s="11"/>
      <c r="Q603" s="11"/>
    </row>
    <row r="604" spans="14:17" ht="15.75" customHeight="1" x14ac:dyDescent="0.25">
      <c r="N604" s="11"/>
      <c r="O604" s="11"/>
      <c r="P604" s="11"/>
      <c r="Q604" s="11"/>
    </row>
    <row r="605" spans="14:17" ht="15.75" customHeight="1" x14ac:dyDescent="0.25">
      <c r="N605" s="11"/>
      <c r="O605" s="11"/>
      <c r="P605" s="11"/>
      <c r="Q605" s="11"/>
    </row>
    <row r="606" spans="14:17" ht="15.75" customHeight="1" x14ac:dyDescent="0.25">
      <c r="N606" s="11"/>
      <c r="O606" s="11"/>
      <c r="P606" s="11"/>
      <c r="Q606" s="11"/>
    </row>
    <row r="607" spans="14:17" ht="15.75" customHeight="1" x14ac:dyDescent="0.25">
      <c r="N607" s="11"/>
      <c r="O607" s="11"/>
      <c r="P607" s="11"/>
      <c r="Q607" s="11"/>
    </row>
    <row r="608" spans="14:17" ht="15.75" customHeight="1" x14ac:dyDescent="0.25">
      <c r="N608" s="11"/>
      <c r="O608" s="11"/>
      <c r="P608" s="11"/>
      <c r="Q608" s="11"/>
    </row>
    <row r="609" spans="14:17" ht="15.75" customHeight="1" x14ac:dyDescent="0.25">
      <c r="N609" s="11"/>
      <c r="O609" s="11"/>
      <c r="P609" s="11"/>
      <c r="Q609" s="11"/>
    </row>
    <row r="610" spans="14:17" ht="15.75" customHeight="1" x14ac:dyDescent="0.25">
      <c r="N610" s="11"/>
      <c r="O610" s="11"/>
      <c r="P610" s="11"/>
      <c r="Q610" s="11"/>
    </row>
    <row r="611" spans="14:17" ht="15.75" customHeight="1" x14ac:dyDescent="0.25">
      <c r="N611" s="11"/>
      <c r="O611" s="11"/>
      <c r="P611" s="11"/>
      <c r="Q611" s="11"/>
    </row>
    <row r="612" spans="14:17" ht="15.75" customHeight="1" x14ac:dyDescent="0.25">
      <c r="N612" s="11"/>
      <c r="O612" s="11"/>
      <c r="P612" s="11"/>
      <c r="Q612" s="11"/>
    </row>
    <row r="613" spans="14:17" ht="15.75" customHeight="1" x14ac:dyDescent="0.25">
      <c r="N613" s="11"/>
      <c r="O613" s="11"/>
      <c r="P613" s="11"/>
      <c r="Q613" s="11"/>
    </row>
    <row r="614" spans="14:17" ht="15.75" customHeight="1" x14ac:dyDescent="0.25">
      <c r="N614" s="11"/>
      <c r="O614" s="11"/>
      <c r="P614" s="11"/>
      <c r="Q614" s="11"/>
    </row>
    <row r="615" spans="14:17" ht="15.75" customHeight="1" x14ac:dyDescent="0.25">
      <c r="N615" s="11"/>
      <c r="O615" s="11"/>
      <c r="P615" s="11"/>
      <c r="Q615" s="11"/>
    </row>
    <row r="616" spans="14:17" ht="15.75" customHeight="1" x14ac:dyDescent="0.25">
      <c r="N616" s="11"/>
      <c r="O616" s="11"/>
      <c r="P616" s="11"/>
      <c r="Q616" s="11"/>
    </row>
    <row r="617" spans="14:17" ht="15.75" customHeight="1" x14ac:dyDescent="0.25">
      <c r="N617" s="11"/>
      <c r="O617" s="11"/>
      <c r="P617" s="11"/>
      <c r="Q617" s="11"/>
    </row>
    <row r="618" spans="14:17" ht="15.75" customHeight="1" x14ac:dyDescent="0.25">
      <c r="N618" s="11"/>
      <c r="O618" s="11"/>
      <c r="P618" s="11"/>
      <c r="Q618" s="11"/>
    </row>
    <row r="619" spans="14:17" ht="15.75" customHeight="1" x14ac:dyDescent="0.25">
      <c r="N619" s="11"/>
      <c r="O619" s="11"/>
      <c r="P619" s="11"/>
      <c r="Q619" s="11"/>
    </row>
    <row r="620" spans="14:17" ht="15.75" customHeight="1" x14ac:dyDescent="0.25">
      <c r="N620" s="11"/>
      <c r="O620" s="11"/>
      <c r="P620" s="11"/>
      <c r="Q620" s="11"/>
    </row>
    <row r="621" spans="14:17" ht="15.75" customHeight="1" x14ac:dyDescent="0.25">
      <c r="N621" s="11"/>
      <c r="O621" s="11"/>
      <c r="P621" s="11"/>
      <c r="Q621" s="11"/>
    </row>
    <row r="622" spans="14:17" ht="15.75" customHeight="1" x14ac:dyDescent="0.25">
      <c r="N622" s="11"/>
      <c r="O622" s="11"/>
      <c r="P622" s="11"/>
      <c r="Q622" s="11"/>
    </row>
    <row r="623" spans="14:17" ht="15.75" customHeight="1" x14ac:dyDescent="0.25">
      <c r="N623" s="11"/>
      <c r="O623" s="11"/>
      <c r="P623" s="11"/>
      <c r="Q623" s="11"/>
    </row>
    <row r="624" spans="14:17" ht="15.75" customHeight="1" x14ac:dyDescent="0.25">
      <c r="N624" s="11"/>
      <c r="O624" s="11"/>
      <c r="P624" s="11"/>
      <c r="Q624" s="11"/>
    </row>
    <row r="625" spans="14:17" ht="15.75" customHeight="1" x14ac:dyDescent="0.25">
      <c r="N625" s="11"/>
      <c r="O625" s="11"/>
      <c r="P625" s="11"/>
      <c r="Q625" s="11"/>
    </row>
    <row r="626" spans="14:17" ht="15.75" customHeight="1" x14ac:dyDescent="0.25">
      <c r="N626" s="11"/>
      <c r="O626" s="11"/>
      <c r="P626" s="11"/>
      <c r="Q626" s="11"/>
    </row>
    <row r="627" spans="14:17" ht="15.75" customHeight="1" x14ac:dyDescent="0.25">
      <c r="N627" s="11"/>
      <c r="O627" s="11"/>
      <c r="P627" s="11"/>
      <c r="Q627" s="11"/>
    </row>
    <row r="628" spans="14:17" ht="15.75" customHeight="1" x14ac:dyDescent="0.25">
      <c r="N628" s="11"/>
      <c r="O628" s="11"/>
      <c r="P628" s="11"/>
      <c r="Q628" s="11"/>
    </row>
    <row r="629" spans="14:17" ht="15.75" customHeight="1" x14ac:dyDescent="0.25">
      <c r="N629" s="11"/>
      <c r="O629" s="11"/>
      <c r="P629" s="11"/>
      <c r="Q629" s="11"/>
    </row>
    <row r="630" spans="14:17" ht="15.75" customHeight="1" x14ac:dyDescent="0.25">
      <c r="N630" s="11"/>
      <c r="O630" s="11"/>
      <c r="P630" s="11"/>
      <c r="Q630" s="11"/>
    </row>
    <row r="631" spans="14:17" ht="15.75" customHeight="1" x14ac:dyDescent="0.25">
      <c r="N631" s="11"/>
      <c r="O631" s="11"/>
      <c r="P631" s="11"/>
      <c r="Q631" s="11"/>
    </row>
    <row r="632" spans="14:17" ht="15.75" customHeight="1" x14ac:dyDescent="0.25">
      <c r="N632" s="11"/>
      <c r="O632" s="11"/>
      <c r="P632" s="11"/>
      <c r="Q632" s="11"/>
    </row>
    <row r="633" spans="14:17" ht="15.75" customHeight="1" x14ac:dyDescent="0.25">
      <c r="N633" s="11"/>
      <c r="O633" s="11"/>
      <c r="P633" s="11"/>
      <c r="Q633" s="11"/>
    </row>
    <row r="634" spans="14:17" ht="15.75" customHeight="1" x14ac:dyDescent="0.25">
      <c r="N634" s="11"/>
      <c r="O634" s="11"/>
      <c r="P634" s="11"/>
      <c r="Q634" s="11"/>
    </row>
    <row r="635" spans="14:17" ht="15.75" customHeight="1" x14ac:dyDescent="0.25">
      <c r="N635" s="11"/>
      <c r="O635" s="11"/>
      <c r="P635" s="11"/>
      <c r="Q635" s="11"/>
    </row>
    <row r="636" spans="14:17" ht="15.75" customHeight="1" x14ac:dyDescent="0.25">
      <c r="N636" s="11"/>
      <c r="O636" s="11"/>
      <c r="P636" s="11"/>
      <c r="Q636" s="11"/>
    </row>
    <row r="637" spans="14:17" ht="15.75" customHeight="1" x14ac:dyDescent="0.25">
      <c r="N637" s="11"/>
      <c r="O637" s="11"/>
      <c r="P637" s="11"/>
      <c r="Q637" s="11"/>
    </row>
    <row r="638" spans="14:17" ht="15.75" customHeight="1" x14ac:dyDescent="0.25">
      <c r="N638" s="11"/>
      <c r="O638" s="11"/>
      <c r="P638" s="11"/>
      <c r="Q638" s="11"/>
    </row>
    <row r="639" spans="14:17" ht="15.75" customHeight="1" x14ac:dyDescent="0.25">
      <c r="N639" s="11"/>
      <c r="O639" s="11"/>
      <c r="P639" s="11"/>
      <c r="Q639" s="11"/>
    </row>
    <row r="640" spans="14:17" ht="15.75" customHeight="1" x14ac:dyDescent="0.25">
      <c r="N640" s="11"/>
      <c r="O640" s="11"/>
      <c r="P640" s="11"/>
      <c r="Q640" s="11"/>
    </row>
    <row r="641" spans="14:17" ht="15.75" customHeight="1" x14ac:dyDescent="0.25">
      <c r="N641" s="11"/>
      <c r="O641" s="11"/>
      <c r="P641" s="11"/>
      <c r="Q641" s="11"/>
    </row>
    <row r="642" spans="14:17" ht="15.75" customHeight="1" x14ac:dyDescent="0.25">
      <c r="N642" s="11"/>
      <c r="O642" s="11"/>
      <c r="P642" s="11"/>
      <c r="Q642" s="11"/>
    </row>
    <row r="643" spans="14:17" ht="15.75" customHeight="1" x14ac:dyDescent="0.25">
      <c r="N643" s="11"/>
      <c r="O643" s="11"/>
      <c r="P643" s="11"/>
      <c r="Q643" s="11"/>
    </row>
    <row r="644" spans="14:17" ht="15.75" customHeight="1" x14ac:dyDescent="0.25">
      <c r="N644" s="11"/>
      <c r="O644" s="11"/>
      <c r="P644" s="11"/>
      <c r="Q644" s="11"/>
    </row>
    <row r="645" spans="14:17" ht="15.75" customHeight="1" x14ac:dyDescent="0.25">
      <c r="N645" s="11"/>
      <c r="O645" s="11"/>
      <c r="P645" s="11"/>
      <c r="Q645" s="11"/>
    </row>
    <row r="646" spans="14:17" ht="15.75" customHeight="1" x14ac:dyDescent="0.25">
      <c r="N646" s="11"/>
      <c r="O646" s="11"/>
      <c r="P646" s="11"/>
      <c r="Q646" s="11"/>
    </row>
    <row r="647" spans="14:17" ht="15.75" customHeight="1" x14ac:dyDescent="0.25">
      <c r="N647" s="11"/>
      <c r="O647" s="11"/>
      <c r="P647" s="11"/>
      <c r="Q647" s="11"/>
    </row>
    <row r="648" spans="14:17" ht="15.75" customHeight="1" x14ac:dyDescent="0.25">
      <c r="N648" s="11"/>
      <c r="O648" s="11"/>
      <c r="P648" s="11"/>
      <c r="Q648" s="11"/>
    </row>
    <row r="649" spans="14:17" ht="15.75" customHeight="1" x14ac:dyDescent="0.25">
      <c r="N649" s="11"/>
      <c r="O649" s="11"/>
      <c r="P649" s="11"/>
      <c r="Q649" s="11"/>
    </row>
    <row r="650" spans="14:17" ht="15.75" customHeight="1" x14ac:dyDescent="0.25">
      <c r="N650" s="11"/>
      <c r="O650" s="11"/>
      <c r="P650" s="11"/>
      <c r="Q650" s="11"/>
    </row>
    <row r="651" spans="14:17" ht="15.75" customHeight="1" x14ac:dyDescent="0.25">
      <c r="N651" s="11"/>
      <c r="O651" s="11"/>
      <c r="P651" s="11"/>
      <c r="Q651" s="11"/>
    </row>
    <row r="652" spans="14:17" ht="15.75" customHeight="1" x14ac:dyDescent="0.25">
      <c r="N652" s="11"/>
      <c r="O652" s="11"/>
      <c r="P652" s="11"/>
      <c r="Q652" s="11"/>
    </row>
    <row r="653" spans="14:17" ht="15.75" customHeight="1" x14ac:dyDescent="0.25">
      <c r="N653" s="11"/>
      <c r="O653" s="11"/>
      <c r="P653" s="11"/>
      <c r="Q653" s="11"/>
    </row>
    <row r="654" spans="14:17" ht="15.75" customHeight="1" x14ac:dyDescent="0.25">
      <c r="N654" s="11"/>
      <c r="O654" s="11"/>
      <c r="P654" s="11"/>
      <c r="Q654" s="11"/>
    </row>
    <row r="655" spans="14:17" ht="15.75" customHeight="1" x14ac:dyDescent="0.25">
      <c r="N655" s="11"/>
      <c r="O655" s="11"/>
      <c r="P655" s="11"/>
      <c r="Q655" s="11"/>
    </row>
    <row r="656" spans="14:17" ht="15.75" customHeight="1" x14ac:dyDescent="0.25">
      <c r="N656" s="11"/>
      <c r="O656" s="11"/>
      <c r="P656" s="11"/>
      <c r="Q656" s="11"/>
    </row>
    <row r="657" spans="14:17" ht="15.75" customHeight="1" x14ac:dyDescent="0.25">
      <c r="N657" s="11"/>
      <c r="O657" s="11"/>
      <c r="P657" s="11"/>
      <c r="Q657" s="11"/>
    </row>
    <row r="658" spans="14:17" ht="15.75" customHeight="1" x14ac:dyDescent="0.25">
      <c r="N658" s="11"/>
      <c r="O658" s="11"/>
      <c r="P658" s="11"/>
      <c r="Q658" s="11"/>
    </row>
    <row r="659" spans="14:17" ht="15.75" customHeight="1" x14ac:dyDescent="0.25">
      <c r="N659" s="11"/>
      <c r="O659" s="11"/>
      <c r="P659" s="11"/>
      <c r="Q659" s="11"/>
    </row>
    <row r="660" spans="14:17" ht="15.75" customHeight="1" x14ac:dyDescent="0.25">
      <c r="N660" s="11"/>
      <c r="O660" s="11"/>
      <c r="P660" s="11"/>
      <c r="Q660" s="11"/>
    </row>
    <row r="661" spans="14:17" ht="15.75" customHeight="1" x14ac:dyDescent="0.25">
      <c r="N661" s="11"/>
      <c r="O661" s="11"/>
      <c r="P661" s="11"/>
      <c r="Q661" s="11"/>
    </row>
    <row r="662" spans="14:17" ht="15.75" customHeight="1" x14ac:dyDescent="0.25">
      <c r="N662" s="11"/>
      <c r="O662" s="11"/>
      <c r="P662" s="11"/>
      <c r="Q662" s="11"/>
    </row>
    <row r="663" spans="14:17" ht="15.75" customHeight="1" x14ac:dyDescent="0.25">
      <c r="N663" s="11"/>
      <c r="O663" s="11"/>
      <c r="P663" s="11"/>
      <c r="Q663" s="11"/>
    </row>
    <row r="664" spans="14:17" ht="15.75" customHeight="1" x14ac:dyDescent="0.25">
      <c r="N664" s="11"/>
      <c r="O664" s="11"/>
      <c r="P664" s="11"/>
      <c r="Q664" s="11"/>
    </row>
    <row r="665" spans="14:17" ht="15.75" customHeight="1" x14ac:dyDescent="0.25">
      <c r="N665" s="11"/>
      <c r="O665" s="11"/>
      <c r="P665" s="11"/>
      <c r="Q665" s="11"/>
    </row>
    <row r="666" spans="14:17" ht="15.75" customHeight="1" x14ac:dyDescent="0.25">
      <c r="N666" s="11"/>
      <c r="O666" s="11"/>
      <c r="P666" s="11"/>
      <c r="Q666" s="11"/>
    </row>
    <row r="667" spans="14:17" ht="15.75" customHeight="1" x14ac:dyDescent="0.25">
      <c r="N667" s="11"/>
      <c r="O667" s="11"/>
      <c r="P667" s="11"/>
      <c r="Q667" s="11"/>
    </row>
    <row r="668" spans="14:17" ht="15.75" customHeight="1" x14ac:dyDescent="0.25">
      <c r="N668" s="11"/>
      <c r="O668" s="11"/>
      <c r="P668" s="11"/>
      <c r="Q668" s="11"/>
    </row>
    <row r="669" spans="14:17" ht="15.75" customHeight="1" x14ac:dyDescent="0.25">
      <c r="N669" s="11"/>
      <c r="O669" s="11"/>
      <c r="P669" s="11"/>
      <c r="Q669" s="11"/>
    </row>
    <row r="670" spans="14:17" ht="15.75" customHeight="1" x14ac:dyDescent="0.25">
      <c r="N670" s="11"/>
      <c r="O670" s="11"/>
      <c r="P670" s="11"/>
      <c r="Q670" s="11"/>
    </row>
    <row r="671" spans="14:17" ht="15.75" customHeight="1" x14ac:dyDescent="0.25">
      <c r="N671" s="11"/>
      <c r="O671" s="11"/>
      <c r="P671" s="11"/>
      <c r="Q671" s="11"/>
    </row>
    <row r="672" spans="14:17" ht="15.75" customHeight="1" x14ac:dyDescent="0.25">
      <c r="N672" s="11"/>
      <c r="O672" s="11"/>
      <c r="P672" s="11"/>
      <c r="Q672" s="11"/>
    </row>
    <row r="673" spans="14:17" ht="15.75" customHeight="1" x14ac:dyDescent="0.25">
      <c r="N673" s="11"/>
      <c r="O673" s="11"/>
      <c r="P673" s="11"/>
      <c r="Q673" s="11"/>
    </row>
    <row r="674" spans="14:17" ht="15.75" customHeight="1" x14ac:dyDescent="0.25">
      <c r="N674" s="11"/>
      <c r="O674" s="11"/>
      <c r="P674" s="11"/>
      <c r="Q674" s="11"/>
    </row>
    <row r="675" spans="14:17" ht="15.75" customHeight="1" x14ac:dyDescent="0.25">
      <c r="N675" s="11"/>
      <c r="O675" s="11"/>
      <c r="P675" s="11"/>
      <c r="Q675" s="11"/>
    </row>
    <row r="676" spans="14:17" ht="15.75" customHeight="1" x14ac:dyDescent="0.25">
      <c r="N676" s="11"/>
      <c r="O676" s="11"/>
      <c r="P676" s="11"/>
      <c r="Q676" s="11"/>
    </row>
    <row r="677" spans="14:17" ht="15.75" customHeight="1" x14ac:dyDescent="0.25">
      <c r="N677" s="11"/>
      <c r="O677" s="11"/>
      <c r="P677" s="11"/>
      <c r="Q677" s="11"/>
    </row>
    <row r="678" spans="14:17" ht="15.75" customHeight="1" x14ac:dyDescent="0.25">
      <c r="N678" s="11"/>
      <c r="O678" s="11"/>
      <c r="P678" s="11"/>
      <c r="Q678" s="11"/>
    </row>
    <row r="679" spans="14:17" ht="15.75" customHeight="1" x14ac:dyDescent="0.25">
      <c r="N679" s="11"/>
      <c r="O679" s="11"/>
      <c r="P679" s="11"/>
      <c r="Q679" s="11"/>
    </row>
    <row r="680" spans="14:17" ht="15.75" customHeight="1" x14ac:dyDescent="0.25">
      <c r="N680" s="11"/>
      <c r="O680" s="11"/>
      <c r="P680" s="11"/>
      <c r="Q680" s="11"/>
    </row>
    <row r="681" spans="14:17" ht="15.75" customHeight="1" x14ac:dyDescent="0.25">
      <c r="N681" s="11"/>
      <c r="O681" s="11"/>
      <c r="P681" s="11"/>
      <c r="Q681" s="11"/>
    </row>
    <row r="682" spans="14:17" ht="15.75" customHeight="1" x14ac:dyDescent="0.25">
      <c r="N682" s="11"/>
      <c r="O682" s="11"/>
      <c r="P682" s="11"/>
      <c r="Q682" s="11"/>
    </row>
    <row r="683" spans="14:17" ht="15.75" customHeight="1" x14ac:dyDescent="0.25">
      <c r="N683" s="11"/>
      <c r="O683" s="11"/>
      <c r="P683" s="11"/>
      <c r="Q683" s="11"/>
    </row>
    <row r="684" spans="14:17" ht="15.75" customHeight="1" x14ac:dyDescent="0.25">
      <c r="N684" s="11"/>
      <c r="O684" s="11"/>
      <c r="P684" s="11"/>
      <c r="Q684" s="11"/>
    </row>
    <row r="685" spans="14:17" ht="15.75" customHeight="1" x14ac:dyDescent="0.25">
      <c r="N685" s="11"/>
      <c r="O685" s="11"/>
      <c r="P685" s="11"/>
      <c r="Q685" s="11"/>
    </row>
    <row r="686" spans="14:17" ht="15.75" customHeight="1" x14ac:dyDescent="0.25">
      <c r="N686" s="11"/>
      <c r="O686" s="11"/>
      <c r="P686" s="11"/>
      <c r="Q686" s="11"/>
    </row>
    <row r="687" spans="14:17" ht="15.75" customHeight="1" x14ac:dyDescent="0.25">
      <c r="N687" s="11"/>
      <c r="O687" s="11"/>
      <c r="P687" s="11"/>
      <c r="Q687" s="11"/>
    </row>
    <row r="688" spans="14:17" ht="15.75" customHeight="1" x14ac:dyDescent="0.25">
      <c r="N688" s="11"/>
      <c r="O688" s="11"/>
      <c r="P688" s="11"/>
      <c r="Q688" s="11"/>
    </row>
    <row r="689" spans="14:17" ht="15.75" customHeight="1" x14ac:dyDescent="0.25">
      <c r="N689" s="11"/>
      <c r="O689" s="11"/>
      <c r="P689" s="11"/>
      <c r="Q689" s="11"/>
    </row>
    <row r="690" spans="14:17" ht="15.75" customHeight="1" x14ac:dyDescent="0.25">
      <c r="N690" s="11"/>
      <c r="O690" s="11"/>
      <c r="P690" s="11"/>
      <c r="Q690" s="11"/>
    </row>
    <row r="691" spans="14:17" ht="15.75" customHeight="1" x14ac:dyDescent="0.25">
      <c r="N691" s="11"/>
      <c r="O691" s="11"/>
      <c r="P691" s="11"/>
      <c r="Q691" s="11"/>
    </row>
    <row r="692" spans="14:17" ht="15.75" customHeight="1" x14ac:dyDescent="0.25">
      <c r="N692" s="11"/>
      <c r="O692" s="11"/>
      <c r="P692" s="11"/>
      <c r="Q692" s="11"/>
    </row>
    <row r="693" spans="14:17" ht="15.75" customHeight="1" x14ac:dyDescent="0.25">
      <c r="N693" s="11"/>
      <c r="O693" s="11"/>
      <c r="P693" s="11"/>
      <c r="Q693" s="11"/>
    </row>
    <row r="694" spans="14:17" ht="15.75" customHeight="1" x14ac:dyDescent="0.25">
      <c r="N694" s="11"/>
      <c r="O694" s="11"/>
      <c r="P694" s="11"/>
      <c r="Q694" s="11"/>
    </row>
    <row r="695" spans="14:17" ht="15.75" customHeight="1" x14ac:dyDescent="0.25">
      <c r="N695" s="11"/>
      <c r="O695" s="11"/>
      <c r="P695" s="11"/>
      <c r="Q695" s="11"/>
    </row>
    <row r="696" spans="14:17" ht="15.75" customHeight="1" x14ac:dyDescent="0.25">
      <c r="N696" s="11"/>
      <c r="O696" s="11"/>
      <c r="P696" s="11"/>
      <c r="Q696" s="11"/>
    </row>
    <row r="697" spans="14:17" ht="15.75" customHeight="1" x14ac:dyDescent="0.25">
      <c r="N697" s="11"/>
      <c r="O697" s="11"/>
      <c r="P697" s="11"/>
      <c r="Q697" s="11"/>
    </row>
    <row r="698" spans="14:17" ht="15.75" customHeight="1" x14ac:dyDescent="0.25">
      <c r="N698" s="11"/>
      <c r="O698" s="11"/>
      <c r="P698" s="11"/>
      <c r="Q698" s="11"/>
    </row>
    <row r="699" spans="14:17" ht="15.75" customHeight="1" x14ac:dyDescent="0.25">
      <c r="N699" s="11"/>
      <c r="O699" s="11"/>
      <c r="P699" s="11"/>
      <c r="Q699" s="11"/>
    </row>
    <row r="700" spans="14:17" ht="15.75" customHeight="1" x14ac:dyDescent="0.25">
      <c r="N700" s="11"/>
      <c r="O700" s="11"/>
      <c r="P700" s="11"/>
      <c r="Q700" s="11"/>
    </row>
    <row r="701" spans="14:17" ht="15.75" customHeight="1" x14ac:dyDescent="0.25">
      <c r="N701" s="11"/>
      <c r="O701" s="11"/>
      <c r="P701" s="11"/>
      <c r="Q701" s="11"/>
    </row>
    <row r="702" spans="14:17" ht="15.75" customHeight="1" x14ac:dyDescent="0.25">
      <c r="N702" s="11"/>
      <c r="O702" s="11"/>
      <c r="P702" s="11"/>
      <c r="Q702" s="11"/>
    </row>
    <row r="703" spans="14:17" ht="15.75" customHeight="1" x14ac:dyDescent="0.25">
      <c r="N703" s="11"/>
      <c r="O703" s="11"/>
      <c r="P703" s="11"/>
      <c r="Q703" s="11"/>
    </row>
    <row r="704" spans="14:17" ht="15.75" customHeight="1" x14ac:dyDescent="0.25">
      <c r="N704" s="11"/>
      <c r="O704" s="11"/>
      <c r="P704" s="11"/>
      <c r="Q704" s="11"/>
    </row>
    <row r="705" spans="14:17" ht="15.75" customHeight="1" x14ac:dyDescent="0.25">
      <c r="N705" s="11"/>
      <c r="O705" s="11"/>
      <c r="P705" s="11"/>
      <c r="Q705" s="11"/>
    </row>
    <row r="706" spans="14:17" ht="15.75" customHeight="1" x14ac:dyDescent="0.25">
      <c r="N706" s="11"/>
      <c r="O706" s="11"/>
      <c r="P706" s="11"/>
      <c r="Q706" s="11"/>
    </row>
    <row r="707" spans="14:17" ht="15.75" customHeight="1" x14ac:dyDescent="0.25">
      <c r="N707" s="11"/>
      <c r="O707" s="11"/>
      <c r="P707" s="11"/>
      <c r="Q707" s="11"/>
    </row>
    <row r="708" spans="14:17" ht="15.75" customHeight="1" x14ac:dyDescent="0.25">
      <c r="N708" s="11"/>
      <c r="O708" s="11"/>
      <c r="P708" s="11"/>
      <c r="Q708" s="11"/>
    </row>
    <row r="709" spans="14:17" ht="15.75" customHeight="1" x14ac:dyDescent="0.25">
      <c r="N709" s="11"/>
      <c r="O709" s="11"/>
      <c r="P709" s="11"/>
      <c r="Q709" s="11"/>
    </row>
    <row r="710" spans="14:17" ht="15.75" customHeight="1" x14ac:dyDescent="0.25">
      <c r="N710" s="11"/>
      <c r="O710" s="11"/>
      <c r="P710" s="11"/>
      <c r="Q710" s="11"/>
    </row>
    <row r="711" spans="14:17" ht="15.75" customHeight="1" x14ac:dyDescent="0.25">
      <c r="N711" s="11"/>
      <c r="O711" s="11"/>
      <c r="P711" s="11"/>
      <c r="Q711" s="11"/>
    </row>
    <row r="712" spans="14:17" ht="15.75" customHeight="1" x14ac:dyDescent="0.25">
      <c r="N712" s="11"/>
      <c r="O712" s="11"/>
      <c r="P712" s="11"/>
      <c r="Q712" s="11"/>
    </row>
    <row r="713" spans="14:17" ht="15.75" customHeight="1" x14ac:dyDescent="0.25">
      <c r="N713" s="11"/>
      <c r="O713" s="11"/>
      <c r="P713" s="11"/>
      <c r="Q713" s="11"/>
    </row>
    <row r="714" spans="14:17" ht="15.75" customHeight="1" x14ac:dyDescent="0.25">
      <c r="N714" s="11"/>
      <c r="O714" s="11"/>
      <c r="P714" s="11"/>
      <c r="Q714" s="11"/>
    </row>
    <row r="715" spans="14:17" ht="15.75" customHeight="1" x14ac:dyDescent="0.25">
      <c r="N715" s="11"/>
      <c r="O715" s="11"/>
      <c r="P715" s="11"/>
      <c r="Q715" s="11"/>
    </row>
    <row r="716" spans="14:17" ht="15.75" customHeight="1" x14ac:dyDescent="0.25">
      <c r="N716" s="11"/>
      <c r="O716" s="11"/>
      <c r="P716" s="11"/>
      <c r="Q716" s="11"/>
    </row>
    <row r="717" spans="14:17" ht="15.75" customHeight="1" x14ac:dyDescent="0.25">
      <c r="N717" s="11"/>
      <c r="O717" s="11"/>
      <c r="P717" s="11"/>
      <c r="Q717" s="11"/>
    </row>
    <row r="718" spans="14:17" ht="15.75" customHeight="1" x14ac:dyDescent="0.25">
      <c r="N718" s="11"/>
      <c r="O718" s="11"/>
      <c r="P718" s="11"/>
      <c r="Q718" s="11"/>
    </row>
    <row r="719" spans="14:17" ht="15.75" customHeight="1" x14ac:dyDescent="0.25">
      <c r="N719" s="11"/>
      <c r="O719" s="11"/>
      <c r="P719" s="11"/>
      <c r="Q719" s="11"/>
    </row>
    <row r="720" spans="14:17" ht="15.75" customHeight="1" x14ac:dyDescent="0.25">
      <c r="N720" s="11"/>
      <c r="O720" s="11"/>
      <c r="P720" s="11"/>
      <c r="Q720" s="11"/>
    </row>
    <row r="721" spans="14:17" ht="15.75" customHeight="1" x14ac:dyDescent="0.25">
      <c r="N721" s="11"/>
      <c r="O721" s="11"/>
      <c r="P721" s="11"/>
      <c r="Q721" s="11"/>
    </row>
    <row r="722" spans="14:17" ht="15.75" customHeight="1" x14ac:dyDescent="0.25">
      <c r="N722" s="11"/>
      <c r="O722" s="11"/>
      <c r="P722" s="11"/>
      <c r="Q722" s="11"/>
    </row>
    <row r="723" spans="14:17" ht="15.75" customHeight="1" x14ac:dyDescent="0.25">
      <c r="N723" s="11"/>
      <c r="O723" s="11"/>
      <c r="P723" s="11"/>
      <c r="Q723" s="11"/>
    </row>
    <row r="724" spans="14:17" ht="15.75" customHeight="1" x14ac:dyDescent="0.25">
      <c r="N724" s="11"/>
      <c r="O724" s="11"/>
      <c r="P724" s="11"/>
      <c r="Q724" s="11"/>
    </row>
    <row r="725" spans="14:17" ht="15.75" customHeight="1" x14ac:dyDescent="0.25">
      <c r="N725" s="11"/>
      <c r="O725" s="11"/>
      <c r="P725" s="11"/>
      <c r="Q725" s="11"/>
    </row>
    <row r="726" spans="14:17" ht="15.75" customHeight="1" x14ac:dyDescent="0.25">
      <c r="N726" s="11"/>
      <c r="O726" s="11"/>
      <c r="P726" s="11"/>
      <c r="Q726" s="11"/>
    </row>
    <row r="727" spans="14:17" ht="15.75" customHeight="1" x14ac:dyDescent="0.25">
      <c r="N727" s="11"/>
      <c r="O727" s="11"/>
      <c r="P727" s="11"/>
      <c r="Q727" s="11"/>
    </row>
    <row r="728" spans="14:17" ht="15.75" customHeight="1" x14ac:dyDescent="0.25">
      <c r="N728" s="11"/>
      <c r="O728" s="11"/>
      <c r="P728" s="11"/>
      <c r="Q728" s="11"/>
    </row>
    <row r="729" spans="14:17" ht="15.75" customHeight="1" x14ac:dyDescent="0.25">
      <c r="N729" s="11"/>
      <c r="O729" s="11"/>
      <c r="P729" s="11"/>
      <c r="Q729" s="11"/>
    </row>
    <row r="730" spans="14:17" ht="15.75" customHeight="1" x14ac:dyDescent="0.25">
      <c r="N730" s="11"/>
      <c r="O730" s="11"/>
      <c r="P730" s="11"/>
      <c r="Q730" s="11"/>
    </row>
    <row r="731" spans="14:17" ht="15.75" customHeight="1" x14ac:dyDescent="0.25">
      <c r="N731" s="11"/>
      <c r="O731" s="11"/>
      <c r="P731" s="11"/>
      <c r="Q731" s="11"/>
    </row>
    <row r="732" spans="14:17" ht="15.75" customHeight="1" x14ac:dyDescent="0.25">
      <c r="N732" s="11"/>
      <c r="O732" s="11"/>
      <c r="P732" s="11"/>
      <c r="Q732" s="11"/>
    </row>
    <row r="733" spans="14:17" ht="15.75" customHeight="1" x14ac:dyDescent="0.25">
      <c r="N733" s="11"/>
      <c r="O733" s="11"/>
      <c r="P733" s="11"/>
      <c r="Q733" s="11"/>
    </row>
    <row r="734" spans="14:17" ht="15.75" customHeight="1" x14ac:dyDescent="0.25">
      <c r="N734" s="11"/>
      <c r="O734" s="11"/>
      <c r="P734" s="11"/>
      <c r="Q734" s="11"/>
    </row>
    <row r="735" spans="14:17" ht="15.75" customHeight="1" x14ac:dyDescent="0.25">
      <c r="N735" s="11"/>
      <c r="O735" s="11"/>
      <c r="P735" s="11"/>
      <c r="Q735" s="11"/>
    </row>
    <row r="736" spans="14:17" ht="15.75" customHeight="1" x14ac:dyDescent="0.25">
      <c r="N736" s="11"/>
      <c r="O736" s="11"/>
      <c r="P736" s="11"/>
      <c r="Q736" s="11"/>
    </row>
    <row r="737" spans="14:17" ht="15.75" customHeight="1" x14ac:dyDescent="0.25">
      <c r="N737" s="11"/>
      <c r="O737" s="11"/>
      <c r="P737" s="11"/>
      <c r="Q737" s="11"/>
    </row>
    <row r="738" spans="14:17" ht="15.75" customHeight="1" x14ac:dyDescent="0.25">
      <c r="N738" s="11"/>
      <c r="O738" s="11"/>
      <c r="P738" s="11"/>
      <c r="Q738" s="11"/>
    </row>
    <row r="739" spans="14:17" ht="15.75" customHeight="1" x14ac:dyDescent="0.25">
      <c r="N739" s="11"/>
      <c r="O739" s="11"/>
      <c r="P739" s="11"/>
      <c r="Q739" s="11"/>
    </row>
    <row r="740" spans="14:17" ht="15.75" customHeight="1" x14ac:dyDescent="0.25">
      <c r="N740" s="11"/>
      <c r="O740" s="11"/>
      <c r="P740" s="11"/>
      <c r="Q740" s="11"/>
    </row>
    <row r="741" spans="14:17" ht="15.75" customHeight="1" x14ac:dyDescent="0.25">
      <c r="N741" s="11"/>
      <c r="O741" s="11"/>
      <c r="P741" s="11"/>
      <c r="Q741" s="11"/>
    </row>
    <row r="742" spans="14:17" ht="15.75" customHeight="1" x14ac:dyDescent="0.25">
      <c r="N742" s="11"/>
      <c r="O742" s="11"/>
      <c r="P742" s="11"/>
      <c r="Q742" s="11"/>
    </row>
    <row r="743" spans="14:17" ht="15.75" customHeight="1" x14ac:dyDescent="0.25">
      <c r="N743" s="11"/>
      <c r="O743" s="11"/>
      <c r="P743" s="11"/>
      <c r="Q743" s="11"/>
    </row>
    <row r="744" spans="14:17" ht="15.75" customHeight="1" x14ac:dyDescent="0.25">
      <c r="N744" s="11"/>
      <c r="O744" s="11"/>
      <c r="P744" s="11"/>
      <c r="Q744" s="11"/>
    </row>
    <row r="745" spans="14:17" ht="15.75" customHeight="1" x14ac:dyDescent="0.25">
      <c r="N745" s="11"/>
      <c r="O745" s="11"/>
      <c r="P745" s="11"/>
      <c r="Q745" s="11"/>
    </row>
    <row r="746" spans="14:17" ht="15.75" customHeight="1" x14ac:dyDescent="0.25">
      <c r="N746" s="11"/>
      <c r="O746" s="11"/>
      <c r="P746" s="11"/>
      <c r="Q746" s="11"/>
    </row>
    <row r="747" spans="14:17" ht="15.75" customHeight="1" x14ac:dyDescent="0.25">
      <c r="N747" s="11"/>
      <c r="O747" s="11"/>
      <c r="P747" s="11"/>
      <c r="Q747" s="11"/>
    </row>
    <row r="748" spans="14:17" ht="15.75" customHeight="1" x14ac:dyDescent="0.25">
      <c r="N748" s="11"/>
      <c r="O748" s="11"/>
      <c r="P748" s="11"/>
      <c r="Q748" s="11"/>
    </row>
    <row r="749" spans="14:17" ht="15.75" customHeight="1" x14ac:dyDescent="0.25">
      <c r="N749" s="11"/>
      <c r="O749" s="11"/>
      <c r="P749" s="11"/>
      <c r="Q749" s="11"/>
    </row>
    <row r="750" spans="14:17" ht="15.75" customHeight="1" x14ac:dyDescent="0.25">
      <c r="N750" s="11"/>
      <c r="O750" s="11"/>
      <c r="P750" s="11"/>
      <c r="Q750" s="11"/>
    </row>
    <row r="751" spans="14:17" ht="15.75" customHeight="1" x14ac:dyDescent="0.25">
      <c r="N751" s="11"/>
      <c r="O751" s="11"/>
      <c r="P751" s="11"/>
      <c r="Q751" s="11"/>
    </row>
    <row r="752" spans="14:17" ht="15.75" customHeight="1" x14ac:dyDescent="0.25">
      <c r="N752" s="11"/>
      <c r="O752" s="11"/>
      <c r="P752" s="11"/>
      <c r="Q752" s="11"/>
    </row>
    <row r="753" spans="14:17" ht="15.75" customHeight="1" x14ac:dyDescent="0.25">
      <c r="N753" s="11"/>
      <c r="O753" s="11"/>
      <c r="P753" s="11"/>
      <c r="Q753" s="11"/>
    </row>
    <row r="754" spans="14:17" ht="15.75" customHeight="1" x14ac:dyDescent="0.25">
      <c r="N754" s="11"/>
      <c r="O754" s="11"/>
      <c r="P754" s="11"/>
      <c r="Q754" s="11"/>
    </row>
    <row r="755" spans="14:17" ht="15.75" customHeight="1" x14ac:dyDescent="0.25">
      <c r="N755" s="11"/>
      <c r="O755" s="11"/>
      <c r="P755" s="11"/>
      <c r="Q755" s="11"/>
    </row>
    <row r="756" spans="14:17" ht="15.75" customHeight="1" x14ac:dyDescent="0.25">
      <c r="N756" s="11"/>
      <c r="O756" s="11"/>
      <c r="P756" s="11"/>
      <c r="Q756" s="11"/>
    </row>
    <row r="757" spans="14:17" ht="15.75" customHeight="1" x14ac:dyDescent="0.25">
      <c r="N757" s="11"/>
      <c r="O757" s="11"/>
      <c r="P757" s="11"/>
      <c r="Q757" s="11"/>
    </row>
    <row r="758" spans="14:17" ht="15.75" customHeight="1" x14ac:dyDescent="0.25">
      <c r="N758" s="11"/>
      <c r="O758" s="11"/>
      <c r="P758" s="11"/>
      <c r="Q758" s="11"/>
    </row>
    <row r="759" spans="14:17" ht="15.75" customHeight="1" x14ac:dyDescent="0.25">
      <c r="N759" s="11"/>
      <c r="O759" s="11"/>
      <c r="P759" s="11"/>
      <c r="Q759" s="11"/>
    </row>
    <row r="760" spans="14:17" ht="15.75" customHeight="1" x14ac:dyDescent="0.25">
      <c r="N760" s="11"/>
      <c r="O760" s="11"/>
      <c r="P760" s="11"/>
      <c r="Q760" s="11"/>
    </row>
    <row r="761" spans="14:17" ht="15.75" customHeight="1" x14ac:dyDescent="0.25">
      <c r="N761" s="11"/>
      <c r="O761" s="11"/>
      <c r="P761" s="11"/>
      <c r="Q761" s="11"/>
    </row>
    <row r="762" spans="14:17" ht="15.75" customHeight="1" x14ac:dyDescent="0.25">
      <c r="N762" s="11"/>
      <c r="O762" s="11"/>
      <c r="P762" s="11"/>
      <c r="Q762" s="11"/>
    </row>
    <row r="763" spans="14:17" ht="15.75" customHeight="1" x14ac:dyDescent="0.25">
      <c r="N763" s="11"/>
      <c r="O763" s="11"/>
      <c r="P763" s="11"/>
      <c r="Q763" s="11"/>
    </row>
    <row r="764" spans="14:17" ht="15.75" customHeight="1" x14ac:dyDescent="0.25">
      <c r="N764" s="11"/>
      <c r="O764" s="11"/>
      <c r="P764" s="11"/>
      <c r="Q764" s="11"/>
    </row>
    <row r="765" spans="14:17" ht="15.75" customHeight="1" x14ac:dyDescent="0.25">
      <c r="N765" s="11"/>
      <c r="O765" s="11"/>
      <c r="P765" s="11"/>
      <c r="Q765" s="11"/>
    </row>
    <row r="766" spans="14:17" ht="15.75" customHeight="1" x14ac:dyDescent="0.25">
      <c r="N766" s="11"/>
      <c r="O766" s="11"/>
      <c r="P766" s="11"/>
      <c r="Q766" s="11"/>
    </row>
    <row r="767" spans="14:17" ht="15.75" customHeight="1" x14ac:dyDescent="0.25">
      <c r="N767" s="11"/>
      <c r="O767" s="11"/>
      <c r="P767" s="11"/>
      <c r="Q767" s="11"/>
    </row>
    <row r="768" spans="14:17" ht="15.75" customHeight="1" x14ac:dyDescent="0.25">
      <c r="N768" s="11"/>
      <c r="O768" s="11"/>
      <c r="P768" s="11"/>
      <c r="Q768" s="11"/>
    </row>
    <row r="769" spans="14:17" ht="15.75" customHeight="1" x14ac:dyDescent="0.25">
      <c r="N769" s="11"/>
      <c r="O769" s="11"/>
      <c r="P769" s="11"/>
      <c r="Q769" s="11"/>
    </row>
    <row r="770" spans="14:17" ht="15.75" customHeight="1" x14ac:dyDescent="0.25">
      <c r="N770" s="11"/>
      <c r="O770" s="11"/>
      <c r="P770" s="11"/>
      <c r="Q770" s="11"/>
    </row>
    <row r="771" spans="14:17" ht="15.75" customHeight="1" x14ac:dyDescent="0.25">
      <c r="N771" s="11"/>
      <c r="O771" s="11"/>
      <c r="P771" s="11"/>
      <c r="Q771" s="11"/>
    </row>
    <row r="772" spans="14:17" ht="15.75" customHeight="1" x14ac:dyDescent="0.25">
      <c r="N772" s="11"/>
      <c r="O772" s="11"/>
      <c r="P772" s="11"/>
      <c r="Q772" s="11"/>
    </row>
    <row r="773" spans="14:17" ht="15.75" customHeight="1" x14ac:dyDescent="0.25">
      <c r="N773" s="11"/>
      <c r="O773" s="11"/>
      <c r="P773" s="11"/>
      <c r="Q773" s="11"/>
    </row>
    <row r="774" spans="14:17" ht="15.75" customHeight="1" x14ac:dyDescent="0.25">
      <c r="N774" s="11"/>
      <c r="O774" s="11"/>
      <c r="P774" s="11"/>
      <c r="Q774" s="11"/>
    </row>
    <row r="775" spans="14:17" ht="15.75" customHeight="1" x14ac:dyDescent="0.25">
      <c r="N775" s="11"/>
      <c r="O775" s="11"/>
      <c r="P775" s="11"/>
      <c r="Q775" s="11"/>
    </row>
    <row r="776" spans="14:17" ht="15.75" customHeight="1" x14ac:dyDescent="0.25">
      <c r="N776" s="11"/>
      <c r="O776" s="11"/>
      <c r="P776" s="11"/>
      <c r="Q776" s="11"/>
    </row>
    <row r="777" spans="14:17" ht="15.75" customHeight="1" x14ac:dyDescent="0.25">
      <c r="N777" s="11"/>
      <c r="O777" s="11"/>
      <c r="P777" s="11"/>
      <c r="Q777" s="11"/>
    </row>
    <row r="778" spans="14:17" ht="15.75" customHeight="1" x14ac:dyDescent="0.25">
      <c r="N778" s="11"/>
      <c r="O778" s="11"/>
      <c r="P778" s="11"/>
      <c r="Q778" s="11"/>
    </row>
    <row r="779" spans="14:17" ht="15.75" customHeight="1" x14ac:dyDescent="0.25">
      <c r="N779" s="11"/>
      <c r="O779" s="11"/>
      <c r="P779" s="11"/>
      <c r="Q779" s="11"/>
    </row>
    <row r="780" spans="14:17" ht="15.75" customHeight="1" x14ac:dyDescent="0.25">
      <c r="N780" s="11"/>
      <c r="O780" s="11"/>
      <c r="P780" s="11"/>
      <c r="Q780" s="11"/>
    </row>
    <row r="781" spans="14:17" ht="15.75" customHeight="1" x14ac:dyDescent="0.25">
      <c r="N781" s="11"/>
      <c r="O781" s="11"/>
      <c r="P781" s="11"/>
      <c r="Q781" s="11"/>
    </row>
    <row r="782" spans="14:17" ht="15.75" customHeight="1" x14ac:dyDescent="0.25">
      <c r="N782" s="11"/>
      <c r="O782" s="11"/>
      <c r="P782" s="11"/>
      <c r="Q782" s="11"/>
    </row>
    <row r="783" spans="14:17" ht="15.75" customHeight="1" x14ac:dyDescent="0.25">
      <c r="N783" s="11"/>
      <c r="O783" s="11"/>
      <c r="P783" s="11"/>
      <c r="Q783" s="11"/>
    </row>
    <row r="784" spans="14:17" ht="15.75" customHeight="1" x14ac:dyDescent="0.25">
      <c r="N784" s="11"/>
      <c r="O784" s="11"/>
      <c r="P784" s="11"/>
      <c r="Q784" s="11"/>
    </row>
    <row r="785" spans="14:17" ht="15.75" customHeight="1" x14ac:dyDescent="0.25">
      <c r="N785" s="11"/>
      <c r="O785" s="11"/>
      <c r="P785" s="11"/>
      <c r="Q785" s="11"/>
    </row>
    <row r="786" spans="14:17" ht="15.75" customHeight="1" x14ac:dyDescent="0.25">
      <c r="N786" s="11"/>
      <c r="O786" s="11"/>
      <c r="P786" s="11"/>
      <c r="Q786" s="11"/>
    </row>
    <row r="787" spans="14:17" ht="15.75" customHeight="1" x14ac:dyDescent="0.25">
      <c r="N787" s="11"/>
      <c r="O787" s="11"/>
      <c r="P787" s="11"/>
      <c r="Q787" s="11"/>
    </row>
    <row r="788" spans="14:17" ht="15.75" customHeight="1" x14ac:dyDescent="0.25">
      <c r="N788" s="11"/>
      <c r="O788" s="11"/>
      <c r="P788" s="11"/>
      <c r="Q788" s="11"/>
    </row>
    <row r="789" spans="14:17" ht="15.75" customHeight="1" x14ac:dyDescent="0.25">
      <c r="N789" s="11"/>
      <c r="O789" s="11"/>
      <c r="P789" s="11"/>
      <c r="Q789" s="11"/>
    </row>
    <row r="790" spans="14:17" ht="15.75" customHeight="1" x14ac:dyDescent="0.25">
      <c r="N790" s="11"/>
      <c r="O790" s="11"/>
      <c r="P790" s="11"/>
      <c r="Q790" s="11"/>
    </row>
    <row r="791" spans="14:17" ht="15.75" customHeight="1" x14ac:dyDescent="0.25">
      <c r="N791" s="11"/>
      <c r="O791" s="11"/>
      <c r="P791" s="11"/>
      <c r="Q791" s="11"/>
    </row>
    <row r="792" spans="14:17" ht="15.75" customHeight="1" x14ac:dyDescent="0.25">
      <c r="N792" s="11"/>
      <c r="O792" s="11"/>
      <c r="P792" s="11"/>
      <c r="Q792" s="11"/>
    </row>
    <row r="793" spans="14:17" ht="15.75" customHeight="1" x14ac:dyDescent="0.25">
      <c r="N793" s="11"/>
      <c r="O793" s="11"/>
      <c r="P793" s="11"/>
      <c r="Q793" s="11"/>
    </row>
    <row r="794" spans="14:17" ht="15.75" customHeight="1" x14ac:dyDescent="0.25">
      <c r="N794" s="11"/>
      <c r="O794" s="11"/>
      <c r="P794" s="11"/>
      <c r="Q794" s="11"/>
    </row>
    <row r="795" spans="14:17" ht="15.75" customHeight="1" x14ac:dyDescent="0.25">
      <c r="N795" s="11"/>
      <c r="O795" s="11"/>
      <c r="P795" s="11"/>
      <c r="Q795" s="11"/>
    </row>
    <row r="796" spans="14:17" ht="15.75" customHeight="1" x14ac:dyDescent="0.25">
      <c r="N796" s="11"/>
      <c r="O796" s="11"/>
      <c r="P796" s="11"/>
      <c r="Q796" s="11"/>
    </row>
    <row r="797" spans="14:17" ht="15.75" customHeight="1" x14ac:dyDescent="0.25">
      <c r="N797" s="11"/>
      <c r="O797" s="11"/>
      <c r="P797" s="11"/>
      <c r="Q797" s="11"/>
    </row>
    <row r="798" spans="14:17" ht="15.75" customHeight="1" x14ac:dyDescent="0.25">
      <c r="N798" s="11"/>
      <c r="O798" s="11"/>
      <c r="P798" s="11"/>
      <c r="Q798" s="11"/>
    </row>
    <row r="799" spans="14:17" ht="15.75" customHeight="1" x14ac:dyDescent="0.25">
      <c r="N799" s="11"/>
      <c r="O799" s="11"/>
      <c r="P799" s="11"/>
      <c r="Q799" s="11"/>
    </row>
    <row r="800" spans="14:17" ht="15.75" customHeight="1" x14ac:dyDescent="0.25">
      <c r="N800" s="11"/>
      <c r="O800" s="11"/>
      <c r="P800" s="11"/>
      <c r="Q800" s="11"/>
    </row>
    <row r="801" spans="14:17" ht="15.75" customHeight="1" x14ac:dyDescent="0.25">
      <c r="N801" s="11"/>
      <c r="O801" s="11"/>
      <c r="P801" s="11"/>
      <c r="Q801" s="11"/>
    </row>
    <row r="802" spans="14:17" ht="15.75" customHeight="1" x14ac:dyDescent="0.25">
      <c r="N802" s="11"/>
      <c r="O802" s="11"/>
      <c r="P802" s="11"/>
      <c r="Q802" s="11"/>
    </row>
    <row r="803" spans="14:17" ht="15.75" customHeight="1" x14ac:dyDescent="0.25">
      <c r="N803" s="11"/>
      <c r="O803" s="11"/>
      <c r="P803" s="11"/>
      <c r="Q803" s="11"/>
    </row>
    <row r="804" spans="14:17" ht="15.75" customHeight="1" x14ac:dyDescent="0.25">
      <c r="N804" s="11"/>
      <c r="O804" s="11"/>
      <c r="P804" s="11"/>
      <c r="Q804" s="11"/>
    </row>
    <row r="805" spans="14:17" ht="15.75" customHeight="1" x14ac:dyDescent="0.25">
      <c r="N805" s="11"/>
      <c r="O805" s="11"/>
      <c r="P805" s="11"/>
      <c r="Q805" s="11"/>
    </row>
    <row r="806" spans="14:17" ht="15.75" customHeight="1" x14ac:dyDescent="0.25">
      <c r="N806" s="11"/>
      <c r="O806" s="11"/>
      <c r="P806" s="11"/>
      <c r="Q806" s="11"/>
    </row>
    <row r="807" spans="14:17" ht="15.75" customHeight="1" x14ac:dyDescent="0.25">
      <c r="N807" s="11"/>
      <c r="O807" s="11"/>
      <c r="P807" s="11"/>
      <c r="Q807" s="11"/>
    </row>
    <row r="808" spans="14:17" ht="15.75" customHeight="1" x14ac:dyDescent="0.25">
      <c r="N808" s="11"/>
      <c r="O808" s="11"/>
      <c r="P808" s="11"/>
      <c r="Q808" s="11"/>
    </row>
    <row r="809" spans="14:17" ht="15.75" customHeight="1" x14ac:dyDescent="0.25">
      <c r="N809" s="11"/>
      <c r="O809" s="11"/>
      <c r="P809" s="11"/>
      <c r="Q809" s="11"/>
    </row>
    <row r="810" spans="14:17" ht="15.75" customHeight="1" x14ac:dyDescent="0.25">
      <c r="N810" s="11"/>
      <c r="O810" s="11"/>
      <c r="P810" s="11"/>
      <c r="Q810" s="11"/>
    </row>
    <row r="811" spans="14:17" ht="15.75" customHeight="1" x14ac:dyDescent="0.25">
      <c r="N811" s="11"/>
      <c r="O811" s="11"/>
      <c r="P811" s="11"/>
      <c r="Q811" s="11"/>
    </row>
    <row r="812" spans="14:17" ht="15.75" customHeight="1" x14ac:dyDescent="0.25">
      <c r="N812" s="11"/>
      <c r="O812" s="11"/>
      <c r="P812" s="11"/>
      <c r="Q812" s="11"/>
    </row>
    <row r="813" spans="14:17" ht="15.75" customHeight="1" x14ac:dyDescent="0.25">
      <c r="N813" s="11"/>
      <c r="O813" s="11"/>
      <c r="P813" s="11"/>
      <c r="Q813" s="11"/>
    </row>
    <row r="814" spans="14:17" ht="15.75" customHeight="1" x14ac:dyDescent="0.25">
      <c r="N814" s="11"/>
      <c r="O814" s="11"/>
      <c r="P814" s="11"/>
      <c r="Q814" s="11"/>
    </row>
    <row r="815" spans="14:17" ht="15.75" customHeight="1" x14ac:dyDescent="0.25">
      <c r="N815" s="11"/>
      <c r="O815" s="11"/>
      <c r="P815" s="11"/>
      <c r="Q815" s="11"/>
    </row>
    <row r="816" spans="14:17" ht="15.75" customHeight="1" x14ac:dyDescent="0.25">
      <c r="N816" s="11"/>
      <c r="O816" s="11"/>
      <c r="P816" s="11"/>
      <c r="Q816" s="11"/>
    </row>
    <row r="817" spans="14:17" ht="15.75" customHeight="1" x14ac:dyDescent="0.25">
      <c r="N817" s="11"/>
      <c r="O817" s="11"/>
      <c r="P817" s="11"/>
      <c r="Q817" s="11"/>
    </row>
    <row r="818" spans="14:17" ht="15.75" customHeight="1" x14ac:dyDescent="0.25">
      <c r="N818" s="11"/>
      <c r="O818" s="11"/>
      <c r="P818" s="11"/>
      <c r="Q818" s="11"/>
    </row>
    <row r="819" spans="14:17" ht="15.75" customHeight="1" x14ac:dyDescent="0.25">
      <c r="N819" s="11"/>
      <c r="O819" s="11"/>
      <c r="P819" s="11"/>
      <c r="Q819" s="11"/>
    </row>
    <row r="820" spans="14:17" ht="15.75" customHeight="1" x14ac:dyDescent="0.25">
      <c r="N820" s="11"/>
      <c r="O820" s="11"/>
      <c r="P820" s="11"/>
      <c r="Q820" s="11"/>
    </row>
    <row r="821" spans="14:17" ht="15.75" customHeight="1" x14ac:dyDescent="0.25">
      <c r="N821" s="11"/>
      <c r="O821" s="11"/>
      <c r="P821" s="11"/>
      <c r="Q821" s="11"/>
    </row>
    <row r="822" spans="14:17" ht="15.75" customHeight="1" x14ac:dyDescent="0.25">
      <c r="N822" s="11"/>
      <c r="O822" s="11"/>
      <c r="P822" s="11"/>
      <c r="Q822" s="11"/>
    </row>
    <row r="823" spans="14:17" ht="15.75" customHeight="1" x14ac:dyDescent="0.25">
      <c r="N823" s="11"/>
      <c r="O823" s="11"/>
      <c r="P823" s="11"/>
      <c r="Q823" s="11"/>
    </row>
    <row r="824" spans="14:17" ht="15.75" customHeight="1" x14ac:dyDescent="0.25">
      <c r="N824" s="11"/>
      <c r="O824" s="11"/>
      <c r="P824" s="11"/>
      <c r="Q824" s="11"/>
    </row>
    <row r="825" spans="14:17" ht="15.75" customHeight="1" x14ac:dyDescent="0.25">
      <c r="N825" s="11"/>
      <c r="O825" s="11"/>
      <c r="P825" s="11"/>
      <c r="Q825" s="11"/>
    </row>
    <row r="826" spans="14:17" ht="15.75" customHeight="1" x14ac:dyDescent="0.25">
      <c r="N826" s="11"/>
      <c r="O826" s="11"/>
      <c r="P826" s="11"/>
      <c r="Q826" s="11"/>
    </row>
    <row r="827" spans="14:17" ht="15.75" customHeight="1" x14ac:dyDescent="0.25">
      <c r="N827" s="11"/>
      <c r="O827" s="11"/>
      <c r="P827" s="11"/>
      <c r="Q827" s="11"/>
    </row>
    <row r="828" spans="14:17" ht="15.75" customHeight="1" x14ac:dyDescent="0.25">
      <c r="N828" s="11"/>
      <c r="O828" s="11"/>
      <c r="P828" s="11"/>
      <c r="Q828" s="11"/>
    </row>
    <row r="829" spans="14:17" ht="15.75" customHeight="1" x14ac:dyDescent="0.25">
      <c r="N829" s="11"/>
      <c r="O829" s="11"/>
      <c r="P829" s="11"/>
      <c r="Q829" s="11"/>
    </row>
    <row r="830" spans="14:17" ht="15.75" customHeight="1" x14ac:dyDescent="0.25">
      <c r="N830" s="11"/>
      <c r="O830" s="11"/>
      <c r="P830" s="11"/>
      <c r="Q830" s="11"/>
    </row>
    <row r="831" spans="14:17" ht="15.75" customHeight="1" x14ac:dyDescent="0.25">
      <c r="N831" s="11"/>
      <c r="O831" s="11"/>
      <c r="P831" s="11"/>
      <c r="Q831" s="11"/>
    </row>
    <row r="832" spans="14:17" ht="15.75" customHeight="1" x14ac:dyDescent="0.25">
      <c r="N832" s="11"/>
      <c r="O832" s="11"/>
      <c r="P832" s="11"/>
      <c r="Q832" s="11"/>
    </row>
    <row r="833" spans="14:17" ht="15.75" customHeight="1" x14ac:dyDescent="0.25">
      <c r="N833" s="11"/>
      <c r="O833" s="11"/>
      <c r="P833" s="11"/>
      <c r="Q833" s="11"/>
    </row>
    <row r="834" spans="14:17" ht="15.75" customHeight="1" x14ac:dyDescent="0.25">
      <c r="N834" s="11"/>
      <c r="O834" s="11"/>
      <c r="P834" s="11"/>
      <c r="Q834" s="11"/>
    </row>
    <row r="835" spans="14:17" ht="15.75" customHeight="1" x14ac:dyDescent="0.25">
      <c r="N835" s="11"/>
      <c r="O835" s="11"/>
      <c r="P835" s="11"/>
      <c r="Q835" s="11"/>
    </row>
    <row r="836" spans="14:17" ht="15.75" customHeight="1" x14ac:dyDescent="0.25">
      <c r="N836" s="11"/>
      <c r="O836" s="11"/>
      <c r="P836" s="11"/>
      <c r="Q836" s="11"/>
    </row>
    <row r="837" spans="14:17" ht="15.75" customHeight="1" x14ac:dyDescent="0.25">
      <c r="N837" s="11"/>
      <c r="O837" s="11"/>
      <c r="P837" s="11"/>
      <c r="Q837" s="11"/>
    </row>
    <row r="838" spans="14:17" ht="15.75" customHeight="1" x14ac:dyDescent="0.25">
      <c r="N838" s="11"/>
      <c r="O838" s="11"/>
      <c r="P838" s="11"/>
      <c r="Q838" s="11"/>
    </row>
    <row r="839" spans="14:17" ht="15.75" customHeight="1" x14ac:dyDescent="0.25">
      <c r="N839" s="11"/>
      <c r="O839" s="11"/>
      <c r="P839" s="11"/>
      <c r="Q839" s="11"/>
    </row>
    <row r="840" spans="14:17" ht="15.75" customHeight="1" x14ac:dyDescent="0.25">
      <c r="N840" s="11"/>
      <c r="O840" s="11"/>
      <c r="P840" s="11"/>
      <c r="Q840" s="11"/>
    </row>
    <row r="841" spans="14:17" ht="15.75" customHeight="1" x14ac:dyDescent="0.25">
      <c r="N841" s="11"/>
      <c r="O841" s="11"/>
      <c r="P841" s="11"/>
      <c r="Q841" s="11"/>
    </row>
    <row r="842" spans="14:17" ht="15.75" customHeight="1" x14ac:dyDescent="0.25">
      <c r="N842" s="11"/>
      <c r="O842" s="11"/>
      <c r="P842" s="11"/>
      <c r="Q842" s="11"/>
    </row>
    <row r="843" spans="14:17" ht="15.75" customHeight="1" x14ac:dyDescent="0.25">
      <c r="N843" s="11"/>
      <c r="O843" s="11"/>
      <c r="P843" s="11"/>
      <c r="Q843" s="11"/>
    </row>
    <row r="844" spans="14:17" ht="15.75" customHeight="1" x14ac:dyDescent="0.25">
      <c r="N844" s="11"/>
      <c r="O844" s="11"/>
      <c r="P844" s="11"/>
      <c r="Q844" s="11"/>
    </row>
    <row r="845" spans="14:17" ht="15.75" customHeight="1" x14ac:dyDescent="0.25">
      <c r="N845" s="11"/>
      <c r="O845" s="11"/>
      <c r="P845" s="11"/>
      <c r="Q845" s="11"/>
    </row>
    <row r="846" spans="14:17" ht="15.75" customHeight="1" x14ac:dyDescent="0.25">
      <c r="N846" s="11"/>
      <c r="O846" s="11"/>
      <c r="P846" s="11"/>
      <c r="Q846" s="11"/>
    </row>
    <row r="847" spans="14:17" ht="15.75" customHeight="1" x14ac:dyDescent="0.25">
      <c r="N847" s="11"/>
      <c r="O847" s="11"/>
      <c r="P847" s="11"/>
      <c r="Q847" s="11"/>
    </row>
    <row r="848" spans="14:17" ht="15.75" customHeight="1" x14ac:dyDescent="0.25">
      <c r="N848" s="11"/>
      <c r="O848" s="11"/>
      <c r="P848" s="11"/>
      <c r="Q848" s="11"/>
    </row>
    <row r="849" spans="14:17" ht="15.75" customHeight="1" x14ac:dyDescent="0.25">
      <c r="N849" s="11"/>
      <c r="O849" s="11"/>
      <c r="P849" s="11"/>
      <c r="Q849" s="11"/>
    </row>
    <row r="850" spans="14:17" ht="15.75" customHeight="1" x14ac:dyDescent="0.25">
      <c r="N850" s="11"/>
      <c r="O850" s="11"/>
      <c r="P850" s="11"/>
      <c r="Q850" s="11"/>
    </row>
    <row r="851" spans="14:17" ht="15.75" customHeight="1" x14ac:dyDescent="0.25">
      <c r="N851" s="11"/>
      <c r="O851" s="11"/>
      <c r="P851" s="11"/>
      <c r="Q851" s="11"/>
    </row>
    <row r="852" spans="14:17" ht="15.75" customHeight="1" x14ac:dyDescent="0.25">
      <c r="N852" s="11"/>
      <c r="O852" s="11"/>
      <c r="P852" s="11"/>
      <c r="Q852" s="11"/>
    </row>
    <row r="853" spans="14:17" ht="15.75" customHeight="1" x14ac:dyDescent="0.25">
      <c r="N853" s="11"/>
      <c r="O853" s="11"/>
      <c r="P853" s="11"/>
      <c r="Q853" s="11"/>
    </row>
    <row r="854" spans="14:17" ht="15.75" customHeight="1" x14ac:dyDescent="0.25">
      <c r="N854" s="11"/>
      <c r="O854" s="11"/>
      <c r="P854" s="11"/>
      <c r="Q854" s="11"/>
    </row>
    <row r="855" spans="14:17" ht="15.75" customHeight="1" x14ac:dyDescent="0.25">
      <c r="N855" s="11"/>
      <c r="O855" s="11"/>
      <c r="P855" s="11"/>
      <c r="Q855" s="11"/>
    </row>
    <row r="856" spans="14:17" ht="15.75" customHeight="1" x14ac:dyDescent="0.25">
      <c r="N856" s="11"/>
      <c r="O856" s="11"/>
      <c r="P856" s="11"/>
      <c r="Q856" s="11"/>
    </row>
    <row r="857" spans="14:17" ht="15.75" customHeight="1" x14ac:dyDescent="0.25">
      <c r="N857" s="11"/>
      <c r="O857" s="11"/>
      <c r="P857" s="11"/>
      <c r="Q857" s="11"/>
    </row>
    <row r="858" spans="14:17" ht="15.75" customHeight="1" x14ac:dyDescent="0.25">
      <c r="N858" s="11"/>
      <c r="O858" s="11"/>
      <c r="P858" s="11"/>
      <c r="Q858" s="11"/>
    </row>
    <row r="859" spans="14:17" ht="15.75" customHeight="1" x14ac:dyDescent="0.25">
      <c r="N859" s="11"/>
      <c r="O859" s="11"/>
      <c r="P859" s="11"/>
      <c r="Q859" s="11"/>
    </row>
    <row r="860" spans="14:17" ht="15.75" customHeight="1" x14ac:dyDescent="0.25">
      <c r="N860" s="11"/>
      <c r="O860" s="11"/>
      <c r="P860" s="11"/>
      <c r="Q860" s="11"/>
    </row>
    <row r="861" spans="14:17" ht="15.75" customHeight="1" x14ac:dyDescent="0.25">
      <c r="N861" s="11"/>
      <c r="O861" s="11"/>
      <c r="P861" s="11"/>
      <c r="Q861" s="11"/>
    </row>
    <row r="862" spans="14:17" ht="15.75" customHeight="1" x14ac:dyDescent="0.25">
      <c r="N862" s="11"/>
      <c r="O862" s="11"/>
      <c r="P862" s="11"/>
      <c r="Q862" s="11"/>
    </row>
    <row r="863" spans="14:17" ht="15.75" customHeight="1" x14ac:dyDescent="0.25">
      <c r="N863" s="11"/>
      <c r="O863" s="11"/>
      <c r="P863" s="11"/>
      <c r="Q863" s="11"/>
    </row>
    <row r="864" spans="14:17" ht="15.75" customHeight="1" x14ac:dyDescent="0.25">
      <c r="N864" s="11"/>
      <c r="O864" s="11"/>
      <c r="P864" s="11"/>
      <c r="Q864" s="11"/>
    </row>
    <row r="865" spans="14:17" ht="15.75" customHeight="1" x14ac:dyDescent="0.25">
      <c r="N865" s="11"/>
      <c r="O865" s="11"/>
      <c r="P865" s="11"/>
      <c r="Q865" s="11"/>
    </row>
    <row r="866" spans="14:17" ht="15.75" customHeight="1" x14ac:dyDescent="0.25">
      <c r="N866" s="11"/>
      <c r="O866" s="11"/>
      <c r="P866" s="11"/>
      <c r="Q866" s="11"/>
    </row>
    <row r="867" spans="14:17" ht="15.75" customHeight="1" x14ac:dyDescent="0.25">
      <c r="N867" s="11"/>
      <c r="O867" s="11"/>
      <c r="P867" s="11"/>
      <c r="Q867" s="11"/>
    </row>
    <row r="868" spans="14:17" ht="15.75" customHeight="1" x14ac:dyDescent="0.25">
      <c r="N868" s="11"/>
      <c r="O868" s="11"/>
      <c r="P868" s="11"/>
      <c r="Q868" s="11"/>
    </row>
    <row r="869" spans="14:17" ht="15.75" customHeight="1" x14ac:dyDescent="0.25">
      <c r="N869" s="11"/>
      <c r="O869" s="11"/>
      <c r="P869" s="11"/>
      <c r="Q869" s="11"/>
    </row>
    <row r="870" spans="14:17" ht="15.75" customHeight="1" x14ac:dyDescent="0.25">
      <c r="N870" s="11"/>
      <c r="O870" s="11"/>
      <c r="P870" s="11"/>
      <c r="Q870" s="11"/>
    </row>
    <row r="871" spans="14:17" ht="15.75" customHeight="1" x14ac:dyDescent="0.25">
      <c r="N871" s="11"/>
      <c r="O871" s="11"/>
      <c r="P871" s="11"/>
      <c r="Q871" s="11"/>
    </row>
    <row r="872" spans="14:17" ht="15.75" customHeight="1" x14ac:dyDescent="0.25">
      <c r="N872" s="11"/>
      <c r="O872" s="11"/>
      <c r="P872" s="11"/>
      <c r="Q872" s="11"/>
    </row>
    <row r="873" spans="14:17" ht="15.75" customHeight="1" x14ac:dyDescent="0.25">
      <c r="N873" s="11"/>
      <c r="O873" s="11"/>
      <c r="P873" s="11"/>
      <c r="Q873" s="11"/>
    </row>
    <row r="874" spans="14:17" ht="15.75" customHeight="1" x14ac:dyDescent="0.25">
      <c r="N874" s="11"/>
      <c r="O874" s="11"/>
      <c r="P874" s="11"/>
      <c r="Q874" s="11"/>
    </row>
    <row r="875" spans="14:17" ht="15.75" customHeight="1" x14ac:dyDescent="0.25">
      <c r="N875" s="11"/>
      <c r="O875" s="11"/>
      <c r="P875" s="11"/>
      <c r="Q875" s="11"/>
    </row>
    <row r="876" spans="14:17" ht="15.75" customHeight="1" x14ac:dyDescent="0.25">
      <c r="N876" s="11"/>
      <c r="O876" s="11"/>
      <c r="P876" s="11"/>
      <c r="Q876" s="11"/>
    </row>
    <row r="877" spans="14:17" ht="15.75" customHeight="1" x14ac:dyDescent="0.25">
      <c r="N877" s="11"/>
      <c r="O877" s="11"/>
      <c r="P877" s="11"/>
      <c r="Q877" s="11"/>
    </row>
    <row r="878" spans="14:17" ht="15.75" customHeight="1" x14ac:dyDescent="0.25">
      <c r="N878" s="11"/>
      <c r="O878" s="11"/>
      <c r="P878" s="11"/>
      <c r="Q878" s="11"/>
    </row>
    <row r="879" spans="14:17" ht="15.75" customHeight="1" x14ac:dyDescent="0.25">
      <c r="N879" s="11"/>
      <c r="O879" s="11"/>
      <c r="P879" s="11"/>
      <c r="Q879" s="11"/>
    </row>
    <row r="880" spans="14:17" ht="15.75" customHeight="1" x14ac:dyDescent="0.25">
      <c r="N880" s="11"/>
      <c r="O880" s="11"/>
      <c r="P880" s="11"/>
      <c r="Q880" s="11"/>
    </row>
    <row r="881" spans="14:17" ht="15.75" customHeight="1" x14ac:dyDescent="0.25">
      <c r="N881" s="11"/>
      <c r="O881" s="11"/>
      <c r="P881" s="11"/>
      <c r="Q881" s="11"/>
    </row>
    <row r="882" spans="14:17" ht="15.75" customHeight="1" x14ac:dyDescent="0.25">
      <c r="N882" s="11"/>
      <c r="O882" s="11"/>
      <c r="P882" s="11"/>
      <c r="Q882" s="11"/>
    </row>
    <row r="883" spans="14:17" ht="15.75" customHeight="1" x14ac:dyDescent="0.25">
      <c r="N883" s="11"/>
      <c r="O883" s="11"/>
      <c r="P883" s="11"/>
      <c r="Q883" s="11"/>
    </row>
    <row r="884" spans="14:17" ht="15.75" customHeight="1" x14ac:dyDescent="0.25">
      <c r="N884" s="11"/>
      <c r="O884" s="11"/>
      <c r="P884" s="11"/>
      <c r="Q884" s="11"/>
    </row>
    <row r="885" spans="14:17" ht="15.75" customHeight="1" x14ac:dyDescent="0.25">
      <c r="N885" s="11"/>
      <c r="O885" s="11"/>
      <c r="P885" s="11"/>
      <c r="Q885" s="11"/>
    </row>
    <row r="886" spans="14:17" ht="15.75" customHeight="1" x14ac:dyDescent="0.25">
      <c r="N886" s="11"/>
      <c r="O886" s="11"/>
      <c r="P886" s="11"/>
      <c r="Q886" s="11"/>
    </row>
    <row r="887" spans="14:17" ht="15.75" customHeight="1" x14ac:dyDescent="0.25">
      <c r="N887" s="11"/>
      <c r="O887" s="11"/>
      <c r="P887" s="11"/>
      <c r="Q887" s="11"/>
    </row>
    <row r="888" spans="14:17" ht="15.75" customHeight="1" x14ac:dyDescent="0.25">
      <c r="N888" s="11"/>
      <c r="O888" s="11"/>
      <c r="P888" s="11"/>
      <c r="Q888" s="11"/>
    </row>
    <row r="889" spans="14:17" ht="15.75" customHeight="1" x14ac:dyDescent="0.25">
      <c r="N889" s="11"/>
      <c r="O889" s="11"/>
      <c r="P889" s="11"/>
      <c r="Q889" s="11"/>
    </row>
    <row r="890" spans="14:17" ht="15.75" customHeight="1" x14ac:dyDescent="0.25">
      <c r="N890" s="11"/>
      <c r="O890" s="11"/>
      <c r="P890" s="11"/>
      <c r="Q890" s="11"/>
    </row>
    <row r="891" spans="14:17" ht="15.75" customHeight="1" x14ac:dyDescent="0.25">
      <c r="N891" s="11"/>
      <c r="O891" s="11"/>
      <c r="P891" s="11"/>
      <c r="Q891" s="11"/>
    </row>
    <row r="892" spans="14:17" ht="15.75" customHeight="1" x14ac:dyDescent="0.25">
      <c r="N892" s="11"/>
      <c r="O892" s="11"/>
      <c r="P892" s="11"/>
      <c r="Q892" s="11"/>
    </row>
    <row r="893" spans="14:17" ht="15.75" customHeight="1" x14ac:dyDescent="0.25">
      <c r="N893" s="11"/>
      <c r="O893" s="11"/>
      <c r="P893" s="11"/>
      <c r="Q893" s="11"/>
    </row>
    <row r="894" spans="14:17" ht="15.75" customHeight="1" x14ac:dyDescent="0.25">
      <c r="N894" s="11"/>
      <c r="O894" s="11"/>
      <c r="P894" s="11"/>
      <c r="Q894" s="11"/>
    </row>
    <row r="895" spans="14:17" ht="15.75" customHeight="1" x14ac:dyDescent="0.25">
      <c r="N895" s="11"/>
      <c r="O895" s="11"/>
      <c r="P895" s="11"/>
      <c r="Q895" s="11"/>
    </row>
    <row r="896" spans="14:17" ht="15.75" customHeight="1" x14ac:dyDescent="0.25">
      <c r="N896" s="11"/>
      <c r="O896" s="11"/>
      <c r="P896" s="11"/>
      <c r="Q896" s="11"/>
    </row>
    <row r="897" spans="14:17" ht="15.75" customHeight="1" x14ac:dyDescent="0.25">
      <c r="N897" s="11"/>
      <c r="O897" s="11"/>
      <c r="P897" s="11"/>
      <c r="Q897" s="11"/>
    </row>
    <row r="898" spans="14:17" ht="15.75" customHeight="1" x14ac:dyDescent="0.25">
      <c r="N898" s="11"/>
      <c r="O898" s="11"/>
      <c r="P898" s="11"/>
      <c r="Q898" s="11"/>
    </row>
    <row r="899" spans="14:17" ht="15.75" customHeight="1" x14ac:dyDescent="0.25">
      <c r="N899" s="11"/>
      <c r="O899" s="11"/>
      <c r="P899" s="11"/>
      <c r="Q899" s="11"/>
    </row>
    <row r="900" spans="14:17" ht="15.75" customHeight="1" x14ac:dyDescent="0.25">
      <c r="N900" s="11"/>
      <c r="O900" s="11"/>
      <c r="P900" s="11"/>
      <c r="Q900" s="11"/>
    </row>
    <row r="901" spans="14:17" ht="15.75" customHeight="1" x14ac:dyDescent="0.25">
      <c r="N901" s="11"/>
      <c r="O901" s="11"/>
      <c r="P901" s="11"/>
      <c r="Q901" s="11"/>
    </row>
    <row r="902" spans="14:17" ht="15.75" customHeight="1" x14ac:dyDescent="0.25">
      <c r="N902" s="11"/>
      <c r="O902" s="11"/>
      <c r="P902" s="11"/>
      <c r="Q902" s="11"/>
    </row>
    <row r="903" spans="14:17" ht="15.75" customHeight="1" x14ac:dyDescent="0.25">
      <c r="N903" s="11"/>
      <c r="O903" s="11"/>
      <c r="P903" s="11"/>
      <c r="Q903" s="11"/>
    </row>
    <row r="904" spans="14:17" ht="15.75" customHeight="1" x14ac:dyDescent="0.25">
      <c r="N904" s="11"/>
      <c r="O904" s="11"/>
      <c r="P904" s="11"/>
      <c r="Q904" s="11"/>
    </row>
    <row r="905" spans="14:17" ht="15.75" customHeight="1" x14ac:dyDescent="0.25">
      <c r="N905" s="11"/>
      <c r="O905" s="11"/>
      <c r="P905" s="11"/>
      <c r="Q905" s="11"/>
    </row>
    <row r="906" spans="14:17" ht="15.75" customHeight="1" x14ac:dyDescent="0.25">
      <c r="N906" s="11"/>
      <c r="O906" s="11"/>
      <c r="P906" s="11"/>
      <c r="Q906" s="11"/>
    </row>
    <row r="907" spans="14:17" ht="15.75" customHeight="1" x14ac:dyDescent="0.25">
      <c r="N907" s="11"/>
      <c r="O907" s="11"/>
      <c r="P907" s="11"/>
      <c r="Q907" s="11"/>
    </row>
    <row r="908" spans="14:17" ht="15.75" customHeight="1" x14ac:dyDescent="0.25">
      <c r="N908" s="11"/>
      <c r="O908" s="11"/>
      <c r="P908" s="11"/>
      <c r="Q908" s="11"/>
    </row>
    <row r="909" spans="14:17" ht="15.75" customHeight="1" x14ac:dyDescent="0.25">
      <c r="N909" s="11"/>
      <c r="O909" s="11"/>
      <c r="P909" s="11"/>
      <c r="Q909" s="11"/>
    </row>
    <row r="910" spans="14:17" ht="15.75" customHeight="1" x14ac:dyDescent="0.25">
      <c r="N910" s="11"/>
      <c r="O910" s="11"/>
      <c r="P910" s="11"/>
      <c r="Q910" s="11"/>
    </row>
    <row r="911" spans="14:17" ht="15.75" customHeight="1" x14ac:dyDescent="0.25">
      <c r="N911" s="11"/>
      <c r="O911" s="11"/>
      <c r="P911" s="11"/>
      <c r="Q911" s="11"/>
    </row>
    <row r="912" spans="14:17" ht="15.75" customHeight="1" x14ac:dyDescent="0.25">
      <c r="N912" s="11"/>
      <c r="O912" s="11"/>
      <c r="P912" s="11"/>
      <c r="Q912" s="11"/>
    </row>
    <row r="913" spans="14:17" ht="15.75" customHeight="1" x14ac:dyDescent="0.25">
      <c r="N913" s="11"/>
      <c r="O913" s="11"/>
      <c r="P913" s="11"/>
      <c r="Q913" s="11"/>
    </row>
    <row r="914" spans="14:17" ht="15.75" customHeight="1" x14ac:dyDescent="0.25">
      <c r="N914" s="11"/>
      <c r="O914" s="11"/>
      <c r="P914" s="11"/>
      <c r="Q914" s="11"/>
    </row>
    <row r="915" spans="14:17" ht="15.75" customHeight="1" x14ac:dyDescent="0.25">
      <c r="N915" s="11"/>
      <c r="O915" s="11"/>
      <c r="P915" s="11"/>
      <c r="Q915" s="11"/>
    </row>
    <row r="916" spans="14:17" ht="15.75" customHeight="1" x14ac:dyDescent="0.25">
      <c r="N916" s="11"/>
      <c r="O916" s="11"/>
      <c r="P916" s="11"/>
      <c r="Q916" s="11"/>
    </row>
    <row r="917" spans="14:17" ht="15.75" customHeight="1" x14ac:dyDescent="0.25">
      <c r="N917" s="11"/>
      <c r="O917" s="11"/>
      <c r="P917" s="11"/>
      <c r="Q917" s="11"/>
    </row>
    <row r="918" spans="14:17" ht="15.75" customHeight="1" x14ac:dyDescent="0.25">
      <c r="N918" s="11"/>
      <c r="O918" s="11"/>
      <c r="P918" s="11"/>
      <c r="Q918" s="11"/>
    </row>
    <row r="919" spans="14:17" ht="15.75" customHeight="1" x14ac:dyDescent="0.25">
      <c r="N919" s="11"/>
      <c r="O919" s="11"/>
      <c r="P919" s="11"/>
      <c r="Q919" s="11"/>
    </row>
    <row r="920" spans="14:17" ht="15.75" customHeight="1" x14ac:dyDescent="0.25">
      <c r="N920" s="11"/>
      <c r="O920" s="11"/>
      <c r="P920" s="11"/>
      <c r="Q920" s="11"/>
    </row>
    <row r="921" spans="14:17" ht="15.75" customHeight="1" x14ac:dyDescent="0.25">
      <c r="N921" s="11"/>
      <c r="O921" s="11"/>
      <c r="P921" s="11"/>
      <c r="Q921" s="11"/>
    </row>
    <row r="922" spans="14:17" ht="15.75" customHeight="1" x14ac:dyDescent="0.25">
      <c r="N922" s="11"/>
      <c r="O922" s="11"/>
      <c r="P922" s="11"/>
      <c r="Q922" s="11"/>
    </row>
    <row r="923" spans="14:17" ht="15.75" customHeight="1" x14ac:dyDescent="0.25">
      <c r="N923" s="11"/>
      <c r="O923" s="11"/>
      <c r="P923" s="11"/>
      <c r="Q923" s="11"/>
    </row>
    <row r="924" spans="14:17" ht="15.75" customHeight="1" x14ac:dyDescent="0.25">
      <c r="N924" s="11"/>
      <c r="O924" s="11"/>
      <c r="P924" s="11"/>
      <c r="Q924" s="11"/>
    </row>
    <row r="925" spans="14:17" ht="15.75" customHeight="1" x14ac:dyDescent="0.25">
      <c r="N925" s="11"/>
      <c r="O925" s="11"/>
      <c r="P925" s="11"/>
      <c r="Q925" s="11"/>
    </row>
    <row r="926" spans="14:17" ht="15.75" customHeight="1" x14ac:dyDescent="0.25">
      <c r="N926" s="11"/>
      <c r="O926" s="11"/>
      <c r="P926" s="11"/>
      <c r="Q926" s="11"/>
    </row>
    <row r="927" spans="14:17" ht="15.75" customHeight="1" x14ac:dyDescent="0.25">
      <c r="N927" s="11"/>
      <c r="O927" s="11"/>
      <c r="P927" s="11"/>
      <c r="Q927" s="11"/>
    </row>
    <row r="928" spans="14:17" ht="15.75" customHeight="1" x14ac:dyDescent="0.25">
      <c r="N928" s="11"/>
      <c r="O928" s="11"/>
      <c r="P928" s="11"/>
      <c r="Q928" s="11"/>
    </row>
    <row r="929" spans="14:17" ht="15.75" customHeight="1" x14ac:dyDescent="0.25">
      <c r="N929" s="11"/>
      <c r="O929" s="11"/>
      <c r="P929" s="11"/>
      <c r="Q929" s="11"/>
    </row>
    <row r="930" spans="14:17" ht="15.75" customHeight="1" x14ac:dyDescent="0.25">
      <c r="N930" s="11"/>
      <c r="O930" s="11"/>
      <c r="P930" s="11"/>
      <c r="Q930" s="11"/>
    </row>
    <row r="931" spans="14:17" ht="15.75" customHeight="1" x14ac:dyDescent="0.25">
      <c r="N931" s="11"/>
      <c r="O931" s="11"/>
      <c r="P931" s="11"/>
      <c r="Q931" s="11"/>
    </row>
    <row r="932" spans="14:17" ht="15.75" customHeight="1" x14ac:dyDescent="0.25">
      <c r="N932" s="11"/>
      <c r="O932" s="11"/>
      <c r="P932" s="11"/>
      <c r="Q932" s="11"/>
    </row>
    <row r="933" spans="14:17" ht="15.75" customHeight="1" x14ac:dyDescent="0.25">
      <c r="N933" s="11"/>
      <c r="O933" s="11"/>
      <c r="P933" s="11"/>
      <c r="Q933" s="11"/>
    </row>
    <row r="934" spans="14:17" ht="15.75" customHeight="1" x14ac:dyDescent="0.25">
      <c r="N934" s="11"/>
      <c r="O934" s="11"/>
      <c r="P934" s="11"/>
      <c r="Q934" s="11"/>
    </row>
    <row r="935" spans="14:17" ht="15.75" customHeight="1" x14ac:dyDescent="0.25">
      <c r="N935" s="11"/>
      <c r="O935" s="11"/>
      <c r="P935" s="11"/>
      <c r="Q935" s="11"/>
    </row>
    <row r="936" spans="14:17" ht="15.75" customHeight="1" x14ac:dyDescent="0.25">
      <c r="N936" s="11"/>
      <c r="O936" s="11"/>
      <c r="P936" s="11"/>
      <c r="Q936" s="11"/>
    </row>
    <row r="937" spans="14:17" ht="15.75" customHeight="1" x14ac:dyDescent="0.25">
      <c r="N937" s="11"/>
      <c r="O937" s="11"/>
      <c r="P937" s="11"/>
      <c r="Q937" s="11"/>
    </row>
    <row r="938" spans="14:17" ht="15.75" customHeight="1" x14ac:dyDescent="0.25">
      <c r="N938" s="11"/>
      <c r="O938" s="11"/>
      <c r="P938" s="11"/>
      <c r="Q938" s="11"/>
    </row>
    <row r="939" spans="14:17" ht="15.75" customHeight="1" x14ac:dyDescent="0.25">
      <c r="N939" s="11"/>
      <c r="O939" s="11"/>
      <c r="P939" s="11"/>
      <c r="Q939" s="11"/>
    </row>
    <row r="940" spans="14:17" ht="15.75" customHeight="1" x14ac:dyDescent="0.25">
      <c r="N940" s="11"/>
      <c r="O940" s="11"/>
      <c r="P940" s="11"/>
      <c r="Q940" s="11"/>
    </row>
    <row r="941" spans="14:17" ht="15.75" customHeight="1" x14ac:dyDescent="0.25">
      <c r="N941" s="11"/>
      <c r="O941" s="11"/>
      <c r="P941" s="11"/>
      <c r="Q941" s="11"/>
    </row>
    <row r="942" spans="14:17" ht="15.75" customHeight="1" x14ac:dyDescent="0.25">
      <c r="N942" s="11"/>
      <c r="O942" s="11"/>
      <c r="P942" s="11"/>
      <c r="Q942" s="11"/>
    </row>
    <row r="943" spans="14:17" ht="15.75" customHeight="1" x14ac:dyDescent="0.25">
      <c r="N943" s="11"/>
      <c r="O943" s="11"/>
      <c r="P943" s="11"/>
      <c r="Q943" s="11"/>
    </row>
    <row r="944" spans="14:17" ht="15.75" customHeight="1" x14ac:dyDescent="0.25">
      <c r="N944" s="11"/>
      <c r="O944" s="11"/>
      <c r="P944" s="11"/>
      <c r="Q944" s="11"/>
    </row>
    <row r="945" spans="14:17" ht="15.75" customHeight="1" x14ac:dyDescent="0.25">
      <c r="N945" s="11"/>
      <c r="O945" s="11"/>
      <c r="P945" s="11"/>
      <c r="Q945" s="11"/>
    </row>
    <row r="946" spans="14:17" ht="15.75" customHeight="1" x14ac:dyDescent="0.25">
      <c r="N946" s="11"/>
      <c r="O946" s="11"/>
      <c r="P946" s="11"/>
      <c r="Q946" s="11"/>
    </row>
    <row r="947" spans="14:17" ht="15.75" customHeight="1" x14ac:dyDescent="0.25">
      <c r="N947" s="11"/>
      <c r="O947" s="11"/>
      <c r="P947" s="11"/>
      <c r="Q947" s="11"/>
    </row>
    <row r="948" spans="14:17" ht="15.75" customHeight="1" x14ac:dyDescent="0.25">
      <c r="N948" s="11"/>
      <c r="O948" s="11"/>
      <c r="P948" s="11"/>
      <c r="Q948" s="11"/>
    </row>
    <row r="949" spans="14:17" ht="15.75" customHeight="1" x14ac:dyDescent="0.25">
      <c r="N949" s="11"/>
      <c r="O949" s="11"/>
      <c r="P949" s="11"/>
      <c r="Q949" s="11"/>
    </row>
    <row r="950" spans="14:17" ht="15.75" customHeight="1" x14ac:dyDescent="0.25">
      <c r="N950" s="11"/>
      <c r="O950" s="11"/>
      <c r="P950" s="11"/>
      <c r="Q950" s="11"/>
    </row>
    <row r="951" spans="14:17" ht="15.75" customHeight="1" x14ac:dyDescent="0.25">
      <c r="N951" s="11"/>
      <c r="O951" s="11"/>
      <c r="P951" s="11"/>
      <c r="Q951" s="11"/>
    </row>
    <row r="952" spans="14:17" ht="15.75" customHeight="1" x14ac:dyDescent="0.25">
      <c r="N952" s="11"/>
      <c r="O952" s="11"/>
      <c r="P952" s="11"/>
      <c r="Q952" s="11"/>
    </row>
    <row r="953" spans="14:17" ht="15.75" customHeight="1" x14ac:dyDescent="0.25">
      <c r="N953" s="11"/>
      <c r="O953" s="11"/>
      <c r="P953" s="11"/>
      <c r="Q953" s="11"/>
    </row>
    <row r="954" spans="14:17" ht="15.75" customHeight="1" x14ac:dyDescent="0.25">
      <c r="N954" s="11"/>
      <c r="O954" s="11"/>
      <c r="P954" s="11"/>
      <c r="Q954" s="11"/>
    </row>
    <row r="955" spans="14:17" ht="15.75" customHeight="1" x14ac:dyDescent="0.25">
      <c r="N955" s="11"/>
      <c r="O955" s="11"/>
      <c r="P955" s="11"/>
      <c r="Q955" s="11"/>
    </row>
    <row r="956" spans="14:17" ht="15.75" customHeight="1" x14ac:dyDescent="0.25">
      <c r="N956" s="11"/>
      <c r="O956" s="11"/>
      <c r="P956" s="11"/>
      <c r="Q956" s="11"/>
    </row>
    <row r="957" spans="14:17" ht="15.75" customHeight="1" x14ac:dyDescent="0.25">
      <c r="N957" s="11"/>
      <c r="O957" s="11"/>
      <c r="P957" s="11"/>
      <c r="Q957" s="11"/>
    </row>
    <row r="958" spans="14:17" ht="15.75" customHeight="1" x14ac:dyDescent="0.25">
      <c r="N958" s="11"/>
      <c r="O958" s="11"/>
      <c r="P958" s="11"/>
      <c r="Q958" s="11"/>
    </row>
    <row r="959" spans="14:17" ht="15.75" customHeight="1" x14ac:dyDescent="0.25">
      <c r="N959" s="11"/>
      <c r="O959" s="11"/>
      <c r="P959" s="11"/>
      <c r="Q959" s="11"/>
    </row>
    <row r="960" spans="14:17" ht="15.75" customHeight="1" x14ac:dyDescent="0.25">
      <c r="N960" s="11"/>
      <c r="O960" s="11"/>
      <c r="P960" s="11"/>
      <c r="Q960" s="11"/>
    </row>
    <row r="961" spans="14:17" ht="15.75" customHeight="1" x14ac:dyDescent="0.25">
      <c r="N961" s="11"/>
      <c r="O961" s="11"/>
      <c r="P961" s="11"/>
      <c r="Q961" s="11"/>
    </row>
    <row r="962" spans="14:17" ht="15.75" customHeight="1" x14ac:dyDescent="0.25">
      <c r="N962" s="11"/>
      <c r="O962" s="11"/>
      <c r="P962" s="11"/>
      <c r="Q962" s="11"/>
    </row>
    <row r="963" spans="14:17" ht="15.75" customHeight="1" x14ac:dyDescent="0.25">
      <c r="N963" s="11"/>
      <c r="O963" s="11"/>
      <c r="P963" s="11"/>
      <c r="Q963" s="11"/>
    </row>
    <row r="964" spans="14:17" ht="15.75" customHeight="1" x14ac:dyDescent="0.25">
      <c r="N964" s="11"/>
      <c r="O964" s="11"/>
      <c r="P964" s="11"/>
      <c r="Q964" s="11"/>
    </row>
    <row r="965" spans="14:17" ht="15.75" customHeight="1" x14ac:dyDescent="0.25">
      <c r="N965" s="11"/>
      <c r="O965" s="11"/>
      <c r="P965" s="11"/>
      <c r="Q965" s="11"/>
    </row>
    <row r="966" spans="14:17" ht="15.75" customHeight="1" x14ac:dyDescent="0.25">
      <c r="N966" s="11"/>
      <c r="O966" s="11"/>
      <c r="P966" s="11"/>
      <c r="Q966" s="11"/>
    </row>
    <row r="967" spans="14:17" ht="15.75" customHeight="1" x14ac:dyDescent="0.25">
      <c r="N967" s="11"/>
      <c r="O967" s="11"/>
      <c r="P967" s="11"/>
      <c r="Q967" s="11"/>
    </row>
    <row r="968" spans="14:17" ht="15.75" customHeight="1" x14ac:dyDescent="0.25">
      <c r="N968" s="11"/>
      <c r="O968" s="11"/>
      <c r="P968" s="11"/>
      <c r="Q968" s="11"/>
    </row>
    <row r="969" spans="14:17" ht="15.75" customHeight="1" x14ac:dyDescent="0.25">
      <c r="N969" s="11"/>
      <c r="O969" s="11"/>
      <c r="P969" s="11"/>
      <c r="Q969" s="11"/>
    </row>
    <row r="970" spans="14:17" ht="15.75" customHeight="1" x14ac:dyDescent="0.25">
      <c r="N970" s="11"/>
      <c r="O970" s="11"/>
      <c r="P970" s="11"/>
      <c r="Q970" s="11"/>
    </row>
    <row r="971" spans="14:17" ht="15.75" customHeight="1" x14ac:dyDescent="0.25">
      <c r="N971" s="11"/>
      <c r="O971" s="11"/>
      <c r="P971" s="11"/>
      <c r="Q971" s="11"/>
    </row>
    <row r="972" spans="14:17" ht="15.75" customHeight="1" x14ac:dyDescent="0.25">
      <c r="N972" s="11"/>
      <c r="O972" s="11"/>
      <c r="P972" s="11"/>
      <c r="Q972" s="11"/>
    </row>
    <row r="973" spans="14:17" ht="15.75" customHeight="1" x14ac:dyDescent="0.25">
      <c r="N973" s="11"/>
      <c r="O973" s="11"/>
      <c r="P973" s="11"/>
      <c r="Q973" s="11"/>
    </row>
    <row r="974" spans="14:17" ht="15.75" customHeight="1" x14ac:dyDescent="0.25">
      <c r="N974" s="11"/>
      <c r="O974" s="11"/>
      <c r="P974" s="11"/>
      <c r="Q974" s="11"/>
    </row>
    <row r="975" spans="14:17" ht="15.75" customHeight="1" x14ac:dyDescent="0.25">
      <c r="N975" s="11"/>
      <c r="O975" s="11"/>
      <c r="P975" s="11"/>
      <c r="Q975" s="11"/>
    </row>
    <row r="976" spans="14:17" ht="15.75" customHeight="1" x14ac:dyDescent="0.25">
      <c r="N976" s="11"/>
      <c r="O976" s="11"/>
      <c r="P976" s="11"/>
      <c r="Q976" s="11"/>
    </row>
    <row r="977" spans="14:17" ht="15.75" customHeight="1" x14ac:dyDescent="0.25">
      <c r="N977" s="11"/>
      <c r="O977" s="11"/>
      <c r="P977" s="11"/>
      <c r="Q977" s="11"/>
    </row>
    <row r="978" spans="14:17" ht="15.75" customHeight="1" x14ac:dyDescent="0.25">
      <c r="N978" s="11"/>
      <c r="O978" s="11"/>
      <c r="P978" s="11"/>
      <c r="Q978" s="11"/>
    </row>
    <row r="979" spans="14:17" ht="15.75" customHeight="1" x14ac:dyDescent="0.25">
      <c r="N979" s="11"/>
      <c r="O979" s="11"/>
      <c r="P979" s="11"/>
      <c r="Q979" s="11"/>
    </row>
    <row r="980" spans="14:17" ht="15.75" customHeight="1" x14ac:dyDescent="0.25">
      <c r="N980" s="11"/>
      <c r="O980" s="11"/>
      <c r="P980" s="11"/>
      <c r="Q980" s="11"/>
    </row>
    <row r="981" spans="14:17" ht="15.75" customHeight="1" x14ac:dyDescent="0.25">
      <c r="N981" s="11"/>
      <c r="O981" s="11"/>
      <c r="P981" s="11"/>
      <c r="Q981" s="11"/>
    </row>
    <row r="982" spans="14:17" ht="15.75" customHeight="1" x14ac:dyDescent="0.25">
      <c r="N982" s="11"/>
      <c r="O982" s="11"/>
      <c r="P982" s="11"/>
      <c r="Q982" s="11"/>
    </row>
    <row r="983" spans="14:17" ht="15.75" customHeight="1" x14ac:dyDescent="0.25">
      <c r="N983" s="11"/>
      <c r="O983" s="11"/>
      <c r="P983" s="11"/>
      <c r="Q983" s="11"/>
    </row>
    <row r="984" spans="14:17" ht="15.75" customHeight="1" x14ac:dyDescent="0.25">
      <c r="N984" s="11"/>
      <c r="O984" s="11"/>
      <c r="P984" s="11"/>
      <c r="Q984" s="11"/>
    </row>
    <row r="985" spans="14:17" ht="15.75" customHeight="1" x14ac:dyDescent="0.25">
      <c r="N985" s="11"/>
      <c r="O985" s="11"/>
      <c r="P985" s="11"/>
      <c r="Q985" s="11"/>
    </row>
    <row r="986" spans="14:17" ht="15.75" customHeight="1" x14ac:dyDescent="0.25">
      <c r="N986" s="11"/>
      <c r="O986" s="11"/>
      <c r="P986" s="11"/>
      <c r="Q986" s="11"/>
    </row>
    <row r="987" spans="14:17" ht="15.75" customHeight="1" x14ac:dyDescent="0.25">
      <c r="N987" s="11"/>
      <c r="O987" s="11"/>
      <c r="P987" s="11"/>
      <c r="Q987" s="11"/>
    </row>
    <row r="988" spans="14:17" ht="15.75" customHeight="1" x14ac:dyDescent="0.25">
      <c r="N988" s="11"/>
      <c r="O988" s="11"/>
      <c r="P988" s="11"/>
      <c r="Q988" s="11"/>
    </row>
    <row r="989" spans="14:17" ht="15.75" customHeight="1" x14ac:dyDescent="0.25">
      <c r="N989" s="11"/>
      <c r="O989" s="11"/>
      <c r="P989" s="11"/>
      <c r="Q989" s="11"/>
    </row>
    <row r="990" spans="14:17" ht="15.75" customHeight="1" x14ac:dyDescent="0.25">
      <c r="N990" s="11"/>
      <c r="O990" s="11"/>
      <c r="P990" s="11"/>
      <c r="Q990" s="11"/>
    </row>
    <row r="991" spans="14:17" ht="15.75" customHeight="1" x14ac:dyDescent="0.25">
      <c r="N991" s="11"/>
      <c r="O991" s="11"/>
      <c r="P991" s="11"/>
      <c r="Q991" s="11"/>
    </row>
    <row r="992" spans="14:17" ht="15.75" customHeight="1" x14ac:dyDescent="0.25">
      <c r="N992" s="11"/>
      <c r="O992" s="11"/>
      <c r="P992" s="11"/>
      <c r="Q992" s="11"/>
    </row>
    <row r="993" spans="14:17" ht="15.75" customHeight="1" x14ac:dyDescent="0.25">
      <c r="N993" s="11"/>
      <c r="O993" s="11"/>
      <c r="P993" s="11"/>
      <c r="Q993" s="11"/>
    </row>
    <row r="994" spans="14:17" ht="15.75" customHeight="1" x14ac:dyDescent="0.25">
      <c r="N994" s="11"/>
      <c r="O994" s="11"/>
      <c r="P994" s="11"/>
      <c r="Q994" s="11"/>
    </row>
    <row r="995" spans="14:17" ht="15.75" customHeight="1" x14ac:dyDescent="0.25">
      <c r="N995" s="11"/>
      <c r="O995" s="11"/>
      <c r="P995" s="11"/>
      <c r="Q995" s="11"/>
    </row>
    <row r="996" spans="14:17" ht="15.75" customHeight="1" x14ac:dyDescent="0.25">
      <c r="N996" s="11"/>
      <c r="O996" s="11"/>
      <c r="P996" s="11"/>
      <c r="Q996" s="11"/>
    </row>
    <row r="997" spans="14:17" ht="15.75" customHeight="1" x14ac:dyDescent="0.25">
      <c r="N997" s="11"/>
      <c r="O997" s="11"/>
      <c r="P997" s="11"/>
      <c r="Q997" s="11"/>
    </row>
    <row r="998" spans="14:17" ht="15.75" customHeight="1" x14ac:dyDescent="0.25">
      <c r="N998" s="11"/>
      <c r="O998" s="11"/>
      <c r="P998" s="11"/>
      <c r="Q998" s="11"/>
    </row>
    <row r="999" spans="14:17" ht="15.75" customHeight="1" x14ac:dyDescent="0.25">
      <c r="N999" s="11"/>
      <c r="O999" s="11"/>
      <c r="P999" s="11"/>
      <c r="Q999" s="11"/>
    </row>
    <row r="1000" spans="14:17" ht="15.75" customHeight="1" x14ac:dyDescent="0.25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O33" sqref="O33"/>
    </sheetView>
  </sheetViews>
  <sheetFormatPr defaultColWidth="14.42578125" defaultRowHeight="15" customHeight="1" x14ac:dyDescent="0.25"/>
  <cols>
    <col min="1" max="1" width="2" customWidth="1"/>
    <col min="2" max="2" width="3" customWidth="1"/>
    <col min="3" max="3" width="26.5703125" customWidth="1"/>
    <col min="4" max="4" width="13.140625" customWidth="1"/>
    <col min="5" max="5" width="8" customWidth="1"/>
    <col min="6" max="6" width="14.140625" customWidth="1"/>
    <col min="7" max="7" width="12" customWidth="1"/>
    <col min="8" max="8" width="1.7109375" customWidth="1"/>
    <col min="9" max="9" width="22.42578125" customWidth="1"/>
    <col min="10" max="10" width="14.140625" customWidth="1"/>
    <col min="11" max="11" width="8" customWidth="1"/>
    <col min="12" max="12" width="14.140625" customWidth="1"/>
    <col min="13" max="13" width="13.140625" customWidth="1"/>
    <col min="14" max="14" width="18.28515625" customWidth="1"/>
    <col min="15" max="15" width="13.140625" customWidth="1"/>
  </cols>
  <sheetData>
    <row r="1" spans="1:26" ht="11.25" customHeight="1" x14ac:dyDescent="0.25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25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25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25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25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25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25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25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25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25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25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25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25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25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25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25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25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25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25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25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25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25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25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25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25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25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25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25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25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25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25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25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25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25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25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25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25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25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25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25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25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25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25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25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25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25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25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25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25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25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25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25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25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25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25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25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25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25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25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25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25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25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25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25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25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25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25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25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25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25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25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25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25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25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25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25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25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25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25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25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25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25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25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25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25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25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25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25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25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25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25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25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25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25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25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25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25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25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25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25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25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25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25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25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25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25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25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25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25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25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25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25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25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25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25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25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25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25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25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25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25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25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25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25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25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25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25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25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25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25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25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25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25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25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25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25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25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25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25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25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25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25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25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25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25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25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25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25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25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25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25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25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25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25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25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25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25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25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25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25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25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25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25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25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25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25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25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25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25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25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25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25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25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25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25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25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25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25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25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25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25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25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25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25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25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25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25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25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25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25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25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25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25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25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25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25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25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25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25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25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25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25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25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25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25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25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25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25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25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25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25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25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25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25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25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25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25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25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25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25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25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25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25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25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25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25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25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25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25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25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25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25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25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25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25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25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25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25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25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25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25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25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25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25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25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25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25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25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25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25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25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25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25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25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25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25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25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25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25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25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25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25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25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25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25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25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25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25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25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25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25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25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25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25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25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25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25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25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25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25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25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25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25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25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25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25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25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25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25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25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25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25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25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25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25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25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25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25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25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25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25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25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25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25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25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25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25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25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25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25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25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25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25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25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25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25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25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25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25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25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25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25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25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25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25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25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25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25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25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25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25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25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25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25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25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25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25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25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25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25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25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25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25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25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25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25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25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25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25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25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25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25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25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25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25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25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25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25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25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25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25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25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25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25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25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25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25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25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25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25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25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25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25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25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25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25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25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25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25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25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25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25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25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25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25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25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25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25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25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25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25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25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25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25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25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25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25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25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25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25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25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25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25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25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25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25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25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25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25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25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25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25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25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25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25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25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25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25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25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25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25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25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25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25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25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25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25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25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25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25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25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25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25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25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25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25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25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25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25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25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25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25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25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25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25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25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25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25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25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25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25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25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25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25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25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25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25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25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25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25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25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25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25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25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25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25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25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25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25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25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25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25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25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25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25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25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25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25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25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25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25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25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25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25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25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25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25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25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25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25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25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25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25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25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25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25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25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25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25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25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25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25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25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25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25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25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25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25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25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25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25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25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25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25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25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25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25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25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25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25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25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25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25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25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25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25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25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25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25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25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25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25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25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25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25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25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25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25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25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25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25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25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25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25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25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25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25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25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25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25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25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25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25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25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25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25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25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25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25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25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25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25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25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25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25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25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25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25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25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25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25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25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25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25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25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25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25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25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25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25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25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25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25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25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25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25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25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25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25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25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25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25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25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25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25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25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25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25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25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25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25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25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25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25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25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25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25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25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25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25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25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25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25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25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25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25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25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25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25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25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25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25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25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25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25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25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25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25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25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25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25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25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25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25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25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25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25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25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25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25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25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25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25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25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25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25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25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25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25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25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25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25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25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25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25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25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25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25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25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25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25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25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25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25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25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25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25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25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25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25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25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25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25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25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25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25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25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25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25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25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25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25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25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25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25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25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25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25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25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25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25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25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25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25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25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25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25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25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25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25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25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25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25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25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25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25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25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25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25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25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25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25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25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25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25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25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25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25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25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25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25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25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25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25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25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25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25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25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25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25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25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25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25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25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25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25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25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25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25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25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25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25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25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25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25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25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25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25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25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25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25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25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25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25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25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25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25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25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25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25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25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25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25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25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25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25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25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25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25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25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25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25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25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25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25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25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25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25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25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25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25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25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25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25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25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25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25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25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25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25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25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25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25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25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25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25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25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25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25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25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25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25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25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25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25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25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25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25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25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25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25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25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25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25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25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25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25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25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25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25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25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25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25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25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25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25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25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25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25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25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25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25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25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25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25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25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25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25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25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25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25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25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25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25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25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25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25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25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25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25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25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25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25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25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25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25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25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25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25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25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25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25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25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25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25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25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25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25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25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25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25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25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25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25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25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25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25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25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25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25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25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25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25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25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25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25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25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25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25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25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25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25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25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25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25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25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25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25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25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25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25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25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25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25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25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25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25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25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25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25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25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25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25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25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25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25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25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25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25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25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25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25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25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25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25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25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25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25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25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25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25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25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25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25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25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25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25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25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25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25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25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25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25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25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25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25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25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25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25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25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25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25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25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25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25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25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25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25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25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25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25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25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25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25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25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25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25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25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25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25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25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25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25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25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25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25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25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25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25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25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25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25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25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25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25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25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25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25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25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25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25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25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25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25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25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25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25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25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25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25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A24" sqref="A24:XFD24"/>
    </sheetView>
  </sheetViews>
  <sheetFormatPr defaultColWidth="14.42578125" defaultRowHeight="15" customHeight="1" x14ac:dyDescent="0.25"/>
  <cols>
    <col min="1" max="1" width="3.85546875" customWidth="1"/>
    <col min="2" max="2" width="2.85546875" customWidth="1"/>
    <col min="3" max="3" width="25.7109375" customWidth="1"/>
    <col min="4" max="4" width="12" customWidth="1"/>
    <col min="5" max="6" width="13.7109375" customWidth="1"/>
    <col min="7" max="7" width="9.7109375" bestFit="1" customWidth="1"/>
    <col min="8" max="11" width="12.7109375" customWidth="1"/>
    <col min="12" max="12" width="11.7109375" customWidth="1"/>
    <col min="13" max="13" width="12.7109375" customWidth="1"/>
    <col min="14" max="14" width="11.7109375" customWidth="1"/>
    <col min="15" max="17" width="12.7109375" customWidth="1"/>
    <col min="18" max="18" width="11.7109375" customWidth="1"/>
    <col min="19" max="21" width="12.7109375" customWidth="1"/>
    <col min="22" max="22" width="12.7109375" bestFit="1" customWidth="1"/>
    <col min="23" max="30" width="12.7109375" customWidth="1"/>
    <col min="31" max="32" width="11.7109375" customWidth="1"/>
  </cols>
  <sheetData>
    <row r="1" spans="1:32" ht="11.25" customHeight="1" x14ac:dyDescent="0.25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46296</v>
      </c>
      <c r="AB1" s="252">
        <v>46326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25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25">
      <c r="A3" s="562" t="s">
        <v>261</v>
      </c>
      <c r="B3" s="548"/>
      <c r="C3" s="266" t="s">
        <v>156</v>
      </c>
      <c r="D3" s="267"/>
      <c r="E3" s="268">
        <f t="shared" ref="E3:F3" si="0">SUM(E5:E46)</f>
        <v>162748.65</v>
      </c>
      <c r="F3" s="268">
        <f t="shared" si="0"/>
        <v>-928.87529205335613</v>
      </c>
      <c r="G3" s="269">
        <f>1-((E3/SUM(E3:F3)))</f>
        <v>-5.7401840642146151E-3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14978.64</v>
      </c>
      <c r="Z3" s="277"/>
      <c r="AA3" s="278">
        <f>SUM(AA5:AA46)</f>
        <v>9398.9999999999982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25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25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1069.0167913043476</v>
      </c>
      <c r="E5" s="289">
        <f>I5+K5+M5+O5+Q5+S5+U5+W5+Y5+AA5+AC5+AE5</f>
        <v>10507.429999999998</v>
      </c>
      <c r="F5" s="289">
        <f t="shared" ref="F5:F12" si="2">J5+L5+N5+P5+R5+T5+V5+X5</f>
        <v>318.52999999999929</v>
      </c>
      <c r="G5" s="269">
        <f t="shared" ref="G5:G12" si="3">1-((E5/SUM(E5:F5)))</f>
        <v>2.9422794837594024E-2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451.57000000000005</v>
      </c>
      <c r="Z5" s="276">
        <f t="shared" ref="Z5:Z12" si="12">H5-Y5</f>
        <v>748.43</v>
      </c>
      <c r="AA5" s="278">
        <f>SUMIFS('Checking Transaction Log'!$E:$E,'Checking Transaction Log'!$C:$C,"&gt;="&amp;AA1,'Checking Transaction Log'!$C:$C,"&lt;="&amp;AB1,'Checking Transaction Log'!$A:$A,"D",'Checking Transaction Log'!$B:$B,1)</f>
        <v>774.39</v>
      </c>
      <c r="AB5" s="278">
        <f t="shared" ref="AB5:AB12" si="13">H5-AA5</f>
        <v>425.61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25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1060.9814347826086</v>
      </c>
      <c r="E6" s="289">
        <f t="shared" ref="E6:E12" si="16">Q6+S6+U6+W6+Y6+AA6+AC6+AE6+I6+K6+M6+O6</f>
        <v>10428.449999999999</v>
      </c>
      <c r="F6" s="289">
        <f t="shared" si="2"/>
        <v>873.81000000000097</v>
      </c>
      <c r="G6" s="269">
        <f t="shared" si="3"/>
        <v>7.7312856012868303E-2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938.07</v>
      </c>
      <c r="Z6" s="276">
        <f t="shared" si="12"/>
        <v>261.92999999999995</v>
      </c>
      <c r="AA6" s="278">
        <f>SUMIFS('Checking Transaction Log'!$E:$E,'Checking Transaction Log'!$C:$C,"&gt;="&amp;AA1,'Checking Transaction Log'!$C:$C,"&lt;="&amp;AB1,'Checking Transaction Log'!$A:$A,"D",'Checking Transaction Log'!$B:$B,2)</f>
        <v>764.19</v>
      </c>
      <c r="AB6" s="278">
        <f t="shared" si="13"/>
        <v>435.80999999999995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25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113.21225217391304</v>
      </c>
      <c r="E7" s="289">
        <f t="shared" si="16"/>
        <v>1112.77</v>
      </c>
      <c r="F7" s="289">
        <f t="shared" si="2"/>
        <v>262.85000000000002</v>
      </c>
      <c r="G7" s="269">
        <f t="shared" si="3"/>
        <v>0.19107747779183204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110.24000000000001</v>
      </c>
      <c r="Z7" s="276">
        <f t="shared" si="12"/>
        <v>39.759999999999991</v>
      </c>
      <c r="AA7" s="278">
        <f>SUMIFS('Checking Transaction Log'!$E:$E,'Checking Transaction Log'!$C:$C,"&gt;="&amp;AA1,'Checking Transaction Log'!$C:$C,"&lt;="&amp;AB1,'Checking Transaction Log'!$A:$A,"D",'Checking Transaction Log'!$B:$B,3)</f>
        <v>65.38</v>
      </c>
      <c r="AB7" s="278">
        <f t="shared" si="13"/>
        <v>84.62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25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647.72319130434778</v>
      </c>
      <c r="E8" s="289">
        <f t="shared" si="16"/>
        <v>6366.5099999999993</v>
      </c>
      <c r="F8" s="289">
        <f t="shared" si="2"/>
        <v>-173.59000000000015</v>
      </c>
      <c r="G8" s="269">
        <f t="shared" si="3"/>
        <v>-2.8030396000594315E-2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770.33</v>
      </c>
      <c r="Z8" s="276">
        <f t="shared" si="12"/>
        <v>-170.33000000000004</v>
      </c>
      <c r="AA8" s="278">
        <f>SUMIFS('Checking Transaction Log'!$E:$E,'Checking Transaction Log'!$C:$C,"&gt;="&amp;AA1,'Checking Transaction Log'!$C:$C,"&lt;="&amp;AB1,'Checking Transaction Log'!$A:$A,"D",'Checking Transaction Log'!$B:$B,4)</f>
        <v>622.59</v>
      </c>
      <c r="AB8" s="278">
        <f t="shared" si="13"/>
        <v>-22.590000000000032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25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811.63306956521751</v>
      </c>
      <c r="E9" s="289">
        <f t="shared" si="16"/>
        <v>7977.59</v>
      </c>
      <c r="F9" s="289">
        <f t="shared" si="2"/>
        <v>457.22999999999996</v>
      </c>
      <c r="G9" s="269">
        <f t="shared" si="3"/>
        <v>5.4207440111347927E-2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1921.67</v>
      </c>
      <c r="Z9" s="276">
        <f t="shared" si="12"/>
        <v>-1221.67</v>
      </c>
      <c r="AA9" s="278">
        <f>SUMIFS('Checking Transaction Log'!$E:$E,'Checking Transaction Log'!$C:$C,"&gt;="&amp;AA1,'Checking Transaction Log'!$C:$C,"&lt;="&amp;AB1,'Checking Transaction Log'!$A:$A,"D",'Checking Transaction Log'!$B:$B,5)</f>
        <v>913.15000000000009</v>
      </c>
      <c r="AB9" s="278">
        <f t="shared" si="13"/>
        <v>-213.15000000000009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25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852.06725217391306</v>
      </c>
      <c r="E10" s="289">
        <f t="shared" si="16"/>
        <v>8375.02</v>
      </c>
      <c r="F10" s="289">
        <f t="shared" si="2"/>
        <v>908.64999999999964</v>
      </c>
      <c r="G10" s="269">
        <f t="shared" si="3"/>
        <v>9.7876163198390209E-2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1024.6100000000001</v>
      </c>
      <c r="Z10" s="276">
        <f t="shared" si="12"/>
        <v>-124.61000000000013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1059.0600000000002</v>
      </c>
      <c r="AB10" s="278">
        <f t="shared" si="13"/>
        <v>-159.06000000000017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25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289.35422608695654</v>
      </c>
      <c r="E11" s="289">
        <f t="shared" si="16"/>
        <v>2844.08</v>
      </c>
      <c r="F11" s="289">
        <f t="shared" si="2"/>
        <v>261.49000000000012</v>
      </c>
      <c r="G11" s="269">
        <f t="shared" si="3"/>
        <v>8.4200323934092713E-2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252.07999999999998</v>
      </c>
      <c r="Z11" s="276">
        <f t="shared" si="12"/>
        <v>97.920000000000016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53.49</v>
      </c>
      <c r="AB11" s="278">
        <f t="shared" si="13"/>
        <v>296.51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25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736.92195652173916</v>
      </c>
      <c r="E12" s="289">
        <f t="shared" si="16"/>
        <v>7243.25</v>
      </c>
      <c r="F12" s="289">
        <f t="shared" si="2"/>
        <v>-670.36</v>
      </c>
      <c r="G12" s="269">
        <f t="shared" si="3"/>
        <v>-0.10198862296493627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464.71000000000009</v>
      </c>
      <c r="Z12" s="276">
        <f t="shared" si="12"/>
        <v>235.28999999999991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508.18</v>
      </c>
      <c r="AB12" s="278">
        <f t="shared" si="13"/>
        <v>191.82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25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25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1273.3873043478266</v>
      </c>
      <c r="E14" s="289">
        <f t="shared" ref="E14:E31" si="18">Q14+S14+U14+W14+Y14+AA14+AC14+AE14+I14+K14+M14+O14</f>
        <v>12516.200000000003</v>
      </c>
      <c r="F14" s="289">
        <f t="shared" ref="F14:F31" si="19">J14+L14+N14+P14+R14+T14+V14+X14</f>
        <v>227.15999999999985</v>
      </c>
      <c r="G14" s="269">
        <f t="shared" ref="G14:G31" si="20">1-((E14/SUM(E14:F14)))</f>
        <v>1.7825753961278612E-2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1231.68</v>
      </c>
      <c r="AB14" s="278">
        <f t="shared" ref="AB14:AB31" si="30">H14-AA14</f>
        <v>53.319999999999936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25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16.39017391304348</v>
      </c>
      <c r="E15" s="289">
        <f t="shared" si="18"/>
        <v>161.10000000000002</v>
      </c>
      <c r="F15" s="289">
        <f t="shared" si="19"/>
        <v>16.800000000000011</v>
      </c>
      <c r="G15" s="269">
        <f t="shared" si="20"/>
        <v>9.4435075885328845E-2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17.899999999999999</v>
      </c>
      <c r="Z15" s="276">
        <f t="shared" si="29"/>
        <v>2.1000000000000014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25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289.67979130434782</v>
      </c>
      <c r="E16" s="289">
        <f t="shared" si="18"/>
        <v>2847.2799999999997</v>
      </c>
      <c r="F16" s="289">
        <f t="shared" si="19"/>
        <v>-173.60000000000002</v>
      </c>
      <c r="G16" s="269">
        <f t="shared" si="20"/>
        <v>-6.4929236109033228E-2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256.83999999999997</v>
      </c>
      <c r="Z16" s="276">
        <f t="shared" si="29"/>
        <v>13.160000000000025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256.83999999999997</v>
      </c>
      <c r="AB16" s="278">
        <f t="shared" si="30"/>
        <v>13.160000000000025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25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211.20127826086957</v>
      </c>
      <c r="E17" s="289">
        <f t="shared" si="18"/>
        <v>2075.91</v>
      </c>
      <c r="F17" s="289">
        <f t="shared" si="19"/>
        <v>-26.949999999999989</v>
      </c>
      <c r="G17" s="269">
        <f t="shared" si="20"/>
        <v>-1.3153014212087921E-2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204.48</v>
      </c>
      <c r="Z17" s="276">
        <f t="shared" si="29"/>
        <v>0.52000000000001023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204.48</v>
      </c>
      <c r="AB17" s="278">
        <f t="shared" si="30"/>
        <v>0.52000000000001023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25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210.18999130434781</v>
      </c>
      <c r="E18" s="289">
        <f t="shared" si="18"/>
        <v>2065.9699999999998</v>
      </c>
      <c r="F18" s="289">
        <f t="shared" si="19"/>
        <v>78.539999999999992</v>
      </c>
      <c r="G18" s="269">
        <f t="shared" si="20"/>
        <v>3.662375088015446E-2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360.28</v>
      </c>
      <c r="AB18" s="278">
        <f t="shared" si="30"/>
        <v>-180.27999999999997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25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139.05704347826091</v>
      </c>
      <c r="E19" s="289">
        <f t="shared" si="18"/>
        <v>1366.8000000000002</v>
      </c>
      <c r="F19" s="289">
        <f t="shared" si="19"/>
        <v>29.169999999999931</v>
      </c>
      <c r="G19" s="269">
        <f t="shared" si="20"/>
        <v>2.0895864524309138E-2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139.05000000000001</v>
      </c>
      <c r="AB19" s="278">
        <f t="shared" si="30"/>
        <v>0.94999999999998863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25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108.99923478260868</v>
      </c>
      <c r="E20" s="289">
        <f t="shared" si="18"/>
        <v>1071.3599999999999</v>
      </c>
      <c r="F20" s="289">
        <f t="shared" si="19"/>
        <v>-143.98999999999998</v>
      </c>
      <c r="G20" s="269">
        <f t="shared" si="20"/>
        <v>-0.15526704551581361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63.68</v>
      </c>
      <c r="AB20" s="278">
        <f t="shared" si="30"/>
        <v>36.32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25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193.1161304347826</v>
      </c>
      <c r="E21" s="289">
        <f t="shared" si="18"/>
        <v>1898.1499999999999</v>
      </c>
      <c r="F21" s="289">
        <f t="shared" si="19"/>
        <v>-897.36999999999989</v>
      </c>
      <c r="G21" s="269">
        <f t="shared" si="20"/>
        <v>-0.89667059693439111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1000.78</v>
      </c>
      <c r="AB21" s="278">
        <f t="shared" si="30"/>
        <v>-1000.78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25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166.75857391304351</v>
      </c>
      <c r="E22" s="289">
        <f t="shared" si="18"/>
        <v>1639.0800000000002</v>
      </c>
      <c r="F22" s="289">
        <f t="shared" si="19"/>
        <v>-195.78000000000003</v>
      </c>
      <c r="G22" s="269">
        <f t="shared" si="20"/>
        <v>-0.13564747453751824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141.65</v>
      </c>
      <c r="Z22" s="276">
        <f t="shared" si="29"/>
        <v>3.3499999999999943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141.65</v>
      </c>
      <c r="AB22" s="278">
        <f t="shared" si="30"/>
        <v>3.3499999999999943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25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203.47826086956522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25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203.47826086956522</v>
      </c>
      <c r="E24" s="289">
        <f t="shared" si="18"/>
        <v>2000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200</v>
      </c>
      <c r="AB24" s="278">
        <f t="shared" si="30"/>
        <v>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25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305.21739130434787</v>
      </c>
      <c r="E25" s="289">
        <f t="shared" si="18"/>
        <v>3000</v>
      </c>
      <c r="F25" s="289">
        <f t="shared" si="19"/>
        <v>2400</v>
      </c>
      <c r="G25" s="269">
        <f t="shared" si="20"/>
        <v>0.44444444444444442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600</v>
      </c>
      <c r="Z25" s="276">
        <f t="shared" si="29"/>
        <v>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25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95.098617391304359</v>
      </c>
      <c r="E26" s="289">
        <f t="shared" si="18"/>
        <v>934.73000000000013</v>
      </c>
      <c r="F26" s="289">
        <f t="shared" si="19"/>
        <v>-92.73</v>
      </c>
      <c r="G26" s="269">
        <f t="shared" si="20"/>
        <v>-0.11013064133016637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81</v>
      </c>
      <c r="Z26" s="276">
        <f t="shared" si="29"/>
        <v>4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81</v>
      </c>
      <c r="AB26" s="278">
        <f t="shared" si="30"/>
        <v>4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25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127.67040000000003</v>
      </c>
      <c r="E27" s="289">
        <f t="shared" si="18"/>
        <v>1254.8800000000001</v>
      </c>
      <c r="F27" s="289">
        <f t="shared" si="19"/>
        <v>-61.03</v>
      </c>
      <c r="G27" s="269">
        <f t="shared" si="20"/>
        <v>-5.1120324998952915E-2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154.30000000000004</v>
      </c>
      <c r="Z27" s="276">
        <f t="shared" si="29"/>
        <v>-54.30000000000004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239.55</v>
      </c>
      <c r="AB27" s="278">
        <f t="shared" si="30"/>
        <v>-139.55000000000001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25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930.79706086956526</v>
      </c>
      <c r="E28" s="289">
        <f t="shared" si="18"/>
        <v>9148.86</v>
      </c>
      <c r="F28" s="289">
        <f t="shared" si="19"/>
        <v>1510.059999999999</v>
      </c>
      <c r="G28" s="269">
        <f t="shared" si="20"/>
        <v>0.14167101357360778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529.46</v>
      </c>
      <c r="Z28" s="276">
        <f t="shared" si="29"/>
        <v>670.54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529.46</v>
      </c>
      <c r="AB28" s="278">
        <f t="shared" si="30"/>
        <v>670.54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25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104.02826086956523</v>
      </c>
      <c r="E29" s="289">
        <f t="shared" si="18"/>
        <v>1022.5</v>
      </c>
      <c r="F29" s="289">
        <f t="shared" si="19"/>
        <v>121.09</v>
      </c>
      <c r="G29" s="269">
        <f t="shared" si="20"/>
        <v>0.10588585069823964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88.17</v>
      </c>
      <c r="Z29" s="276">
        <f t="shared" si="29"/>
        <v>31.83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95.42</v>
      </c>
      <c r="AB29" s="278">
        <f t="shared" si="30"/>
        <v>24.58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25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92.79829565217392</v>
      </c>
      <c r="E30" s="289">
        <f t="shared" si="18"/>
        <v>912.12</v>
      </c>
      <c r="F30" s="289">
        <f t="shared" si="19"/>
        <v>-178.61999999999998</v>
      </c>
      <c r="G30" s="269">
        <f t="shared" si="20"/>
        <v>-0.24351738241308785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111.15</v>
      </c>
      <c r="Z30" s="276">
        <f t="shared" si="29"/>
        <v>-36.150000000000006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22.35</v>
      </c>
      <c r="AB30" s="278">
        <f t="shared" si="30"/>
        <v>52.65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25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64.684721739130438</v>
      </c>
      <c r="E31" s="289">
        <f t="shared" si="18"/>
        <v>635.79</v>
      </c>
      <c r="F31" s="289">
        <f t="shared" si="19"/>
        <v>51.749999999999986</v>
      </c>
      <c r="G31" s="269">
        <f t="shared" si="20"/>
        <v>7.5268348023387777E-2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65.19</v>
      </c>
      <c r="Z31" s="276">
        <f t="shared" si="29"/>
        <v>9.8100000000000023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22.35</v>
      </c>
      <c r="AB31" s="278">
        <f t="shared" si="30"/>
        <v>52.65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25">
      <c r="D32" s="39"/>
    </row>
    <row r="33" spans="1:32" ht="11.25" customHeight="1" x14ac:dyDescent="0.25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320.47826086956525</v>
      </c>
      <c r="E33" s="289">
        <f t="shared" ref="E33:E43" si="34">Q33+S33+U33+W33+Y33+AA33+AC33+AE33+I33+K33+M33+O33</f>
        <v>3150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350</v>
      </c>
      <c r="Z33" s="276">
        <f t="shared" ref="Z33:Z43" si="45">H33-Y33</f>
        <v>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25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293.00869565217397</v>
      </c>
      <c r="E34" s="289">
        <f t="shared" si="34"/>
        <v>2880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320</v>
      </c>
      <c r="Z34" s="276">
        <f t="shared" si="45"/>
        <v>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25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22.89130434782609</v>
      </c>
      <c r="E35" s="289">
        <f t="shared" si="34"/>
        <v>225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25</v>
      </c>
      <c r="Z35" s="276">
        <f t="shared" si="45"/>
        <v>0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25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22.89130434782609</v>
      </c>
      <c r="E36" s="289">
        <f t="shared" si="34"/>
        <v>225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25</v>
      </c>
      <c r="Z36" s="276">
        <f t="shared" si="45"/>
        <v>0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25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41.204347826086959</v>
      </c>
      <c r="E37" s="289">
        <f t="shared" si="34"/>
        <v>405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45</v>
      </c>
      <c r="Z37" s="276">
        <f t="shared" si="45"/>
        <v>0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25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366.26086956521743</v>
      </c>
      <c r="E38" s="289">
        <f t="shared" si="34"/>
        <v>3600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400</v>
      </c>
      <c r="Z38" s="276">
        <f t="shared" si="45"/>
        <v>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25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343.36956521739131</v>
      </c>
      <c r="E39" s="289">
        <f t="shared" si="34"/>
        <v>3375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375</v>
      </c>
      <c r="Z39" s="276">
        <f t="shared" si="45"/>
        <v>0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25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91.565217391304358</v>
      </c>
      <c r="E40" s="289">
        <f t="shared" si="34"/>
        <v>900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100</v>
      </c>
      <c r="Z40" s="276">
        <f t="shared" si="45"/>
        <v>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25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77.830434782608691</v>
      </c>
      <c r="E41" s="289">
        <f t="shared" si="34"/>
        <v>765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85</v>
      </c>
      <c r="Z41" s="276">
        <f t="shared" si="45"/>
        <v>0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25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210.60000000000002</v>
      </c>
      <c r="E42" s="289">
        <f t="shared" si="34"/>
        <v>2070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230</v>
      </c>
      <c r="Z42" s="276">
        <f t="shared" si="45"/>
        <v>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25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41.204347826086959</v>
      </c>
      <c r="E43" s="289">
        <f t="shared" si="34"/>
        <v>405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45</v>
      </c>
      <c r="Z43" s="276">
        <f t="shared" si="45"/>
        <v>0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25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25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40.695652173913047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25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4368.9651652173907</v>
      </c>
      <c r="E46" s="289">
        <f t="shared" si="50"/>
        <v>42942.82</v>
      </c>
      <c r="F46" s="289">
        <f>J46+L46+N46+P46+R46+T46+V46+X46</f>
        <v>-7081.9852920533558</v>
      </c>
      <c r="G46" s="269">
        <f t="shared" si="51"/>
        <v>-0.19748523283770658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2768.7</v>
      </c>
      <c r="Z46" s="276">
        <f t="shared" si="60"/>
        <v>1361.5668384933306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50</v>
      </c>
      <c r="AB46" s="278">
        <f t="shared" si="61"/>
        <v>4080.2668384933304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25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25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25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8859.6103304347816</v>
      </c>
      <c r="E49" s="268">
        <f t="shared" ref="E49:E52" si="65">Q49+S49+U49+W49+Y49+AA49+AC49+AE49+I49+K49+M49+O49</f>
        <v>87081.64</v>
      </c>
      <c r="F49" s="268">
        <f>E49-('Proposed Budget'!J68*14)</f>
        <v>22712.071956380008</v>
      </c>
      <c r="G49" s="246">
        <f t="shared" ref="G49:G50" si="66">(E49/(E49-F49))-1</f>
        <v>0.35283865725165642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9449.3100000000013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4729.32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25">
      <c r="A50" s="286" t="s">
        <v>226</v>
      </c>
      <c r="B50" s="255">
        <v>39</v>
      </c>
      <c r="C50" s="292" t="s">
        <v>266</v>
      </c>
      <c r="D50" s="288">
        <f t="shared" ca="1" si="64"/>
        <v>5998.8596086956522</v>
      </c>
      <c r="E50" s="268">
        <f t="shared" si="65"/>
        <v>58963.149999999994</v>
      </c>
      <c r="F50" s="268">
        <f>E50-('Proposed Budget'!J44*14)</f>
        <v>20270.180930000002</v>
      </c>
      <c r="G50" s="246">
        <f t="shared" si="66"/>
        <v>0.52387246099747298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5529.33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5869.08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25">
      <c r="A51" s="286" t="s">
        <v>226</v>
      </c>
      <c r="B51" s="255">
        <v>40</v>
      </c>
      <c r="C51" s="292" t="s">
        <v>267</v>
      </c>
      <c r="D51" s="288">
        <f t="shared" ca="1" si="64"/>
        <v>1255.5056347826089</v>
      </c>
      <c r="E51" s="268">
        <f t="shared" si="65"/>
        <v>12340.440000000002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837.18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25">
      <c r="A52" s="286" t="s">
        <v>226</v>
      </c>
      <c r="B52" s="255">
        <v>41</v>
      </c>
      <c r="C52" s="292" t="s">
        <v>189</v>
      </c>
      <c r="D52" s="288">
        <f t="shared" ca="1" si="64"/>
        <v>813.91304347826087</v>
      </c>
      <c r="E52" s="268">
        <f t="shared" si="65"/>
        <v>8000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1600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25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25">
      <c r="A54" s="188"/>
      <c r="B54" s="293"/>
      <c r="C54" s="294"/>
      <c r="D54" s="122"/>
      <c r="E54" s="297">
        <f>SUM(E49:E52)</f>
        <v>166385.22999999998</v>
      </c>
      <c r="F54" s="297">
        <f>F49+F50+E52</f>
        <v>50982.252886380011</v>
      </c>
      <c r="G54" s="246">
        <f>(E54/(E54-F54))-1</f>
        <v>0.44177588968251191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14978.640000000001</v>
      </c>
      <c r="Z54" s="295"/>
      <c r="AA54" s="198">
        <f>SUM(AA49:AA52)</f>
        <v>13035.58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25">
      <c r="D55" s="11"/>
    </row>
    <row r="56" spans="1:31" ht="15.75" customHeight="1" x14ac:dyDescent="0.25">
      <c r="D56" s="11"/>
    </row>
    <row r="57" spans="1:31" ht="15.75" customHeight="1" x14ac:dyDescent="0.25">
      <c r="D57" s="11"/>
    </row>
    <row r="58" spans="1:31" ht="15.75" customHeight="1" x14ac:dyDescent="0.25">
      <c r="D58" s="11"/>
    </row>
    <row r="59" spans="1:31" ht="15.75" customHeight="1" x14ac:dyDescent="0.25">
      <c r="D59" s="11"/>
    </row>
    <row r="60" spans="1:31" ht="15.75" customHeight="1" x14ac:dyDescent="0.25">
      <c r="D60" s="11"/>
    </row>
    <row r="61" spans="1:31" ht="15.75" customHeight="1" x14ac:dyDescent="0.25">
      <c r="D61" s="11"/>
    </row>
    <row r="62" spans="1:31" ht="15.75" customHeight="1" x14ac:dyDescent="0.25">
      <c r="D62" s="11"/>
    </row>
    <row r="63" spans="1:31" ht="15.75" customHeight="1" x14ac:dyDescent="0.25">
      <c r="D63" s="11"/>
    </row>
    <row r="64" spans="1:31" ht="15.75" customHeight="1" x14ac:dyDescent="0.25">
      <c r="D64" s="11"/>
    </row>
    <row r="65" spans="4:4" ht="15.75" customHeight="1" x14ac:dyDescent="0.25">
      <c r="D65" s="11"/>
    </row>
    <row r="66" spans="4:4" ht="15.75" customHeight="1" x14ac:dyDescent="0.25">
      <c r="D66" s="11"/>
    </row>
    <row r="67" spans="4:4" ht="15.75" customHeight="1" x14ac:dyDescent="0.25">
      <c r="D67" s="11"/>
    </row>
    <row r="68" spans="4:4" ht="15.75" customHeight="1" x14ac:dyDescent="0.25">
      <c r="D68" s="11"/>
    </row>
    <row r="69" spans="4:4" ht="15.75" customHeight="1" x14ac:dyDescent="0.25">
      <c r="D69" s="11"/>
    </row>
    <row r="70" spans="4:4" ht="15.75" customHeight="1" x14ac:dyDescent="0.25">
      <c r="D70" s="11"/>
    </row>
    <row r="71" spans="4:4" ht="15.75" customHeight="1" x14ac:dyDescent="0.25">
      <c r="D71" s="11"/>
    </row>
    <row r="72" spans="4:4" ht="15.75" customHeight="1" x14ac:dyDescent="0.25">
      <c r="D72" s="11"/>
    </row>
    <row r="73" spans="4:4" ht="15.75" customHeight="1" x14ac:dyDescent="0.25">
      <c r="D73" s="11"/>
    </row>
    <row r="74" spans="4:4" ht="15.75" customHeight="1" x14ac:dyDescent="0.25">
      <c r="D74" s="11"/>
    </row>
    <row r="75" spans="4:4" ht="15.75" customHeight="1" x14ac:dyDescent="0.25">
      <c r="D75" s="11"/>
    </row>
    <row r="76" spans="4:4" ht="15.75" customHeight="1" x14ac:dyDescent="0.25">
      <c r="D76" s="11"/>
    </row>
    <row r="77" spans="4:4" ht="15.75" customHeight="1" x14ac:dyDescent="0.25">
      <c r="D77" s="11"/>
    </row>
    <row r="78" spans="4:4" ht="15.75" customHeight="1" x14ac:dyDescent="0.25">
      <c r="D78" s="11"/>
    </row>
    <row r="79" spans="4:4" ht="15.75" customHeight="1" x14ac:dyDescent="0.25">
      <c r="D79" s="11"/>
    </row>
    <row r="80" spans="4:4" ht="15.75" customHeight="1" x14ac:dyDescent="0.25">
      <c r="D80" s="11"/>
    </row>
    <row r="81" spans="4:4" ht="15.75" customHeight="1" x14ac:dyDescent="0.25">
      <c r="D81" s="11"/>
    </row>
    <row r="82" spans="4:4" ht="15.75" customHeight="1" x14ac:dyDescent="0.25">
      <c r="D82" s="11"/>
    </row>
    <row r="83" spans="4:4" ht="15.75" customHeight="1" x14ac:dyDescent="0.25">
      <c r="D83" s="11"/>
    </row>
    <row r="84" spans="4:4" ht="15.75" customHeight="1" x14ac:dyDescent="0.25">
      <c r="D84" s="11"/>
    </row>
    <row r="85" spans="4:4" ht="15.75" customHeight="1" x14ac:dyDescent="0.25">
      <c r="D85" s="11"/>
    </row>
    <row r="86" spans="4:4" ht="15.75" customHeight="1" x14ac:dyDescent="0.25">
      <c r="D86" s="11"/>
    </row>
    <row r="87" spans="4:4" ht="15.75" customHeight="1" x14ac:dyDescent="0.25">
      <c r="D87" s="11"/>
    </row>
    <row r="88" spans="4:4" ht="15.75" customHeight="1" x14ac:dyDescent="0.25">
      <c r="D88" s="11"/>
    </row>
    <row r="89" spans="4:4" ht="15.75" customHeight="1" x14ac:dyDescent="0.25">
      <c r="D89" s="11"/>
    </row>
    <row r="90" spans="4:4" ht="15.75" customHeight="1" x14ac:dyDescent="0.25">
      <c r="D90" s="11"/>
    </row>
    <row r="91" spans="4:4" ht="15.75" customHeight="1" x14ac:dyDescent="0.25">
      <c r="D91" s="11"/>
    </row>
    <row r="92" spans="4:4" ht="15.75" customHeight="1" x14ac:dyDescent="0.25">
      <c r="D92" s="11"/>
    </row>
    <row r="93" spans="4:4" ht="15.75" customHeight="1" x14ac:dyDescent="0.25">
      <c r="D93" s="11"/>
    </row>
    <row r="94" spans="4:4" ht="15.75" customHeight="1" x14ac:dyDescent="0.25">
      <c r="D94" s="11"/>
    </row>
    <row r="95" spans="4:4" ht="15.75" customHeight="1" x14ac:dyDescent="0.25">
      <c r="D95" s="11"/>
    </row>
    <row r="96" spans="4:4" ht="15.75" customHeight="1" x14ac:dyDescent="0.25">
      <c r="D96" s="11"/>
    </row>
    <row r="97" spans="4:4" ht="15.75" customHeight="1" x14ac:dyDescent="0.25">
      <c r="D97" s="11"/>
    </row>
    <row r="98" spans="4:4" ht="15.75" customHeight="1" x14ac:dyDescent="0.25">
      <c r="D98" s="11"/>
    </row>
    <row r="99" spans="4:4" ht="15.75" customHeight="1" x14ac:dyDescent="0.25">
      <c r="D99" s="11"/>
    </row>
    <row r="100" spans="4:4" ht="15.75" customHeight="1" x14ac:dyDescent="0.25">
      <c r="D100" s="11"/>
    </row>
    <row r="101" spans="4:4" ht="15.75" customHeight="1" x14ac:dyDescent="0.25">
      <c r="D101" s="11"/>
    </row>
    <row r="102" spans="4:4" ht="15.75" customHeight="1" x14ac:dyDescent="0.25">
      <c r="D102" s="11"/>
    </row>
    <row r="103" spans="4:4" ht="15.75" customHeight="1" x14ac:dyDescent="0.25">
      <c r="D103" s="11"/>
    </row>
    <row r="104" spans="4:4" ht="15.75" customHeight="1" x14ac:dyDescent="0.25">
      <c r="D104" s="11"/>
    </row>
    <row r="105" spans="4:4" ht="15.75" customHeight="1" x14ac:dyDescent="0.25">
      <c r="D105" s="11"/>
    </row>
    <row r="106" spans="4:4" ht="15.75" customHeight="1" x14ac:dyDescent="0.25">
      <c r="D106" s="11"/>
    </row>
    <row r="107" spans="4:4" ht="15.75" customHeight="1" x14ac:dyDescent="0.25">
      <c r="D107" s="11"/>
    </row>
    <row r="108" spans="4:4" ht="15.75" customHeight="1" x14ac:dyDescent="0.25">
      <c r="D108" s="11"/>
    </row>
    <row r="109" spans="4:4" ht="15.75" customHeight="1" x14ac:dyDescent="0.25">
      <c r="D109" s="11"/>
    </row>
    <row r="110" spans="4:4" ht="15.75" customHeight="1" x14ac:dyDescent="0.25">
      <c r="D110" s="11"/>
    </row>
    <row r="111" spans="4:4" ht="15.75" customHeight="1" x14ac:dyDescent="0.25">
      <c r="D111" s="11"/>
    </row>
    <row r="112" spans="4:4" ht="15.75" customHeight="1" x14ac:dyDescent="0.25">
      <c r="D112" s="11"/>
    </row>
    <row r="113" spans="4:4" ht="15.75" customHeight="1" x14ac:dyDescent="0.25">
      <c r="D113" s="11"/>
    </row>
    <row r="114" spans="4:4" ht="15.75" customHeight="1" x14ac:dyDescent="0.25">
      <c r="D114" s="11"/>
    </row>
    <row r="115" spans="4:4" ht="15.75" customHeight="1" x14ac:dyDescent="0.25">
      <c r="D115" s="11"/>
    </row>
    <row r="116" spans="4:4" ht="15.75" customHeight="1" x14ac:dyDescent="0.25">
      <c r="D116" s="11"/>
    </row>
    <row r="117" spans="4:4" ht="15.75" customHeight="1" x14ac:dyDescent="0.25">
      <c r="D117" s="11"/>
    </row>
    <row r="118" spans="4:4" ht="15.75" customHeight="1" x14ac:dyDescent="0.25">
      <c r="D118" s="11"/>
    </row>
    <row r="119" spans="4:4" ht="15.75" customHeight="1" x14ac:dyDescent="0.25">
      <c r="D119" s="11"/>
    </row>
    <row r="120" spans="4:4" ht="15.75" customHeight="1" x14ac:dyDescent="0.25">
      <c r="D120" s="11"/>
    </row>
    <row r="121" spans="4:4" ht="15.75" customHeight="1" x14ac:dyDescent="0.25">
      <c r="D121" s="11"/>
    </row>
    <row r="122" spans="4:4" ht="15.75" customHeight="1" x14ac:dyDescent="0.25">
      <c r="D122" s="11"/>
    </row>
    <row r="123" spans="4:4" ht="15.75" customHeight="1" x14ac:dyDescent="0.25">
      <c r="D123" s="11"/>
    </row>
    <row r="124" spans="4:4" ht="15.75" customHeight="1" x14ac:dyDescent="0.25">
      <c r="D124" s="11"/>
    </row>
    <row r="125" spans="4:4" ht="15.75" customHeight="1" x14ac:dyDescent="0.25">
      <c r="D125" s="11"/>
    </row>
    <row r="126" spans="4:4" ht="15.75" customHeight="1" x14ac:dyDescent="0.25">
      <c r="D126" s="11"/>
    </row>
    <row r="127" spans="4:4" ht="15.75" customHeight="1" x14ac:dyDescent="0.25">
      <c r="D127" s="11"/>
    </row>
    <row r="128" spans="4:4" ht="15.75" customHeight="1" x14ac:dyDescent="0.25">
      <c r="D128" s="11"/>
    </row>
    <row r="129" spans="4:4" ht="15.75" customHeight="1" x14ac:dyDescent="0.25">
      <c r="D129" s="11"/>
    </row>
    <row r="130" spans="4:4" ht="15.75" customHeight="1" x14ac:dyDescent="0.25">
      <c r="D130" s="11"/>
    </row>
    <row r="131" spans="4:4" ht="15.75" customHeight="1" x14ac:dyDescent="0.25">
      <c r="D131" s="11"/>
    </row>
    <row r="132" spans="4:4" ht="15.75" customHeight="1" x14ac:dyDescent="0.25">
      <c r="D132" s="11"/>
    </row>
    <row r="133" spans="4:4" ht="15.75" customHeight="1" x14ac:dyDescent="0.25">
      <c r="D133" s="11"/>
    </row>
    <row r="134" spans="4:4" ht="15.75" customHeight="1" x14ac:dyDescent="0.25">
      <c r="D134" s="11"/>
    </row>
    <row r="135" spans="4:4" ht="15.75" customHeight="1" x14ac:dyDescent="0.25">
      <c r="D135" s="11"/>
    </row>
    <row r="136" spans="4:4" ht="15.75" customHeight="1" x14ac:dyDescent="0.25">
      <c r="D136" s="11"/>
    </row>
    <row r="137" spans="4:4" ht="15.75" customHeight="1" x14ac:dyDescent="0.25">
      <c r="D137" s="11"/>
    </row>
    <row r="138" spans="4:4" ht="15.75" customHeight="1" x14ac:dyDescent="0.25">
      <c r="D138" s="11"/>
    </row>
    <row r="139" spans="4:4" ht="15.75" customHeight="1" x14ac:dyDescent="0.25">
      <c r="D139" s="11"/>
    </row>
    <row r="140" spans="4:4" ht="15.75" customHeight="1" x14ac:dyDescent="0.25">
      <c r="D140" s="11"/>
    </row>
    <row r="141" spans="4:4" ht="15.75" customHeight="1" x14ac:dyDescent="0.25">
      <c r="D141" s="11"/>
    </row>
    <row r="142" spans="4:4" ht="15.75" customHeight="1" x14ac:dyDescent="0.25">
      <c r="D142" s="11"/>
    </row>
    <row r="143" spans="4:4" ht="15.75" customHeight="1" x14ac:dyDescent="0.25">
      <c r="D143" s="11"/>
    </row>
    <row r="144" spans="4:4" ht="15.75" customHeight="1" x14ac:dyDescent="0.25">
      <c r="D144" s="11"/>
    </row>
    <row r="145" spans="4:4" ht="15.75" customHeight="1" x14ac:dyDescent="0.25">
      <c r="D145" s="11"/>
    </row>
    <row r="146" spans="4:4" ht="15.75" customHeight="1" x14ac:dyDescent="0.25">
      <c r="D146" s="11"/>
    </row>
    <row r="147" spans="4:4" ht="15.75" customHeight="1" x14ac:dyDescent="0.25">
      <c r="D147" s="11"/>
    </row>
    <row r="148" spans="4:4" ht="15.75" customHeight="1" x14ac:dyDescent="0.25">
      <c r="D148" s="11"/>
    </row>
    <row r="149" spans="4:4" ht="15.75" customHeight="1" x14ac:dyDescent="0.25">
      <c r="D149" s="11"/>
    </row>
    <row r="150" spans="4:4" ht="15.75" customHeight="1" x14ac:dyDescent="0.25">
      <c r="D150" s="11"/>
    </row>
    <row r="151" spans="4:4" ht="15.75" customHeight="1" x14ac:dyDescent="0.25">
      <c r="D151" s="11"/>
    </row>
    <row r="152" spans="4:4" ht="15.75" customHeight="1" x14ac:dyDescent="0.25">
      <c r="D152" s="11"/>
    </row>
    <row r="153" spans="4:4" ht="15.75" customHeight="1" x14ac:dyDescent="0.25">
      <c r="D153" s="11"/>
    </row>
    <row r="154" spans="4:4" ht="15.75" customHeight="1" x14ac:dyDescent="0.25">
      <c r="D154" s="11"/>
    </row>
    <row r="155" spans="4:4" ht="15.75" customHeight="1" x14ac:dyDescent="0.25">
      <c r="D155" s="11"/>
    </row>
    <row r="156" spans="4:4" ht="15.75" customHeight="1" x14ac:dyDescent="0.25">
      <c r="D156" s="11"/>
    </row>
    <row r="157" spans="4:4" ht="15.75" customHeight="1" x14ac:dyDescent="0.25">
      <c r="D157" s="11"/>
    </row>
    <row r="158" spans="4:4" ht="15.75" customHeight="1" x14ac:dyDescent="0.25">
      <c r="D158" s="11"/>
    </row>
    <row r="159" spans="4:4" ht="15.75" customHeight="1" x14ac:dyDescent="0.25">
      <c r="D159" s="11"/>
    </row>
    <row r="160" spans="4:4" ht="15.75" customHeight="1" x14ac:dyDescent="0.25">
      <c r="D160" s="11"/>
    </row>
    <row r="161" spans="4:4" ht="15.75" customHeight="1" x14ac:dyDescent="0.25">
      <c r="D161" s="11"/>
    </row>
    <row r="162" spans="4:4" ht="15.75" customHeight="1" x14ac:dyDescent="0.25">
      <c r="D162" s="11"/>
    </row>
    <row r="163" spans="4:4" ht="15.75" customHeight="1" x14ac:dyDescent="0.25">
      <c r="D163" s="11"/>
    </row>
    <row r="164" spans="4:4" ht="15.75" customHeight="1" x14ac:dyDescent="0.25">
      <c r="D164" s="11"/>
    </row>
    <row r="165" spans="4:4" ht="15.75" customHeight="1" x14ac:dyDescent="0.25">
      <c r="D165" s="11"/>
    </row>
    <row r="166" spans="4:4" ht="15.75" customHeight="1" x14ac:dyDescent="0.25">
      <c r="D166" s="11"/>
    </row>
    <row r="167" spans="4:4" ht="15.75" customHeight="1" x14ac:dyDescent="0.25">
      <c r="D167" s="11"/>
    </row>
    <row r="168" spans="4:4" ht="15.75" customHeight="1" x14ac:dyDescent="0.25">
      <c r="D168" s="11"/>
    </row>
    <row r="169" spans="4:4" ht="15.75" customHeight="1" x14ac:dyDescent="0.25">
      <c r="D169" s="11"/>
    </row>
    <row r="170" spans="4:4" ht="15.75" customHeight="1" x14ac:dyDescent="0.25">
      <c r="D170" s="11"/>
    </row>
    <row r="171" spans="4:4" ht="15.75" customHeight="1" x14ac:dyDescent="0.25">
      <c r="D171" s="11"/>
    </row>
    <row r="172" spans="4:4" ht="15.75" customHeight="1" x14ac:dyDescent="0.25">
      <c r="D172" s="11"/>
    </row>
    <row r="173" spans="4:4" ht="15.75" customHeight="1" x14ac:dyDescent="0.25">
      <c r="D173" s="11"/>
    </row>
    <row r="174" spans="4:4" ht="15.75" customHeight="1" x14ac:dyDescent="0.25">
      <c r="D174" s="11"/>
    </row>
    <row r="175" spans="4:4" ht="15.75" customHeight="1" x14ac:dyDescent="0.25">
      <c r="D175" s="11"/>
    </row>
    <row r="176" spans="4:4" ht="15.75" customHeight="1" x14ac:dyDescent="0.25">
      <c r="D176" s="11"/>
    </row>
    <row r="177" spans="4:4" ht="15.75" customHeight="1" x14ac:dyDescent="0.25">
      <c r="D177" s="11"/>
    </row>
    <row r="178" spans="4:4" ht="15.75" customHeight="1" x14ac:dyDescent="0.25">
      <c r="D178" s="11"/>
    </row>
    <row r="179" spans="4:4" ht="15.75" customHeight="1" x14ac:dyDescent="0.25">
      <c r="D179" s="11"/>
    </row>
    <row r="180" spans="4:4" ht="15.75" customHeight="1" x14ac:dyDescent="0.25">
      <c r="D180" s="11"/>
    </row>
    <row r="181" spans="4:4" ht="15.75" customHeight="1" x14ac:dyDescent="0.25">
      <c r="D181" s="11"/>
    </row>
    <row r="182" spans="4:4" ht="15.75" customHeight="1" x14ac:dyDescent="0.25">
      <c r="D182" s="11"/>
    </row>
    <row r="183" spans="4:4" ht="15.75" customHeight="1" x14ac:dyDescent="0.25">
      <c r="D183" s="11"/>
    </row>
    <row r="184" spans="4:4" ht="15.75" customHeight="1" x14ac:dyDescent="0.25">
      <c r="D184" s="11"/>
    </row>
    <row r="185" spans="4:4" ht="15.75" customHeight="1" x14ac:dyDescent="0.25">
      <c r="D185" s="11"/>
    </row>
    <row r="186" spans="4:4" ht="15.75" customHeight="1" x14ac:dyDescent="0.25">
      <c r="D186" s="11"/>
    </row>
    <row r="187" spans="4:4" ht="15.75" customHeight="1" x14ac:dyDescent="0.25">
      <c r="D187" s="11"/>
    </row>
    <row r="188" spans="4:4" ht="15.75" customHeight="1" x14ac:dyDescent="0.25">
      <c r="D188" s="11"/>
    </row>
    <row r="189" spans="4:4" ht="15.75" customHeight="1" x14ac:dyDescent="0.25">
      <c r="D189" s="11"/>
    </row>
    <row r="190" spans="4:4" ht="15.75" customHeight="1" x14ac:dyDescent="0.25">
      <c r="D190" s="11"/>
    </row>
    <row r="191" spans="4:4" ht="15.75" customHeight="1" x14ac:dyDescent="0.25">
      <c r="D191" s="11"/>
    </row>
    <row r="192" spans="4:4" ht="15.75" customHeight="1" x14ac:dyDescent="0.25">
      <c r="D192" s="11"/>
    </row>
    <row r="193" spans="4:4" ht="15.75" customHeight="1" x14ac:dyDescent="0.25">
      <c r="D193" s="11"/>
    </row>
    <row r="194" spans="4:4" ht="15.75" customHeight="1" x14ac:dyDescent="0.25">
      <c r="D194" s="11"/>
    </row>
    <row r="195" spans="4:4" ht="15.75" customHeight="1" x14ac:dyDescent="0.25">
      <c r="D195" s="11"/>
    </row>
    <row r="196" spans="4:4" ht="15.75" customHeight="1" x14ac:dyDescent="0.25">
      <c r="D196" s="11"/>
    </row>
    <row r="197" spans="4:4" ht="15.75" customHeight="1" x14ac:dyDescent="0.25">
      <c r="D197" s="11"/>
    </row>
    <row r="198" spans="4:4" ht="15.75" customHeight="1" x14ac:dyDescent="0.25">
      <c r="D198" s="11"/>
    </row>
    <row r="199" spans="4:4" ht="15.75" customHeight="1" x14ac:dyDescent="0.25">
      <c r="D199" s="11"/>
    </row>
    <row r="200" spans="4:4" ht="15.75" customHeight="1" x14ac:dyDescent="0.25">
      <c r="D200" s="11"/>
    </row>
    <row r="201" spans="4:4" ht="15.75" customHeight="1" x14ac:dyDescent="0.25">
      <c r="D201" s="11"/>
    </row>
    <row r="202" spans="4:4" ht="15.75" customHeight="1" x14ac:dyDescent="0.25">
      <c r="D202" s="11"/>
    </row>
    <row r="203" spans="4:4" ht="15.75" customHeight="1" x14ac:dyDescent="0.25">
      <c r="D203" s="11"/>
    </row>
    <row r="204" spans="4:4" ht="15.75" customHeight="1" x14ac:dyDescent="0.25">
      <c r="D204" s="11"/>
    </row>
    <row r="205" spans="4:4" ht="15.75" customHeight="1" x14ac:dyDescent="0.25">
      <c r="D205" s="11"/>
    </row>
    <row r="206" spans="4:4" ht="15.75" customHeight="1" x14ac:dyDescent="0.25">
      <c r="D206" s="11"/>
    </row>
    <row r="207" spans="4:4" ht="15.75" customHeight="1" x14ac:dyDescent="0.25">
      <c r="D207" s="11"/>
    </row>
    <row r="208" spans="4:4" ht="15.75" customHeight="1" x14ac:dyDescent="0.25">
      <c r="D208" s="11"/>
    </row>
    <row r="209" spans="4:4" ht="15.75" customHeight="1" x14ac:dyDescent="0.25">
      <c r="D209" s="11"/>
    </row>
    <row r="210" spans="4:4" ht="15.75" customHeight="1" x14ac:dyDescent="0.25">
      <c r="D210" s="11"/>
    </row>
    <row r="211" spans="4:4" ht="15.75" customHeight="1" x14ac:dyDescent="0.25">
      <c r="D211" s="11"/>
    </row>
    <row r="212" spans="4:4" ht="15.75" customHeight="1" x14ac:dyDescent="0.25">
      <c r="D212" s="11"/>
    </row>
    <row r="213" spans="4:4" ht="15.75" customHeight="1" x14ac:dyDescent="0.25">
      <c r="D213" s="11"/>
    </row>
    <row r="214" spans="4:4" ht="15.75" customHeight="1" x14ac:dyDescent="0.25">
      <c r="D214" s="11"/>
    </row>
    <row r="215" spans="4:4" ht="15.75" customHeight="1" x14ac:dyDescent="0.25">
      <c r="D215" s="11"/>
    </row>
    <row r="216" spans="4:4" ht="15.75" customHeight="1" x14ac:dyDescent="0.25">
      <c r="D216" s="11"/>
    </row>
    <row r="217" spans="4:4" ht="15.75" customHeight="1" x14ac:dyDescent="0.25">
      <c r="D217" s="11"/>
    </row>
    <row r="218" spans="4:4" ht="15.75" customHeight="1" x14ac:dyDescent="0.25">
      <c r="D218" s="11"/>
    </row>
    <row r="219" spans="4:4" ht="15.75" customHeight="1" x14ac:dyDescent="0.25">
      <c r="D219" s="11"/>
    </row>
    <row r="220" spans="4:4" ht="15.75" customHeight="1" x14ac:dyDescent="0.25">
      <c r="D220" s="11"/>
    </row>
    <row r="221" spans="4:4" ht="15.75" customHeight="1" x14ac:dyDescent="0.25">
      <c r="D221" s="11"/>
    </row>
    <row r="222" spans="4:4" ht="15.75" customHeight="1" x14ac:dyDescent="0.25">
      <c r="D222" s="11"/>
    </row>
    <row r="223" spans="4:4" ht="15.75" customHeight="1" x14ac:dyDescent="0.25">
      <c r="D223" s="11"/>
    </row>
    <row r="224" spans="4:4" ht="15.75" customHeight="1" x14ac:dyDescent="0.25">
      <c r="D224" s="11"/>
    </row>
    <row r="225" spans="4:4" ht="15.75" customHeight="1" x14ac:dyDescent="0.25">
      <c r="D225" s="11"/>
    </row>
    <row r="226" spans="4:4" ht="15.75" customHeight="1" x14ac:dyDescent="0.25">
      <c r="D226" s="11"/>
    </row>
    <row r="227" spans="4:4" ht="15.75" customHeight="1" x14ac:dyDescent="0.25">
      <c r="D227" s="11"/>
    </row>
    <row r="228" spans="4:4" ht="15.75" customHeight="1" x14ac:dyDescent="0.25">
      <c r="D228" s="11"/>
    </row>
    <row r="229" spans="4:4" ht="15.75" customHeight="1" x14ac:dyDescent="0.25">
      <c r="D229" s="11"/>
    </row>
    <row r="230" spans="4:4" ht="15.75" customHeight="1" x14ac:dyDescent="0.25">
      <c r="D230" s="11"/>
    </row>
    <row r="231" spans="4:4" ht="15.75" customHeight="1" x14ac:dyDescent="0.25">
      <c r="D231" s="11"/>
    </row>
    <row r="232" spans="4:4" ht="15.75" customHeight="1" x14ac:dyDescent="0.25">
      <c r="D232" s="11"/>
    </row>
    <row r="233" spans="4:4" ht="15.75" customHeight="1" x14ac:dyDescent="0.25">
      <c r="D233" s="11"/>
    </row>
    <row r="234" spans="4:4" ht="15.75" customHeight="1" x14ac:dyDescent="0.25">
      <c r="D234" s="11"/>
    </row>
    <row r="235" spans="4:4" ht="15.75" customHeight="1" x14ac:dyDescent="0.25">
      <c r="D235" s="11"/>
    </row>
    <row r="236" spans="4:4" ht="15.75" customHeight="1" x14ac:dyDescent="0.25">
      <c r="D236" s="11"/>
    </row>
    <row r="237" spans="4:4" ht="15.75" customHeight="1" x14ac:dyDescent="0.25">
      <c r="D237" s="11"/>
    </row>
    <row r="238" spans="4:4" ht="15.75" customHeight="1" x14ac:dyDescent="0.25">
      <c r="D238" s="11"/>
    </row>
    <row r="239" spans="4:4" ht="15.75" customHeight="1" x14ac:dyDescent="0.25">
      <c r="D239" s="11"/>
    </row>
    <row r="240" spans="4:4" ht="15.75" customHeight="1" x14ac:dyDescent="0.25">
      <c r="D240" s="11"/>
    </row>
    <row r="241" spans="4:4" ht="15.75" customHeight="1" x14ac:dyDescent="0.25">
      <c r="D241" s="11"/>
    </row>
    <row r="242" spans="4:4" ht="15.75" customHeight="1" x14ac:dyDescent="0.25">
      <c r="D242" s="11"/>
    </row>
    <row r="243" spans="4:4" ht="15.75" customHeight="1" x14ac:dyDescent="0.25">
      <c r="D243" s="11"/>
    </row>
    <row r="244" spans="4:4" ht="15.75" customHeight="1" x14ac:dyDescent="0.25">
      <c r="D244" s="11"/>
    </row>
    <row r="245" spans="4:4" ht="15.75" customHeight="1" x14ac:dyDescent="0.25">
      <c r="D245" s="11"/>
    </row>
    <row r="246" spans="4:4" ht="15.75" customHeight="1" x14ac:dyDescent="0.25">
      <c r="D246" s="11"/>
    </row>
    <row r="247" spans="4:4" ht="15.75" customHeight="1" x14ac:dyDescent="0.25">
      <c r="D247" s="11"/>
    </row>
    <row r="248" spans="4:4" ht="15.75" customHeight="1" x14ac:dyDescent="0.25">
      <c r="D248" s="11"/>
    </row>
    <row r="249" spans="4:4" ht="15.75" customHeight="1" x14ac:dyDescent="0.25">
      <c r="D249" s="11"/>
    </row>
    <row r="250" spans="4:4" ht="15.75" customHeight="1" x14ac:dyDescent="0.25">
      <c r="D250" s="11"/>
    </row>
    <row r="251" spans="4:4" ht="15.75" customHeight="1" x14ac:dyDescent="0.25">
      <c r="D251" s="11"/>
    </row>
    <row r="252" spans="4:4" ht="15.75" customHeight="1" x14ac:dyDescent="0.25">
      <c r="D252" s="11"/>
    </row>
    <row r="253" spans="4:4" ht="15.75" customHeight="1" x14ac:dyDescent="0.25">
      <c r="D253" s="11"/>
    </row>
    <row r="254" spans="4:4" ht="15.75" customHeight="1" x14ac:dyDescent="0.25">
      <c r="D254" s="11"/>
    </row>
    <row r="255" spans="4:4" ht="15.75" customHeight="1" x14ac:dyDescent="0.25">
      <c r="D255" s="11"/>
    </row>
    <row r="256" spans="4:4" ht="15.75" customHeight="1" x14ac:dyDescent="0.25">
      <c r="D256" s="11"/>
    </row>
    <row r="257" spans="4:4" ht="15.75" customHeight="1" x14ac:dyDescent="0.25">
      <c r="D257" s="11"/>
    </row>
    <row r="258" spans="4:4" ht="15.75" customHeight="1" x14ac:dyDescent="0.25">
      <c r="D258" s="11"/>
    </row>
    <row r="259" spans="4:4" ht="15.75" customHeight="1" x14ac:dyDescent="0.25">
      <c r="D259" s="11"/>
    </row>
    <row r="260" spans="4:4" ht="15.75" customHeight="1" x14ac:dyDescent="0.25">
      <c r="D260" s="11"/>
    </row>
    <row r="261" spans="4:4" ht="15.75" customHeight="1" x14ac:dyDescent="0.25">
      <c r="D261" s="11"/>
    </row>
    <row r="262" spans="4:4" ht="15.75" customHeight="1" x14ac:dyDescent="0.25">
      <c r="D262" s="11"/>
    </row>
    <row r="263" spans="4:4" ht="15.75" customHeight="1" x14ac:dyDescent="0.25">
      <c r="D263" s="11"/>
    </row>
    <row r="264" spans="4:4" ht="15.75" customHeight="1" x14ac:dyDescent="0.25">
      <c r="D264" s="11"/>
    </row>
    <row r="265" spans="4:4" ht="15.75" customHeight="1" x14ac:dyDescent="0.25">
      <c r="D265" s="11"/>
    </row>
    <row r="266" spans="4:4" ht="15.75" customHeight="1" x14ac:dyDescent="0.25">
      <c r="D266" s="11"/>
    </row>
    <row r="267" spans="4:4" ht="15.75" customHeight="1" x14ac:dyDescent="0.25">
      <c r="D267" s="11"/>
    </row>
    <row r="268" spans="4:4" ht="15.75" customHeight="1" x14ac:dyDescent="0.25">
      <c r="D268" s="11"/>
    </row>
    <row r="269" spans="4:4" ht="15.75" customHeight="1" x14ac:dyDescent="0.25">
      <c r="D269" s="11"/>
    </row>
    <row r="270" spans="4:4" ht="15.75" customHeight="1" x14ac:dyDescent="0.25">
      <c r="D270" s="11"/>
    </row>
    <row r="271" spans="4:4" ht="15.75" customHeight="1" x14ac:dyDescent="0.25">
      <c r="D271" s="11"/>
    </row>
    <row r="272" spans="4:4" ht="15.75" customHeight="1" x14ac:dyDescent="0.25">
      <c r="D272" s="11"/>
    </row>
    <row r="273" spans="4:4" ht="15.75" customHeight="1" x14ac:dyDescent="0.25">
      <c r="D273" s="11"/>
    </row>
    <row r="274" spans="4:4" ht="15.75" customHeight="1" x14ac:dyDescent="0.25">
      <c r="D274" s="11"/>
    </row>
    <row r="275" spans="4:4" ht="15.75" customHeight="1" x14ac:dyDescent="0.25">
      <c r="D275" s="11"/>
    </row>
    <row r="276" spans="4:4" ht="15.75" customHeight="1" x14ac:dyDescent="0.25">
      <c r="D276" s="11"/>
    </row>
    <row r="277" spans="4:4" ht="15.75" customHeight="1" x14ac:dyDescent="0.25">
      <c r="D277" s="11"/>
    </row>
    <row r="278" spans="4:4" ht="15.75" customHeight="1" x14ac:dyDescent="0.25">
      <c r="D278" s="11"/>
    </row>
    <row r="279" spans="4:4" ht="15.75" customHeight="1" x14ac:dyDescent="0.25">
      <c r="D279" s="11"/>
    </row>
    <row r="280" spans="4:4" ht="15.75" customHeight="1" x14ac:dyDescent="0.25">
      <c r="D280" s="11"/>
    </row>
    <row r="281" spans="4:4" ht="15.75" customHeight="1" x14ac:dyDescent="0.25">
      <c r="D281" s="11"/>
    </row>
    <row r="282" spans="4:4" ht="15.75" customHeight="1" x14ac:dyDescent="0.25">
      <c r="D282" s="11"/>
    </row>
    <row r="283" spans="4:4" ht="15.75" customHeight="1" x14ac:dyDescent="0.25">
      <c r="D283" s="11"/>
    </row>
    <row r="284" spans="4:4" ht="15.75" customHeight="1" x14ac:dyDescent="0.25">
      <c r="D284" s="11"/>
    </row>
    <row r="285" spans="4:4" ht="15.75" customHeight="1" x14ac:dyDescent="0.25">
      <c r="D285" s="11"/>
    </row>
    <row r="286" spans="4:4" ht="15.75" customHeight="1" x14ac:dyDescent="0.25">
      <c r="D286" s="11"/>
    </row>
    <row r="287" spans="4:4" ht="15.75" customHeight="1" x14ac:dyDescent="0.25">
      <c r="D287" s="11"/>
    </row>
    <row r="288" spans="4:4" ht="15.75" customHeight="1" x14ac:dyDescent="0.25">
      <c r="D288" s="11"/>
    </row>
    <row r="289" spans="4:4" ht="15.75" customHeight="1" x14ac:dyDescent="0.25">
      <c r="D289" s="11"/>
    </row>
    <row r="290" spans="4:4" ht="15.75" customHeight="1" x14ac:dyDescent="0.25">
      <c r="D290" s="11"/>
    </row>
    <row r="291" spans="4:4" ht="15.75" customHeight="1" x14ac:dyDescent="0.25">
      <c r="D291" s="11"/>
    </row>
    <row r="292" spans="4:4" ht="15.75" customHeight="1" x14ac:dyDescent="0.25">
      <c r="D292" s="11"/>
    </row>
    <row r="293" spans="4:4" ht="15.75" customHeight="1" x14ac:dyDescent="0.25">
      <c r="D293" s="11"/>
    </row>
    <row r="294" spans="4:4" ht="15.75" customHeight="1" x14ac:dyDescent="0.25">
      <c r="D294" s="11"/>
    </row>
    <row r="295" spans="4:4" ht="15.75" customHeight="1" x14ac:dyDescent="0.25">
      <c r="D295" s="11"/>
    </row>
    <row r="296" spans="4:4" ht="15.75" customHeight="1" x14ac:dyDescent="0.25">
      <c r="D296" s="11"/>
    </row>
    <row r="297" spans="4:4" ht="15.75" customHeight="1" x14ac:dyDescent="0.25">
      <c r="D297" s="11"/>
    </row>
    <row r="298" spans="4:4" ht="15.75" customHeight="1" x14ac:dyDescent="0.25">
      <c r="D298" s="11"/>
    </row>
    <row r="299" spans="4:4" ht="15.75" customHeight="1" x14ac:dyDescent="0.25">
      <c r="D299" s="11"/>
    </row>
    <row r="300" spans="4:4" ht="15.75" customHeight="1" x14ac:dyDescent="0.25">
      <c r="D300" s="11"/>
    </row>
    <row r="301" spans="4:4" ht="15.75" customHeight="1" x14ac:dyDescent="0.25">
      <c r="D301" s="11"/>
    </row>
    <row r="302" spans="4:4" ht="15.75" customHeight="1" x14ac:dyDescent="0.25">
      <c r="D302" s="11"/>
    </row>
    <row r="303" spans="4:4" ht="15.75" customHeight="1" x14ac:dyDescent="0.25">
      <c r="D303" s="11"/>
    </row>
    <row r="304" spans="4:4" ht="15.75" customHeight="1" x14ac:dyDescent="0.25">
      <c r="D304" s="11"/>
    </row>
    <row r="305" spans="4:4" ht="15.75" customHeight="1" x14ac:dyDescent="0.25">
      <c r="D305" s="11"/>
    </row>
    <row r="306" spans="4:4" ht="15.75" customHeight="1" x14ac:dyDescent="0.25">
      <c r="D306" s="11"/>
    </row>
    <row r="307" spans="4:4" ht="15.75" customHeight="1" x14ac:dyDescent="0.25">
      <c r="D307" s="11"/>
    </row>
    <row r="308" spans="4:4" ht="15.75" customHeight="1" x14ac:dyDescent="0.25">
      <c r="D308" s="11"/>
    </row>
    <row r="309" spans="4:4" ht="15.75" customHeight="1" x14ac:dyDescent="0.25">
      <c r="D309" s="11"/>
    </row>
    <row r="310" spans="4:4" ht="15.75" customHeight="1" x14ac:dyDescent="0.25">
      <c r="D310" s="11"/>
    </row>
    <row r="311" spans="4:4" ht="15.75" customHeight="1" x14ac:dyDescent="0.25">
      <c r="D311" s="11"/>
    </row>
    <row r="312" spans="4:4" ht="15.75" customHeight="1" x14ac:dyDescent="0.25">
      <c r="D312" s="11"/>
    </row>
    <row r="313" spans="4:4" ht="15.75" customHeight="1" x14ac:dyDescent="0.25">
      <c r="D313" s="11"/>
    </row>
    <row r="314" spans="4:4" ht="15.75" customHeight="1" x14ac:dyDescent="0.25">
      <c r="D314" s="11"/>
    </row>
    <row r="315" spans="4:4" ht="15.75" customHeight="1" x14ac:dyDescent="0.25">
      <c r="D315" s="11"/>
    </row>
    <row r="316" spans="4:4" ht="15.75" customHeight="1" x14ac:dyDescent="0.25">
      <c r="D316" s="11"/>
    </row>
    <row r="317" spans="4:4" ht="15.75" customHeight="1" x14ac:dyDescent="0.25">
      <c r="D317" s="11"/>
    </row>
    <row r="318" spans="4:4" ht="15.75" customHeight="1" x14ac:dyDescent="0.25">
      <c r="D318" s="11"/>
    </row>
    <row r="319" spans="4:4" ht="15.75" customHeight="1" x14ac:dyDescent="0.25">
      <c r="D319" s="11"/>
    </row>
    <row r="320" spans="4:4" ht="15.75" customHeight="1" x14ac:dyDescent="0.25">
      <c r="D320" s="11"/>
    </row>
    <row r="321" spans="4:4" ht="15.75" customHeight="1" x14ac:dyDescent="0.25">
      <c r="D321" s="11"/>
    </row>
    <row r="322" spans="4:4" ht="15.75" customHeight="1" x14ac:dyDescent="0.25">
      <c r="D322" s="11"/>
    </row>
    <row r="323" spans="4:4" ht="15.75" customHeight="1" x14ac:dyDescent="0.25">
      <c r="D323" s="11"/>
    </row>
    <row r="324" spans="4:4" ht="15.75" customHeight="1" x14ac:dyDescent="0.25">
      <c r="D324" s="11"/>
    </row>
    <row r="325" spans="4:4" ht="15.75" customHeight="1" x14ac:dyDescent="0.25">
      <c r="D325" s="11"/>
    </row>
    <row r="326" spans="4:4" ht="15.75" customHeight="1" x14ac:dyDescent="0.25">
      <c r="D326" s="11"/>
    </row>
    <row r="327" spans="4:4" ht="15.75" customHeight="1" x14ac:dyDescent="0.25">
      <c r="D327" s="11"/>
    </row>
    <row r="328" spans="4:4" ht="15.75" customHeight="1" x14ac:dyDescent="0.25">
      <c r="D328" s="11"/>
    </row>
    <row r="329" spans="4:4" ht="15.75" customHeight="1" x14ac:dyDescent="0.25">
      <c r="D329" s="11"/>
    </row>
    <row r="330" spans="4:4" ht="15.75" customHeight="1" x14ac:dyDescent="0.25">
      <c r="D330" s="11"/>
    </row>
    <row r="331" spans="4:4" ht="15.75" customHeight="1" x14ac:dyDescent="0.25">
      <c r="D331" s="11"/>
    </row>
    <row r="332" spans="4:4" ht="15.75" customHeight="1" x14ac:dyDescent="0.25">
      <c r="D332" s="11"/>
    </row>
    <row r="333" spans="4:4" ht="15.75" customHeight="1" x14ac:dyDescent="0.25">
      <c r="D333" s="11"/>
    </row>
    <row r="334" spans="4:4" ht="15.75" customHeight="1" x14ac:dyDescent="0.25">
      <c r="D334" s="11"/>
    </row>
    <row r="335" spans="4:4" ht="15.75" customHeight="1" x14ac:dyDescent="0.25">
      <c r="D335" s="11"/>
    </row>
    <row r="336" spans="4:4" ht="15.75" customHeight="1" x14ac:dyDescent="0.25">
      <c r="D336" s="11"/>
    </row>
    <row r="337" spans="4:4" ht="15.75" customHeight="1" x14ac:dyDescent="0.25">
      <c r="D337" s="11"/>
    </row>
    <row r="338" spans="4:4" ht="15.75" customHeight="1" x14ac:dyDescent="0.25">
      <c r="D338" s="11"/>
    </row>
    <row r="339" spans="4:4" ht="15.75" customHeight="1" x14ac:dyDescent="0.25">
      <c r="D339" s="11"/>
    </row>
    <row r="340" spans="4:4" ht="15.75" customHeight="1" x14ac:dyDescent="0.25">
      <c r="D340" s="11"/>
    </row>
    <row r="341" spans="4:4" ht="15.75" customHeight="1" x14ac:dyDescent="0.25">
      <c r="D341" s="11"/>
    </row>
    <row r="342" spans="4:4" ht="15.75" customHeight="1" x14ac:dyDescent="0.25">
      <c r="D342" s="11"/>
    </row>
    <row r="343" spans="4:4" ht="15.75" customHeight="1" x14ac:dyDescent="0.25">
      <c r="D343" s="11"/>
    </row>
    <row r="344" spans="4:4" ht="15.75" customHeight="1" x14ac:dyDescent="0.25">
      <c r="D344" s="11"/>
    </row>
    <row r="345" spans="4:4" ht="15.75" customHeight="1" x14ac:dyDescent="0.25">
      <c r="D345" s="11"/>
    </row>
    <row r="346" spans="4:4" ht="15.75" customHeight="1" x14ac:dyDescent="0.25">
      <c r="D346" s="11"/>
    </row>
    <row r="347" spans="4:4" ht="15.75" customHeight="1" x14ac:dyDescent="0.25">
      <c r="D347" s="11"/>
    </row>
    <row r="348" spans="4:4" ht="15.75" customHeight="1" x14ac:dyDescent="0.25">
      <c r="D348" s="11"/>
    </row>
    <row r="349" spans="4:4" ht="15.75" customHeight="1" x14ac:dyDescent="0.25">
      <c r="D349" s="11"/>
    </row>
    <row r="350" spans="4:4" ht="15.75" customHeight="1" x14ac:dyDescent="0.25">
      <c r="D350" s="11"/>
    </row>
    <row r="351" spans="4:4" ht="15.75" customHeight="1" x14ac:dyDescent="0.25">
      <c r="D351" s="11"/>
    </row>
    <row r="352" spans="4:4" ht="15.75" customHeight="1" x14ac:dyDescent="0.25">
      <c r="D352" s="11"/>
    </row>
    <row r="353" spans="4:4" ht="15.75" customHeight="1" x14ac:dyDescent="0.25">
      <c r="D353" s="11"/>
    </row>
    <row r="354" spans="4:4" ht="15.75" customHeight="1" x14ac:dyDescent="0.25">
      <c r="D354" s="11"/>
    </row>
    <row r="355" spans="4:4" ht="15.75" customHeight="1" x14ac:dyDescent="0.25">
      <c r="D355" s="11"/>
    </row>
    <row r="356" spans="4:4" ht="15.75" customHeight="1" x14ac:dyDescent="0.25">
      <c r="D356" s="11"/>
    </row>
    <row r="357" spans="4:4" ht="15.75" customHeight="1" x14ac:dyDescent="0.25">
      <c r="D357" s="11"/>
    </row>
    <row r="358" spans="4:4" ht="15.75" customHeight="1" x14ac:dyDescent="0.25">
      <c r="D358" s="11"/>
    </row>
    <row r="359" spans="4:4" ht="15.75" customHeight="1" x14ac:dyDescent="0.25">
      <c r="D359" s="11"/>
    </row>
    <row r="360" spans="4:4" ht="15.75" customHeight="1" x14ac:dyDescent="0.25">
      <c r="D360" s="11"/>
    </row>
    <row r="361" spans="4:4" ht="15.75" customHeight="1" x14ac:dyDescent="0.25">
      <c r="D361" s="11"/>
    </row>
    <row r="362" spans="4:4" ht="15.75" customHeight="1" x14ac:dyDescent="0.25">
      <c r="D362" s="11"/>
    </row>
    <row r="363" spans="4:4" ht="15.75" customHeight="1" x14ac:dyDescent="0.25">
      <c r="D363" s="11"/>
    </row>
    <row r="364" spans="4:4" ht="15.75" customHeight="1" x14ac:dyDescent="0.25">
      <c r="D364" s="11"/>
    </row>
    <row r="365" spans="4:4" ht="15.75" customHeight="1" x14ac:dyDescent="0.25">
      <c r="D365" s="11"/>
    </row>
    <row r="366" spans="4:4" ht="15.75" customHeight="1" x14ac:dyDescent="0.25">
      <c r="D366" s="11"/>
    </row>
    <row r="367" spans="4:4" ht="15.75" customHeight="1" x14ac:dyDescent="0.25">
      <c r="D367" s="11"/>
    </row>
    <row r="368" spans="4:4" ht="15.75" customHeight="1" x14ac:dyDescent="0.25">
      <c r="D368" s="11"/>
    </row>
    <row r="369" spans="4:4" ht="15.75" customHeight="1" x14ac:dyDescent="0.25">
      <c r="D369" s="11"/>
    </row>
    <row r="370" spans="4:4" ht="15.75" customHeight="1" x14ac:dyDescent="0.25">
      <c r="D370" s="11"/>
    </row>
    <row r="371" spans="4:4" ht="15.75" customHeight="1" x14ac:dyDescent="0.25">
      <c r="D371" s="11"/>
    </row>
    <row r="372" spans="4:4" ht="15.75" customHeight="1" x14ac:dyDescent="0.25">
      <c r="D372" s="11"/>
    </row>
    <row r="373" spans="4:4" ht="15.75" customHeight="1" x14ac:dyDescent="0.25">
      <c r="D373" s="11"/>
    </row>
    <row r="374" spans="4:4" ht="15.75" customHeight="1" x14ac:dyDescent="0.25">
      <c r="D374" s="11"/>
    </row>
    <row r="375" spans="4:4" ht="15.75" customHeight="1" x14ac:dyDescent="0.25">
      <c r="D375" s="11"/>
    </row>
    <row r="376" spans="4:4" ht="15.75" customHeight="1" x14ac:dyDescent="0.25">
      <c r="D376" s="11"/>
    </row>
    <row r="377" spans="4:4" ht="15.75" customHeight="1" x14ac:dyDescent="0.25">
      <c r="D377" s="11"/>
    </row>
    <row r="378" spans="4:4" ht="15.75" customHeight="1" x14ac:dyDescent="0.25">
      <c r="D378" s="11"/>
    </row>
    <row r="379" spans="4:4" ht="15.75" customHeight="1" x14ac:dyDescent="0.25">
      <c r="D379" s="11"/>
    </row>
    <row r="380" spans="4:4" ht="15.75" customHeight="1" x14ac:dyDescent="0.25">
      <c r="D380" s="11"/>
    </row>
    <row r="381" spans="4:4" ht="15.75" customHeight="1" x14ac:dyDescent="0.25">
      <c r="D381" s="11"/>
    </row>
    <row r="382" spans="4:4" ht="15.75" customHeight="1" x14ac:dyDescent="0.25">
      <c r="D382" s="11"/>
    </row>
    <row r="383" spans="4:4" ht="15.75" customHeight="1" x14ac:dyDescent="0.25">
      <c r="D383" s="11"/>
    </row>
    <row r="384" spans="4:4" ht="15.75" customHeight="1" x14ac:dyDescent="0.25">
      <c r="D384" s="11"/>
    </row>
    <row r="385" spans="4:4" ht="15.75" customHeight="1" x14ac:dyDescent="0.25">
      <c r="D385" s="11"/>
    </row>
    <row r="386" spans="4:4" ht="15.75" customHeight="1" x14ac:dyDescent="0.25">
      <c r="D386" s="11"/>
    </row>
    <row r="387" spans="4:4" ht="15.75" customHeight="1" x14ac:dyDescent="0.25">
      <c r="D387" s="11"/>
    </row>
    <row r="388" spans="4:4" ht="15.75" customHeight="1" x14ac:dyDescent="0.25">
      <c r="D388" s="11"/>
    </row>
    <row r="389" spans="4:4" ht="15.75" customHeight="1" x14ac:dyDescent="0.25">
      <c r="D389" s="11"/>
    </row>
    <row r="390" spans="4:4" ht="15.75" customHeight="1" x14ac:dyDescent="0.25">
      <c r="D390" s="11"/>
    </row>
    <row r="391" spans="4:4" ht="15.75" customHeight="1" x14ac:dyDescent="0.25">
      <c r="D391" s="11"/>
    </row>
    <row r="392" spans="4:4" ht="15.75" customHeight="1" x14ac:dyDescent="0.25">
      <c r="D392" s="11"/>
    </row>
    <row r="393" spans="4:4" ht="15.75" customHeight="1" x14ac:dyDescent="0.25">
      <c r="D393" s="11"/>
    </row>
    <row r="394" spans="4:4" ht="15.75" customHeight="1" x14ac:dyDescent="0.25">
      <c r="D394" s="11"/>
    </row>
    <row r="395" spans="4:4" ht="15.75" customHeight="1" x14ac:dyDescent="0.25">
      <c r="D395" s="11"/>
    </row>
    <row r="396" spans="4:4" ht="15.75" customHeight="1" x14ac:dyDescent="0.25">
      <c r="D396" s="11"/>
    </row>
    <row r="397" spans="4:4" ht="15.75" customHeight="1" x14ac:dyDescent="0.25">
      <c r="D397" s="11"/>
    </row>
    <row r="398" spans="4:4" ht="15.75" customHeight="1" x14ac:dyDescent="0.25">
      <c r="D398" s="11"/>
    </row>
    <row r="399" spans="4:4" ht="15.75" customHeight="1" x14ac:dyDescent="0.25">
      <c r="D399" s="11"/>
    </row>
    <row r="400" spans="4:4" ht="15.75" customHeight="1" x14ac:dyDescent="0.25">
      <c r="D400" s="11"/>
    </row>
    <row r="401" spans="4:4" ht="15.75" customHeight="1" x14ac:dyDescent="0.25">
      <c r="D401" s="11"/>
    </row>
    <row r="402" spans="4:4" ht="15.75" customHeight="1" x14ac:dyDescent="0.25">
      <c r="D402" s="11"/>
    </row>
    <row r="403" spans="4:4" ht="15.75" customHeight="1" x14ac:dyDescent="0.25">
      <c r="D403" s="11"/>
    </row>
    <row r="404" spans="4:4" ht="15.75" customHeight="1" x14ac:dyDescent="0.25">
      <c r="D404" s="11"/>
    </row>
    <row r="405" spans="4:4" ht="15.75" customHeight="1" x14ac:dyDescent="0.25">
      <c r="D405" s="11"/>
    </row>
    <row r="406" spans="4:4" ht="15.75" customHeight="1" x14ac:dyDescent="0.25">
      <c r="D406" s="11"/>
    </row>
    <row r="407" spans="4:4" ht="15.75" customHeight="1" x14ac:dyDescent="0.25">
      <c r="D407" s="11"/>
    </row>
    <row r="408" spans="4:4" ht="15.75" customHeight="1" x14ac:dyDescent="0.25">
      <c r="D408" s="11"/>
    </row>
    <row r="409" spans="4:4" ht="15.75" customHeight="1" x14ac:dyDescent="0.25">
      <c r="D409" s="11"/>
    </row>
    <row r="410" spans="4:4" ht="15.75" customHeight="1" x14ac:dyDescent="0.25">
      <c r="D410" s="11"/>
    </row>
    <row r="411" spans="4:4" ht="15.75" customHeight="1" x14ac:dyDescent="0.25">
      <c r="D411" s="11"/>
    </row>
    <row r="412" spans="4:4" ht="15.75" customHeight="1" x14ac:dyDescent="0.25">
      <c r="D412" s="11"/>
    </row>
    <row r="413" spans="4:4" ht="15.75" customHeight="1" x14ac:dyDescent="0.25">
      <c r="D413" s="11"/>
    </row>
    <row r="414" spans="4:4" ht="15.75" customHeight="1" x14ac:dyDescent="0.25">
      <c r="D414" s="11"/>
    </row>
    <row r="415" spans="4:4" ht="15.75" customHeight="1" x14ac:dyDescent="0.25">
      <c r="D415" s="11"/>
    </row>
    <row r="416" spans="4:4" ht="15.75" customHeight="1" x14ac:dyDescent="0.25">
      <c r="D416" s="11"/>
    </row>
    <row r="417" spans="4:4" ht="15.75" customHeight="1" x14ac:dyDescent="0.25">
      <c r="D417" s="11"/>
    </row>
    <row r="418" spans="4:4" ht="15.75" customHeight="1" x14ac:dyDescent="0.25">
      <c r="D418" s="11"/>
    </row>
    <row r="419" spans="4:4" ht="15.75" customHeight="1" x14ac:dyDescent="0.25">
      <c r="D419" s="11"/>
    </row>
    <row r="420" spans="4:4" ht="15.75" customHeight="1" x14ac:dyDescent="0.25">
      <c r="D420" s="11"/>
    </row>
    <row r="421" spans="4:4" ht="15.75" customHeight="1" x14ac:dyDescent="0.25">
      <c r="D421" s="11"/>
    </row>
    <row r="422" spans="4:4" ht="15.75" customHeight="1" x14ac:dyDescent="0.25">
      <c r="D422" s="11"/>
    </row>
    <row r="423" spans="4:4" ht="15.75" customHeight="1" x14ac:dyDescent="0.25">
      <c r="D423" s="11"/>
    </row>
    <row r="424" spans="4:4" ht="15.75" customHeight="1" x14ac:dyDescent="0.25">
      <c r="D424" s="11"/>
    </row>
    <row r="425" spans="4:4" ht="15.75" customHeight="1" x14ac:dyDescent="0.25">
      <c r="D425" s="11"/>
    </row>
    <row r="426" spans="4:4" ht="15.75" customHeight="1" x14ac:dyDescent="0.25">
      <c r="D426" s="11"/>
    </row>
    <row r="427" spans="4:4" ht="15.75" customHeight="1" x14ac:dyDescent="0.25">
      <c r="D427" s="11"/>
    </row>
    <row r="428" spans="4:4" ht="15.75" customHeight="1" x14ac:dyDescent="0.25">
      <c r="D428" s="11"/>
    </row>
    <row r="429" spans="4:4" ht="15.75" customHeight="1" x14ac:dyDescent="0.25">
      <c r="D429" s="11"/>
    </row>
    <row r="430" spans="4:4" ht="15.75" customHeight="1" x14ac:dyDescent="0.25">
      <c r="D430" s="11"/>
    </row>
    <row r="431" spans="4:4" ht="15.75" customHeight="1" x14ac:dyDescent="0.25">
      <c r="D431" s="11"/>
    </row>
    <row r="432" spans="4:4" ht="15.75" customHeight="1" x14ac:dyDescent="0.25">
      <c r="D432" s="11"/>
    </row>
    <row r="433" spans="4:4" ht="15.75" customHeight="1" x14ac:dyDescent="0.25">
      <c r="D433" s="11"/>
    </row>
    <row r="434" spans="4:4" ht="15.75" customHeight="1" x14ac:dyDescent="0.25">
      <c r="D434" s="11"/>
    </row>
    <row r="435" spans="4:4" ht="15.75" customHeight="1" x14ac:dyDescent="0.25">
      <c r="D435" s="11"/>
    </row>
    <row r="436" spans="4:4" ht="15.75" customHeight="1" x14ac:dyDescent="0.25">
      <c r="D436" s="11"/>
    </row>
    <row r="437" spans="4:4" ht="15.75" customHeight="1" x14ac:dyDescent="0.25">
      <c r="D437" s="11"/>
    </row>
    <row r="438" spans="4:4" ht="15.75" customHeight="1" x14ac:dyDescent="0.25">
      <c r="D438" s="11"/>
    </row>
    <row r="439" spans="4:4" ht="15.75" customHeight="1" x14ac:dyDescent="0.25">
      <c r="D439" s="11"/>
    </row>
    <row r="440" spans="4:4" ht="15.75" customHeight="1" x14ac:dyDescent="0.25">
      <c r="D440" s="11"/>
    </row>
    <row r="441" spans="4:4" ht="15.75" customHeight="1" x14ac:dyDescent="0.25">
      <c r="D441" s="11"/>
    </row>
    <row r="442" spans="4:4" ht="15.75" customHeight="1" x14ac:dyDescent="0.25">
      <c r="D442" s="11"/>
    </row>
    <row r="443" spans="4:4" ht="15.75" customHeight="1" x14ac:dyDescent="0.25">
      <c r="D443" s="11"/>
    </row>
    <row r="444" spans="4:4" ht="15.75" customHeight="1" x14ac:dyDescent="0.25">
      <c r="D444" s="11"/>
    </row>
    <row r="445" spans="4:4" ht="15.75" customHeight="1" x14ac:dyDescent="0.25">
      <c r="D445" s="11"/>
    </row>
    <row r="446" spans="4:4" ht="15.75" customHeight="1" x14ac:dyDescent="0.25">
      <c r="D446" s="11"/>
    </row>
    <row r="447" spans="4:4" ht="15.75" customHeight="1" x14ac:dyDescent="0.25">
      <c r="D447" s="11"/>
    </row>
    <row r="448" spans="4:4" ht="15.75" customHeight="1" x14ac:dyDescent="0.25">
      <c r="D448" s="11"/>
    </row>
    <row r="449" spans="4:4" ht="15.75" customHeight="1" x14ac:dyDescent="0.25">
      <c r="D449" s="11"/>
    </row>
    <row r="450" spans="4:4" ht="15.75" customHeight="1" x14ac:dyDescent="0.25">
      <c r="D450" s="11"/>
    </row>
    <row r="451" spans="4:4" ht="15.75" customHeight="1" x14ac:dyDescent="0.25">
      <c r="D451" s="11"/>
    </row>
    <row r="452" spans="4:4" ht="15.75" customHeight="1" x14ac:dyDescent="0.25">
      <c r="D452" s="11"/>
    </row>
    <row r="453" spans="4:4" ht="15.75" customHeight="1" x14ac:dyDescent="0.25">
      <c r="D453" s="11"/>
    </row>
    <row r="454" spans="4:4" ht="15.75" customHeight="1" x14ac:dyDescent="0.25">
      <c r="D454" s="11"/>
    </row>
    <row r="455" spans="4:4" ht="15.75" customHeight="1" x14ac:dyDescent="0.25">
      <c r="D455" s="11"/>
    </row>
    <row r="456" spans="4:4" ht="15.75" customHeight="1" x14ac:dyDescent="0.25">
      <c r="D456" s="11"/>
    </row>
    <row r="457" spans="4:4" ht="15.75" customHeight="1" x14ac:dyDescent="0.25">
      <c r="D457" s="11"/>
    </row>
    <row r="458" spans="4:4" ht="15.75" customHeight="1" x14ac:dyDescent="0.25">
      <c r="D458" s="11"/>
    </row>
    <row r="459" spans="4:4" ht="15.75" customHeight="1" x14ac:dyDescent="0.25">
      <c r="D459" s="11"/>
    </row>
    <row r="460" spans="4:4" ht="15.75" customHeight="1" x14ac:dyDescent="0.25">
      <c r="D460" s="11"/>
    </row>
    <row r="461" spans="4:4" ht="15.75" customHeight="1" x14ac:dyDescent="0.25">
      <c r="D461" s="11"/>
    </row>
    <row r="462" spans="4:4" ht="15.75" customHeight="1" x14ac:dyDescent="0.25">
      <c r="D462" s="11"/>
    </row>
    <row r="463" spans="4:4" ht="15.75" customHeight="1" x14ac:dyDescent="0.25">
      <c r="D463" s="11"/>
    </row>
    <row r="464" spans="4:4" ht="15.75" customHeight="1" x14ac:dyDescent="0.25">
      <c r="D464" s="11"/>
    </row>
    <row r="465" spans="4:4" ht="15.75" customHeight="1" x14ac:dyDescent="0.25">
      <c r="D465" s="11"/>
    </row>
    <row r="466" spans="4:4" ht="15.75" customHeight="1" x14ac:dyDescent="0.25">
      <c r="D466" s="11"/>
    </row>
    <row r="467" spans="4:4" ht="15.75" customHeight="1" x14ac:dyDescent="0.25">
      <c r="D467" s="11"/>
    </row>
    <row r="468" spans="4:4" ht="15.75" customHeight="1" x14ac:dyDescent="0.25">
      <c r="D468" s="11"/>
    </row>
    <row r="469" spans="4:4" ht="15.75" customHeight="1" x14ac:dyDescent="0.25">
      <c r="D469" s="11"/>
    </row>
    <row r="470" spans="4:4" ht="15.75" customHeight="1" x14ac:dyDescent="0.25">
      <c r="D470" s="11"/>
    </row>
    <row r="471" spans="4:4" ht="15.75" customHeight="1" x14ac:dyDescent="0.25">
      <c r="D471" s="11"/>
    </row>
    <row r="472" spans="4:4" ht="15.75" customHeight="1" x14ac:dyDescent="0.25">
      <c r="D472" s="11"/>
    </row>
    <row r="473" spans="4:4" ht="15.75" customHeight="1" x14ac:dyDescent="0.25">
      <c r="D473" s="11"/>
    </row>
    <row r="474" spans="4:4" ht="15.75" customHeight="1" x14ac:dyDescent="0.25">
      <c r="D474" s="11"/>
    </row>
    <row r="475" spans="4:4" ht="15.75" customHeight="1" x14ac:dyDescent="0.25">
      <c r="D475" s="11"/>
    </row>
    <row r="476" spans="4:4" ht="15.75" customHeight="1" x14ac:dyDescent="0.25">
      <c r="D476" s="11"/>
    </row>
    <row r="477" spans="4:4" ht="15.75" customHeight="1" x14ac:dyDescent="0.25">
      <c r="D477" s="11"/>
    </row>
    <row r="478" spans="4:4" ht="15.75" customHeight="1" x14ac:dyDescent="0.25">
      <c r="D478" s="11"/>
    </row>
    <row r="479" spans="4:4" ht="15.75" customHeight="1" x14ac:dyDescent="0.25">
      <c r="D479" s="11"/>
    </row>
    <row r="480" spans="4:4" ht="15.75" customHeight="1" x14ac:dyDescent="0.25">
      <c r="D480" s="11"/>
    </row>
    <row r="481" spans="4:4" ht="15.75" customHeight="1" x14ac:dyDescent="0.25">
      <c r="D481" s="11"/>
    </row>
    <row r="482" spans="4:4" ht="15.75" customHeight="1" x14ac:dyDescent="0.25">
      <c r="D482" s="11"/>
    </row>
    <row r="483" spans="4:4" ht="15.75" customHeight="1" x14ac:dyDescent="0.25">
      <c r="D483" s="11"/>
    </row>
    <row r="484" spans="4:4" ht="15.75" customHeight="1" x14ac:dyDescent="0.25">
      <c r="D484" s="11"/>
    </row>
    <row r="485" spans="4:4" ht="15.75" customHeight="1" x14ac:dyDescent="0.25">
      <c r="D485" s="11"/>
    </row>
    <row r="486" spans="4:4" ht="15.75" customHeight="1" x14ac:dyDescent="0.25">
      <c r="D486" s="11"/>
    </row>
    <row r="487" spans="4:4" ht="15.75" customHeight="1" x14ac:dyDescent="0.25">
      <c r="D487" s="11"/>
    </row>
    <row r="488" spans="4:4" ht="15.75" customHeight="1" x14ac:dyDescent="0.25">
      <c r="D488" s="11"/>
    </row>
    <row r="489" spans="4:4" ht="15.75" customHeight="1" x14ac:dyDescent="0.25">
      <c r="D489" s="11"/>
    </row>
    <row r="490" spans="4:4" ht="15.75" customHeight="1" x14ac:dyDescent="0.25">
      <c r="D490" s="11"/>
    </row>
    <row r="491" spans="4:4" ht="15.75" customHeight="1" x14ac:dyDescent="0.25">
      <c r="D491" s="11"/>
    </row>
    <row r="492" spans="4:4" ht="15.75" customHeight="1" x14ac:dyDescent="0.25">
      <c r="D492" s="11"/>
    </row>
    <row r="493" spans="4:4" ht="15.75" customHeight="1" x14ac:dyDescent="0.25">
      <c r="D493" s="11"/>
    </row>
    <row r="494" spans="4:4" ht="15.75" customHeight="1" x14ac:dyDescent="0.25">
      <c r="D494" s="11"/>
    </row>
    <row r="495" spans="4:4" ht="15.75" customHeight="1" x14ac:dyDescent="0.25">
      <c r="D495" s="11"/>
    </row>
    <row r="496" spans="4:4" ht="15.75" customHeight="1" x14ac:dyDescent="0.25">
      <c r="D496" s="11"/>
    </row>
    <row r="497" spans="4:4" ht="15.75" customHeight="1" x14ac:dyDescent="0.25">
      <c r="D497" s="11"/>
    </row>
    <row r="498" spans="4:4" ht="15.75" customHeight="1" x14ac:dyDescent="0.25">
      <c r="D498" s="11"/>
    </row>
    <row r="499" spans="4:4" ht="15.75" customHeight="1" x14ac:dyDescent="0.25">
      <c r="D499" s="11"/>
    </row>
    <row r="500" spans="4:4" ht="15.75" customHeight="1" x14ac:dyDescent="0.25">
      <c r="D500" s="11"/>
    </row>
    <row r="501" spans="4:4" ht="15.75" customHeight="1" x14ac:dyDescent="0.25">
      <c r="D501" s="11"/>
    </row>
    <row r="502" spans="4:4" ht="15.75" customHeight="1" x14ac:dyDescent="0.25">
      <c r="D502" s="11"/>
    </row>
    <row r="503" spans="4:4" ht="15.75" customHeight="1" x14ac:dyDescent="0.25">
      <c r="D503" s="11"/>
    </row>
    <row r="504" spans="4:4" ht="15.75" customHeight="1" x14ac:dyDescent="0.25">
      <c r="D504" s="11"/>
    </row>
    <row r="505" spans="4:4" ht="15.75" customHeight="1" x14ac:dyDescent="0.25">
      <c r="D505" s="11"/>
    </row>
    <row r="506" spans="4:4" ht="15.75" customHeight="1" x14ac:dyDescent="0.25">
      <c r="D506" s="11"/>
    </row>
    <row r="507" spans="4:4" ht="15.75" customHeight="1" x14ac:dyDescent="0.25">
      <c r="D507" s="11"/>
    </row>
    <row r="508" spans="4:4" ht="15.75" customHeight="1" x14ac:dyDescent="0.25">
      <c r="D508" s="11"/>
    </row>
    <row r="509" spans="4:4" ht="15.75" customHeight="1" x14ac:dyDescent="0.25">
      <c r="D509" s="11"/>
    </row>
    <row r="510" spans="4:4" ht="15.75" customHeight="1" x14ac:dyDescent="0.25">
      <c r="D510" s="11"/>
    </row>
    <row r="511" spans="4:4" ht="15.75" customHeight="1" x14ac:dyDescent="0.25">
      <c r="D511" s="11"/>
    </row>
    <row r="512" spans="4:4" ht="15.75" customHeight="1" x14ac:dyDescent="0.25">
      <c r="D512" s="11"/>
    </row>
    <row r="513" spans="4:4" ht="15.75" customHeight="1" x14ac:dyDescent="0.25">
      <c r="D513" s="11"/>
    </row>
    <row r="514" spans="4:4" ht="15.75" customHeight="1" x14ac:dyDescent="0.25">
      <c r="D514" s="11"/>
    </row>
    <row r="515" spans="4:4" ht="15.75" customHeight="1" x14ac:dyDescent="0.25">
      <c r="D515" s="11"/>
    </row>
    <row r="516" spans="4:4" ht="15.75" customHeight="1" x14ac:dyDescent="0.25">
      <c r="D516" s="11"/>
    </row>
    <row r="517" spans="4:4" ht="15.75" customHeight="1" x14ac:dyDescent="0.25">
      <c r="D517" s="11"/>
    </row>
    <row r="518" spans="4:4" ht="15.75" customHeight="1" x14ac:dyDescent="0.25">
      <c r="D518" s="11"/>
    </row>
    <row r="519" spans="4:4" ht="15.75" customHeight="1" x14ac:dyDescent="0.25">
      <c r="D519" s="11"/>
    </row>
    <row r="520" spans="4:4" ht="15.75" customHeight="1" x14ac:dyDescent="0.25">
      <c r="D520" s="11"/>
    </row>
    <row r="521" spans="4:4" ht="15.75" customHeight="1" x14ac:dyDescent="0.25">
      <c r="D521" s="11"/>
    </row>
    <row r="522" spans="4:4" ht="15.75" customHeight="1" x14ac:dyDescent="0.25">
      <c r="D522" s="11"/>
    </row>
    <row r="523" spans="4:4" ht="15.75" customHeight="1" x14ac:dyDescent="0.25">
      <c r="D523" s="11"/>
    </row>
    <row r="524" spans="4:4" ht="15.75" customHeight="1" x14ac:dyDescent="0.25">
      <c r="D524" s="11"/>
    </row>
    <row r="525" spans="4:4" ht="15.75" customHeight="1" x14ac:dyDescent="0.25">
      <c r="D525" s="11"/>
    </row>
    <row r="526" spans="4:4" ht="15.75" customHeight="1" x14ac:dyDescent="0.25">
      <c r="D526" s="11"/>
    </row>
    <row r="527" spans="4:4" ht="15.75" customHeight="1" x14ac:dyDescent="0.25">
      <c r="D527" s="11"/>
    </row>
    <row r="528" spans="4:4" ht="15.75" customHeight="1" x14ac:dyDescent="0.25">
      <c r="D528" s="11"/>
    </row>
    <row r="529" spans="4:4" ht="15.75" customHeight="1" x14ac:dyDescent="0.25">
      <c r="D529" s="11"/>
    </row>
    <row r="530" spans="4:4" ht="15.75" customHeight="1" x14ac:dyDescent="0.25">
      <c r="D530" s="11"/>
    </row>
    <row r="531" spans="4:4" ht="15.75" customHeight="1" x14ac:dyDescent="0.25">
      <c r="D531" s="11"/>
    </row>
    <row r="532" spans="4:4" ht="15.75" customHeight="1" x14ac:dyDescent="0.25">
      <c r="D532" s="11"/>
    </row>
    <row r="533" spans="4:4" ht="15.75" customHeight="1" x14ac:dyDescent="0.25">
      <c r="D533" s="11"/>
    </row>
    <row r="534" spans="4:4" ht="15.75" customHeight="1" x14ac:dyDescent="0.25">
      <c r="D534" s="11"/>
    </row>
    <row r="535" spans="4:4" ht="15.75" customHeight="1" x14ac:dyDescent="0.25">
      <c r="D535" s="11"/>
    </row>
    <row r="536" spans="4:4" ht="15.75" customHeight="1" x14ac:dyDescent="0.25">
      <c r="D536" s="11"/>
    </row>
    <row r="537" spans="4:4" ht="15.75" customHeight="1" x14ac:dyDescent="0.25">
      <c r="D537" s="11"/>
    </row>
    <row r="538" spans="4:4" ht="15.75" customHeight="1" x14ac:dyDescent="0.25">
      <c r="D538" s="11"/>
    </row>
    <row r="539" spans="4:4" ht="15.75" customHeight="1" x14ac:dyDescent="0.25">
      <c r="D539" s="11"/>
    </row>
    <row r="540" spans="4:4" ht="15.75" customHeight="1" x14ac:dyDescent="0.25">
      <c r="D540" s="11"/>
    </row>
    <row r="541" spans="4:4" ht="15.75" customHeight="1" x14ac:dyDescent="0.25">
      <c r="D541" s="11"/>
    </row>
    <row r="542" spans="4:4" ht="15.75" customHeight="1" x14ac:dyDescent="0.25">
      <c r="D542" s="11"/>
    </row>
    <row r="543" spans="4:4" ht="15.75" customHeight="1" x14ac:dyDescent="0.25">
      <c r="D543" s="11"/>
    </row>
    <row r="544" spans="4:4" ht="15.75" customHeight="1" x14ac:dyDescent="0.25">
      <c r="D544" s="11"/>
    </row>
    <row r="545" spans="4:4" ht="15.75" customHeight="1" x14ac:dyDescent="0.25">
      <c r="D545" s="11"/>
    </row>
    <row r="546" spans="4:4" ht="15.75" customHeight="1" x14ac:dyDescent="0.25">
      <c r="D546" s="11"/>
    </row>
    <row r="547" spans="4:4" ht="15.75" customHeight="1" x14ac:dyDescent="0.25">
      <c r="D547" s="11"/>
    </row>
    <row r="548" spans="4:4" ht="15.75" customHeight="1" x14ac:dyDescent="0.25">
      <c r="D548" s="11"/>
    </row>
    <row r="549" spans="4:4" ht="15.75" customHeight="1" x14ac:dyDescent="0.25">
      <c r="D549" s="11"/>
    </row>
    <row r="550" spans="4:4" ht="15.75" customHeight="1" x14ac:dyDescent="0.25">
      <c r="D550" s="11"/>
    </row>
    <row r="551" spans="4:4" ht="15.75" customHeight="1" x14ac:dyDescent="0.25">
      <c r="D551" s="11"/>
    </row>
    <row r="552" spans="4:4" ht="15.75" customHeight="1" x14ac:dyDescent="0.25">
      <c r="D552" s="11"/>
    </row>
    <row r="553" spans="4:4" ht="15.75" customHeight="1" x14ac:dyDescent="0.25">
      <c r="D553" s="11"/>
    </row>
    <row r="554" spans="4:4" ht="15.75" customHeight="1" x14ac:dyDescent="0.25">
      <c r="D554" s="11"/>
    </row>
    <row r="555" spans="4:4" ht="15.75" customHeight="1" x14ac:dyDescent="0.25">
      <c r="D555" s="11"/>
    </row>
    <row r="556" spans="4:4" ht="15.75" customHeight="1" x14ac:dyDescent="0.25">
      <c r="D556" s="11"/>
    </row>
    <row r="557" spans="4:4" ht="15.75" customHeight="1" x14ac:dyDescent="0.25">
      <c r="D557" s="11"/>
    </row>
    <row r="558" spans="4:4" ht="15.75" customHeight="1" x14ac:dyDescent="0.25">
      <c r="D558" s="11"/>
    </row>
    <row r="559" spans="4:4" ht="15.75" customHeight="1" x14ac:dyDescent="0.25">
      <c r="D559" s="11"/>
    </row>
    <row r="560" spans="4:4" ht="15.75" customHeight="1" x14ac:dyDescent="0.25">
      <c r="D560" s="11"/>
    </row>
    <row r="561" spans="4:4" ht="15.75" customHeight="1" x14ac:dyDescent="0.25">
      <c r="D561" s="11"/>
    </row>
    <row r="562" spans="4:4" ht="15.75" customHeight="1" x14ac:dyDescent="0.25">
      <c r="D562" s="11"/>
    </row>
    <row r="563" spans="4:4" ht="15.75" customHeight="1" x14ac:dyDescent="0.25">
      <c r="D563" s="11"/>
    </row>
    <row r="564" spans="4:4" ht="15.75" customHeight="1" x14ac:dyDescent="0.25">
      <c r="D564" s="11"/>
    </row>
    <row r="565" spans="4:4" ht="15.75" customHeight="1" x14ac:dyDescent="0.25">
      <c r="D565" s="11"/>
    </row>
    <row r="566" spans="4:4" ht="15.75" customHeight="1" x14ac:dyDescent="0.25">
      <c r="D566" s="11"/>
    </row>
    <row r="567" spans="4:4" ht="15.75" customHeight="1" x14ac:dyDescent="0.25">
      <c r="D567" s="11"/>
    </row>
    <row r="568" spans="4:4" ht="15.75" customHeight="1" x14ac:dyDescent="0.25">
      <c r="D568" s="11"/>
    </row>
    <row r="569" spans="4:4" ht="15.75" customHeight="1" x14ac:dyDescent="0.25">
      <c r="D569" s="11"/>
    </row>
    <row r="570" spans="4:4" ht="15.75" customHeight="1" x14ac:dyDescent="0.25">
      <c r="D570" s="11"/>
    </row>
    <row r="571" spans="4:4" ht="15.75" customHeight="1" x14ac:dyDescent="0.25">
      <c r="D571" s="11"/>
    </row>
    <row r="572" spans="4:4" ht="15.75" customHeight="1" x14ac:dyDescent="0.25">
      <c r="D572" s="11"/>
    </row>
    <row r="573" spans="4:4" ht="15.75" customHeight="1" x14ac:dyDescent="0.25">
      <c r="D573" s="11"/>
    </row>
    <row r="574" spans="4:4" ht="15.75" customHeight="1" x14ac:dyDescent="0.25">
      <c r="D574" s="11"/>
    </row>
    <row r="575" spans="4:4" ht="15.75" customHeight="1" x14ac:dyDescent="0.25">
      <c r="D575" s="11"/>
    </row>
    <row r="576" spans="4:4" ht="15.75" customHeight="1" x14ac:dyDescent="0.25">
      <c r="D576" s="11"/>
    </row>
    <row r="577" spans="4:4" ht="15.75" customHeight="1" x14ac:dyDescent="0.25">
      <c r="D577" s="11"/>
    </row>
    <row r="578" spans="4:4" ht="15.75" customHeight="1" x14ac:dyDescent="0.25">
      <c r="D578" s="11"/>
    </row>
    <row r="579" spans="4:4" ht="15.75" customHeight="1" x14ac:dyDescent="0.25">
      <c r="D579" s="11"/>
    </row>
    <row r="580" spans="4:4" ht="15.75" customHeight="1" x14ac:dyDescent="0.25">
      <c r="D580" s="11"/>
    </row>
    <row r="581" spans="4:4" ht="15.75" customHeight="1" x14ac:dyDescent="0.25">
      <c r="D581" s="11"/>
    </row>
    <row r="582" spans="4:4" ht="15.75" customHeight="1" x14ac:dyDescent="0.25">
      <c r="D582" s="11"/>
    </row>
    <row r="583" spans="4:4" ht="15.75" customHeight="1" x14ac:dyDescent="0.25">
      <c r="D583" s="11"/>
    </row>
    <row r="584" spans="4:4" ht="15.75" customHeight="1" x14ac:dyDescent="0.25">
      <c r="D584" s="11"/>
    </row>
    <row r="585" spans="4:4" ht="15.75" customHeight="1" x14ac:dyDescent="0.25">
      <c r="D585" s="11"/>
    </row>
    <row r="586" spans="4:4" ht="15.75" customHeight="1" x14ac:dyDescent="0.25">
      <c r="D586" s="11"/>
    </row>
    <row r="587" spans="4:4" ht="15.75" customHeight="1" x14ac:dyDescent="0.25">
      <c r="D587" s="11"/>
    </row>
    <row r="588" spans="4:4" ht="15.75" customHeight="1" x14ac:dyDescent="0.25">
      <c r="D588" s="11"/>
    </row>
    <row r="589" spans="4:4" ht="15.75" customHeight="1" x14ac:dyDescent="0.25">
      <c r="D589" s="11"/>
    </row>
    <row r="590" spans="4:4" ht="15.75" customHeight="1" x14ac:dyDescent="0.25">
      <c r="D590" s="11"/>
    </row>
    <row r="591" spans="4:4" ht="15.75" customHeight="1" x14ac:dyDescent="0.25">
      <c r="D591" s="11"/>
    </row>
    <row r="592" spans="4:4" ht="15.75" customHeight="1" x14ac:dyDescent="0.25">
      <c r="D592" s="11"/>
    </row>
    <row r="593" spans="4:4" ht="15.75" customHeight="1" x14ac:dyDescent="0.25">
      <c r="D593" s="11"/>
    </row>
    <row r="594" spans="4:4" ht="15.75" customHeight="1" x14ac:dyDescent="0.25">
      <c r="D594" s="11"/>
    </row>
    <row r="595" spans="4:4" ht="15.75" customHeight="1" x14ac:dyDescent="0.25">
      <c r="D595" s="11"/>
    </row>
    <row r="596" spans="4:4" ht="15.75" customHeight="1" x14ac:dyDescent="0.25">
      <c r="D596" s="11"/>
    </row>
    <row r="597" spans="4:4" ht="15.75" customHeight="1" x14ac:dyDescent="0.25">
      <c r="D597" s="11"/>
    </row>
    <row r="598" spans="4:4" ht="15.75" customHeight="1" x14ac:dyDescent="0.25">
      <c r="D598" s="11"/>
    </row>
    <row r="599" spans="4:4" ht="15.75" customHeight="1" x14ac:dyDescent="0.25">
      <c r="D599" s="11"/>
    </row>
    <row r="600" spans="4:4" ht="15.75" customHeight="1" x14ac:dyDescent="0.25">
      <c r="D600" s="11"/>
    </row>
    <row r="601" spans="4:4" ht="15.75" customHeight="1" x14ac:dyDescent="0.25">
      <c r="D601" s="11"/>
    </row>
    <row r="602" spans="4:4" ht="15.75" customHeight="1" x14ac:dyDescent="0.25">
      <c r="D602" s="11"/>
    </row>
    <row r="603" spans="4:4" ht="15.75" customHeight="1" x14ac:dyDescent="0.25">
      <c r="D603" s="11"/>
    </row>
    <row r="604" spans="4:4" ht="15.75" customHeight="1" x14ac:dyDescent="0.25">
      <c r="D604" s="11"/>
    </row>
    <row r="605" spans="4:4" ht="15.75" customHeight="1" x14ac:dyDescent="0.25">
      <c r="D605" s="11"/>
    </row>
    <row r="606" spans="4:4" ht="15.75" customHeight="1" x14ac:dyDescent="0.25">
      <c r="D606" s="11"/>
    </row>
    <row r="607" spans="4:4" ht="15.75" customHeight="1" x14ac:dyDescent="0.25">
      <c r="D607" s="11"/>
    </row>
    <row r="608" spans="4:4" ht="15.75" customHeight="1" x14ac:dyDescent="0.25">
      <c r="D608" s="11"/>
    </row>
    <row r="609" spans="4:4" ht="15.75" customHeight="1" x14ac:dyDescent="0.25">
      <c r="D609" s="11"/>
    </row>
    <row r="610" spans="4:4" ht="15.75" customHeight="1" x14ac:dyDescent="0.25">
      <c r="D610" s="11"/>
    </row>
    <row r="611" spans="4:4" ht="15.75" customHeight="1" x14ac:dyDescent="0.25">
      <c r="D611" s="11"/>
    </row>
    <row r="612" spans="4:4" ht="15.75" customHeight="1" x14ac:dyDescent="0.25">
      <c r="D612" s="11"/>
    </row>
    <row r="613" spans="4:4" ht="15.75" customHeight="1" x14ac:dyDescent="0.25">
      <c r="D613" s="11"/>
    </row>
    <row r="614" spans="4:4" ht="15.75" customHeight="1" x14ac:dyDescent="0.25">
      <c r="D614" s="11"/>
    </row>
    <row r="615" spans="4:4" ht="15.75" customHeight="1" x14ac:dyDescent="0.25">
      <c r="D615" s="11"/>
    </row>
    <row r="616" spans="4:4" ht="15.75" customHeight="1" x14ac:dyDescent="0.25">
      <c r="D616" s="11"/>
    </row>
    <row r="617" spans="4:4" ht="15.75" customHeight="1" x14ac:dyDescent="0.25">
      <c r="D617" s="11"/>
    </row>
    <row r="618" spans="4:4" ht="15.75" customHeight="1" x14ac:dyDescent="0.25">
      <c r="D618" s="11"/>
    </row>
    <row r="619" spans="4:4" ht="15.75" customHeight="1" x14ac:dyDescent="0.25">
      <c r="D619" s="11"/>
    </row>
    <row r="620" spans="4:4" ht="15.75" customHeight="1" x14ac:dyDescent="0.25">
      <c r="D620" s="11"/>
    </row>
    <row r="621" spans="4:4" ht="15.75" customHeight="1" x14ac:dyDescent="0.25">
      <c r="D621" s="11"/>
    </row>
    <row r="622" spans="4:4" ht="15.75" customHeight="1" x14ac:dyDescent="0.25">
      <c r="D622" s="11"/>
    </row>
    <row r="623" spans="4:4" ht="15.75" customHeight="1" x14ac:dyDescent="0.25">
      <c r="D623" s="11"/>
    </row>
    <row r="624" spans="4:4" ht="15.75" customHeight="1" x14ac:dyDescent="0.25">
      <c r="D624" s="11"/>
    </row>
    <row r="625" spans="4:4" ht="15.75" customHeight="1" x14ac:dyDescent="0.25">
      <c r="D625" s="11"/>
    </row>
    <row r="626" spans="4:4" ht="15.75" customHeight="1" x14ac:dyDescent="0.25">
      <c r="D626" s="11"/>
    </row>
    <row r="627" spans="4:4" ht="15.75" customHeight="1" x14ac:dyDescent="0.25">
      <c r="D627" s="11"/>
    </row>
    <row r="628" spans="4:4" ht="15.75" customHeight="1" x14ac:dyDescent="0.25">
      <c r="D628" s="11"/>
    </row>
    <row r="629" spans="4:4" ht="15.75" customHeight="1" x14ac:dyDescent="0.25">
      <c r="D629" s="11"/>
    </row>
    <row r="630" spans="4:4" ht="15.75" customHeight="1" x14ac:dyDescent="0.25">
      <c r="D630" s="11"/>
    </row>
    <row r="631" spans="4:4" ht="15.75" customHeight="1" x14ac:dyDescent="0.25">
      <c r="D631" s="11"/>
    </row>
    <row r="632" spans="4:4" ht="15.75" customHeight="1" x14ac:dyDescent="0.25">
      <c r="D632" s="11"/>
    </row>
    <row r="633" spans="4:4" ht="15.75" customHeight="1" x14ac:dyDescent="0.25">
      <c r="D633" s="11"/>
    </row>
    <row r="634" spans="4:4" ht="15.75" customHeight="1" x14ac:dyDescent="0.25">
      <c r="D634" s="11"/>
    </row>
    <row r="635" spans="4:4" ht="15.75" customHeight="1" x14ac:dyDescent="0.25">
      <c r="D635" s="11"/>
    </row>
    <row r="636" spans="4:4" ht="15.75" customHeight="1" x14ac:dyDescent="0.25">
      <c r="D636" s="11"/>
    </row>
    <row r="637" spans="4:4" ht="15.75" customHeight="1" x14ac:dyDescent="0.25">
      <c r="D637" s="11"/>
    </row>
    <row r="638" spans="4:4" ht="15.75" customHeight="1" x14ac:dyDescent="0.25">
      <c r="D638" s="11"/>
    </row>
    <row r="639" spans="4:4" ht="15.75" customHeight="1" x14ac:dyDescent="0.25">
      <c r="D639" s="11"/>
    </row>
    <row r="640" spans="4:4" ht="15.75" customHeight="1" x14ac:dyDescent="0.25">
      <c r="D640" s="11"/>
    </row>
    <row r="641" spans="4:4" ht="15.75" customHeight="1" x14ac:dyDescent="0.25">
      <c r="D641" s="11"/>
    </row>
    <row r="642" spans="4:4" ht="15.75" customHeight="1" x14ac:dyDescent="0.25">
      <c r="D642" s="11"/>
    </row>
    <row r="643" spans="4:4" ht="15.75" customHeight="1" x14ac:dyDescent="0.25">
      <c r="D643" s="11"/>
    </row>
    <row r="644" spans="4:4" ht="15.75" customHeight="1" x14ac:dyDescent="0.25">
      <c r="D644" s="11"/>
    </row>
    <row r="645" spans="4:4" ht="15.75" customHeight="1" x14ac:dyDescent="0.25">
      <c r="D645" s="11"/>
    </row>
    <row r="646" spans="4:4" ht="15.75" customHeight="1" x14ac:dyDescent="0.25">
      <c r="D646" s="11"/>
    </row>
    <row r="647" spans="4:4" ht="15.75" customHeight="1" x14ac:dyDescent="0.25">
      <c r="D647" s="11"/>
    </row>
    <row r="648" spans="4:4" ht="15.75" customHeight="1" x14ac:dyDescent="0.25">
      <c r="D648" s="11"/>
    </row>
    <row r="649" spans="4:4" ht="15.75" customHeight="1" x14ac:dyDescent="0.25">
      <c r="D649" s="11"/>
    </row>
    <row r="650" spans="4:4" ht="15.75" customHeight="1" x14ac:dyDescent="0.25">
      <c r="D650" s="11"/>
    </row>
    <row r="651" spans="4:4" ht="15.75" customHeight="1" x14ac:dyDescent="0.25">
      <c r="D651" s="11"/>
    </row>
    <row r="652" spans="4:4" ht="15.75" customHeight="1" x14ac:dyDescent="0.25">
      <c r="D652" s="11"/>
    </row>
    <row r="653" spans="4:4" ht="15.75" customHeight="1" x14ac:dyDescent="0.25">
      <c r="D653" s="11"/>
    </row>
    <row r="654" spans="4:4" ht="15.75" customHeight="1" x14ac:dyDescent="0.25">
      <c r="D654" s="11"/>
    </row>
    <row r="655" spans="4:4" ht="15.75" customHeight="1" x14ac:dyDescent="0.25">
      <c r="D655" s="11"/>
    </row>
    <row r="656" spans="4:4" ht="15.75" customHeight="1" x14ac:dyDescent="0.25">
      <c r="D656" s="11"/>
    </row>
    <row r="657" spans="4:4" ht="15.75" customHeight="1" x14ac:dyDescent="0.25">
      <c r="D657" s="11"/>
    </row>
    <row r="658" spans="4:4" ht="15.75" customHeight="1" x14ac:dyDescent="0.25">
      <c r="D658" s="11"/>
    </row>
    <row r="659" spans="4:4" ht="15.75" customHeight="1" x14ac:dyDescent="0.25">
      <c r="D659" s="11"/>
    </row>
    <row r="660" spans="4:4" ht="15.75" customHeight="1" x14ac:dyDescent="0.25">
      <c r="D660" s="11"/>
    </row>
    <row r="661" spans="4:4" ht="15.75" customHeight="1" x14ac:dyDescent="0.25">
      <c r="D661" s="11"/>
    </row>
    <row r="662" spans="4:4" ht="15.75" customHeight="1" x14ac:dyDescent="0.25">
      <c r="D662" s="11"/>
    </row>
    <row r="663" spans="4:4" ht="15.75" customHeight="1" x14ac:dyDescent="0.25">
      <c r="D663" s="11"/>
    </row>
    <row r="664" spans="4:4" ht="15.75" customHeight="1" x14ac:dyDescent="0.25">
      <c r="D664" s="11"/>
    </row>
    <row r="665" spans="4:4" ht="15.75" customHeight="1" x14ac:dyDescent="0.25">
      <c r="D665" s="11"/>
    </row>
    <row r="666" spans="4:4" ht="15.75" customHeight="1" x14ac:dyDescent="0.25">
      <c r="D666" s="11"/>
    </row>
    <row r="667" spans="4:4" ht="15.75" customHeight="1" x14ac:dyDescent="0.25">
      <c r="D667" s="11"/>
    </row>
    <row r="668" spans="4:4" ht="15.75" customHeight="1" x14ac:dyDescent="0.25">
      <c r="D668" s="11"/>
    </row>
    <row r="669" spans="4:4" ht="15.75" customHeight="1" x14ac:dyDescent="0.25">
      <c r="D669" s="11"/>
    </row>
    <row r="670" spans="4:4" ht="15.75" customHeight="1" x14ac:dyDescent="0.25">
      <c r="D670" s="11"/>
    </row>
    <row r="671" spans="4:4" ht="15.75" customHeight="1" x14ac:dyDescent="0.25">
      <c r="D671" s="11"/>
    </row>
    <row r="672" spans="4:4" ht="15.75" customHeight="1" x14ac:dyDescent="0.25">
      <c r="D672" s="11"/>
    </row>
    <row r="673" spans="4:4" ht="15.75" customHeight="1" x14ac:dyDescent="0.25">
      <c r="D673" s="11"/>
    </row>
    <row r="674" spans="4:4" ht="15.75" customHeight="1" x14ac:dyDescent="0.25">
      <c r="D674" s="11"/>
    </row>
    <row r="675" spans="4:4" ht="15.75" customHeight="1" x14ac:dyDescent="0.25">
      <c r="D675" s="11"/>
    </row>
    <row r="676" spans="4:4" ht="15.75" customHeight="1" x14ac:dyDescent="0.25">
      <c r="D676" s="11"/>
    </row>
    <row r="677" spans="4:4" ht="15.75" customHeight="1" x14ac:dyDescent="0.25">
      <c r="D677" s="11"/>
    </row>
    <row r="678" spans="4:4" ht="15.75" customHeight="1" x14ac:dyDescent="0.25">
      <c r="D678" s="11"/>
    </row>
    <row r="679" spans="4:4" ht="15.75" customHeight="1" x14ac:dyDescent="0.25">
      <c r="D679" s="11"/>
    </row>
    <row r="680" spans="4:4" ht="15.75" customHeight="1" x14ac:dyDescent="0.25">
      <c r="D680" s="11"/>
    </row>
    <row r="681" spans="4:4" ht="15.75" customHeight="1" x14ac:dyDescent="0.25">
      <c r="D681" s="11"/>
    </row>
    <row r="682" spans="4:4" ht="15.75" customHeight="1" x14ac:dyDescent="0.25">
      <c r="D682" s="11"/>
    </row>
    <row r="683" spans="4:4" ht="15.75" customHeight="1" x14ac:dyDescent="0.25">
      <c r="D683" s="11"/>
    </row>
    <row r="684" spans="4:4" ht="15.75" customHeight="1" x14ac:dyDescent="0.25">
      <c r="D684" s="11"/>
    </row>
    <row r="685" spans="4:4" ht="15.75" customHeight="1" x14ac:dyDescent="0.25">
      <c r="D685" s="11"/>
    </row>
    <row r="686" spans="4:4" ht="15.75" customHeight="1" x14ac:dyDescent="0.25">
      <c r="D686" s="11"/>
    </row>
    <row r="687" spans="4:4" ht="15.75" customHeight="1" x14ac:dyDescent="0.25">
      <c r="D687" s="11"/>
    </row>
    <row r="688" spans="4:4" ht="15.75" customHeight="1" x14ac:dyDescent="0.25">
      <c r="D688" s="11"/>
    </row>
    <row r="689" spans="4:4" ht="15.75" customHeight="1" x14ac:dyDescent="0.25">
      <c r="D689" s="11"/>
    </row>
    <row r="690" spans="4:4" ht="15.75" customHeight="1" x14ac:dyDescent="0.25">
      <c r="D690" s="11"/>
    </row>
    <row r="691" spans="4:4" ht="15.75" customHeight="1" x14ac:dyDescent="0.25">
      <c r="D691" s="11"/>
    </row>
    <row r="692" spans="4:4" ht="15.75" customHeight="1" x14ac:dyDescent="0.25">
      <c r="D692" s="11"/>
    </row>
    <row r="693" spans="4:4" ht="15.75" customHeight="1" x14ac:dyDescent="0.25">
      <c r="D693" s="11"/>
    </row>
    <row r="694" spans="4:4" ht="15.75" customHeight="1" x14ac:dyDescent="0.25">
      <c r="D694" s="11"/>
    </row>
    <row r="695" spans="4:4" ht="15.75" customHeight="1" x14ac:dyDescent="0.25">
      <c r="D695" s="11"/>
    </row>
    <row r="696" spans="4:4" ht="15.75" customHeight="1" x14ac:dyDescent="0.25">
      <c r="D696" s="11"/>
    </row>
    <row r="697" spans="4:4" ht="15.75" customHeight="1" x14ac:dyDescent="0.25">
      <c r="D697" s="11"/>
    </row>
    <row r="698" spans="4:4" ht="15.75" customHeight="1" x14ac:dyDescent="0.25">
      <c r="D698" s="11"/>
    </row>
    <row r="699" spans="4:4" ht="15.75" customHeight="1" x14ac:dyDescent="0.25">
      <c r="D699" s="11"/>
    </row>
    <row r="700" spans="4:4" ht="15.75" customHeight="1" x14ac:dyDescent="0.25">
      <c r="D700" s="11"/>
    </row>
    <row r="701" spans="4:4" ht="15.75" customHeight="1" x14ac:dyDescent="0.25">
      <c r="D701" s="11"/>
    </row>
    <row r="702" spans="4:4" ht="15.75" customHeight="1" x14ac:dyDescent="0.25">
      <c r="D702" s="11"/>
    </row>
    <row r="703" spans="4:4" ht="15.75" customHeight="1" x14ac:dyDescent="0.25">
      <c r="D703" s="11"/>
    </row>
    <row r="704" spans="4:4" ht="15.75" customHeight="1" x14ac:dyDescent="0.25">
      <c r="D704" s="11"/>
    </row>
    <row r="705" spans="4:4" ht="15.75" customHeight="1" x14ac:dyDescent="0.25">
      <c r="D705" s="11"/>
    </row>
    <row r="706" spans="4:4" ht="15.75" customHeight="1" x14ac:dyDescent="0.25">
      <c r="D706" s="11"/>
    </row>
    <row r="707" spans="4:4" ht="15.75" customHeight="1" x14ac:dyDescent="0.25">
      <c r="D707" s="11"/>
    </row>
    <row r="708" spans="4:4" ht="15.75" customHeight="1" x14ac:dyDescent="0.25">
      <c r="D708" s="11"/>
    </row>
    <row r="709" spans="4:4" ht="15.75" customHeight="1" x14ac:dyDescent="0.25">
      <c r="D709" s="11"/>
    </row>
    <row r="710" spans="4:4" ht="15.75" customHeight="1" x14ac:dyDescent="0.25">
      <c r="D710" s="11"/>
    </row>
    <row r="711" spans="4:4" ht="15.75" customHeight="1" x14ac:dyDescent="0.25">
      <c r="D711" s="11"/>
    </row>
    <row r="712" spans="4:4" ht="15.75" customHeight="1" x14ac:dyDescent="0.25">
      <c r="D712" s="11"/>
    </row>
    <row r="713" spans="4:4" ht="15.75" customHeight="1" x14ac:dyDescent="0.25">
      <c r="D713" s="11"/>
    </row>
    <row r="714" spans="4:4" ht="15.75" customHeight="1" x14ac:dyDescent="0.25">
      <c r="D714" s="11"/>
    </row>
    <row r="715" spans="4:4" ht="15.75" customHeight="1" x14ac:dyDescent="0.25">
      <c r="D715" s="11"/>
    </row>
    <row r="716" spans="4:4" ht="15.75" customHeight="1" x14ac:dyDescent="0.25">
      <c r="D716" s="11"/>
    </row>
    <row r="717" spans="4:4" ht="15.75" customHeight="1" x14ac:dyDescent="0.25">
      <c r="D717" s="11"/>
    </row>
    <row r="718" spans="4:4" ht="15.75" customHeight="1" x14ac:dyDescent="0.25">
      <c r="D718" s="11"/>
    </row>
    <row r="719" spans="4:4" ht="15.75" customHeight="1" x14ac:dyDescent="0.25">
      <c r="D719" s="11"/>
    </row>
    <row r="720" spans="4:4" ht="15.75" customHeight="1" x14ac:dyDescent="0.25">
      <c r="D720" s="11"/>
    </row>
    <row r="721" spans="4:4" ht="15.75" customHeight="1" x14ac:dyDescent="0.25">
      <c r="D721" s="11"/>
    </row>
    <row r="722" spans="4:4" ht="15.75" customHeight="1" x14ac:dyDescent="0.25">
      <c r="D722" s="11"/>
    </row>
    <row r="723" spans="4:4" ht="15.75" customHeight="1" x14ac:dyDescent="0.25">
      <c r="D723" s="11"/>
    </row>
    <row r="724" spans="4:4" ht="15.75" customHeight="1" x14ac:dyDescent="0.25">
      <c r="D724" s="11"/>
    </row>
    <row r="725" spans="4:4" ht="15.75" customHeight="1" x14ac:dyDescent="0.25">
      <c r="D725" s="11"/>
    </row>
    <row r="726" spans="4:4" ht="15.75" customHeight="1" x14ac:dyDescent="0.25">
      <c r="D726" s="11"/>
    </row>
    <row r="727" spans="4:4" ht="15.75" customHeight="1" x14ac:dyDescent="0.25">
      <c r="D727" s="11"/>
    </row>
    <row r="728" spans="4:4" ht="15.75" customHeight="1" x14ac:dyDescent="0.25">
      <c r="D728" s="11"/>
    </row>
    <row r="729" spans="4:4" ht="15.75" customHeight="1" x14ac:dyDescent="0.25">
      <c r="D729" s="11"/>
    </row>
    <row r="730" spans="4:4" ht="15.75" customHeight="1" x14ac:dyDescent="0.25">
      <c r="D730" s="11"/>
    </row>
    <row r="731" spans="4:4" ht="15.75" customHeight="1" x14ac:dyDescent="0.25">
      <c r="D731" s="11"/>
    </row>
    <row r="732" spans="4:4" ht="15.75" customHeight="1" x14ac:dyDescent="0.25">
      <c r="D732" s="11"/>
    </row>
    <row r="733" spans="4:4" ht="15.75" customHeight="1" x14ac:dyDescent="0.25">
      <c r="D733" s="11"/>
    </row>
    <row r="734" spans="4:4" ht="15.75" customHeight="1" x14ac:dyDescent="0.25">
      <c r="D734" s="11"/>
    </row>
    <row r="735" spans="4:4" ht="15.75" customHeight="1" x14ac:dyDescent="0.25">
      <c r="D735" s="11"/>
    </row>
    <row r="736" spans="4:4" ht="15.75" customHeight="1" x14ac:dyDescent="0.25">
      <c r="D736" s="11"/>
    </row>
    <row r="737" spans="4:4" ht="15.75" customHeight="1" x14ac:dyDescent="0.25">
      <c r="D737" s="11"/>
    </row>
    <row r="738" spans="4:4" ht="15.75" customHeight="1" x14ac:dyDescent="0.25">
      <c r="D738" s="11"/>
    </row>
    <row r="739" spans="4:4" ht="15.75" customHeight="1" x14ac:dyDescent="0.25">
      <c r="D739" s="11"/>
    </row>
    <row r="740" spans="4:4" ht="15.75" customHeight="1" x14ac:dyDescent="0.25">
      <c r="D740" s="11"/>
    </row>
    <row r="741" spans="4:4" ht="15.75" customHeight="1" x14ac:dyDescent="0.25">
      <c r="D741" s="11"/>
    </row>
    <row r="742" spans="4:4" ht="15.75" customHeight="1" x14ac:dyDescent="0.25">
      <c r="D742" s="11"/>
    </row>
    <row r="743" spans="4:4" ht="15.75" customHeight="1" x14ac:dyDescent="0.25">
      <c r="D743" s="11"/>
    </row>
    <row r="744" spans="4:4" ht="15.75" customHeight="1" x14ac:dyDescent="0.25">
      <c r="D744" s="11"/>
    </row>
    <row r="745" spans="4:4" ht="15.75" customHeight="1" x14ac:dyDescent="0.25">
      <c r="D745" s="11"/>
    </row>
    <row r="746" spans="4:4" ht="15.75" customHeight="1" x14ac:dyDescent="0.25">
      <c r="D746" s="11"/>
    </row>
    <row r="747" spans="4:4" ht="15.75" customHeight="1" x14ac:dyDescent="0.25">
      <c r="D747" s="11"/>
    </row>
    <row r="748" spans="4:4" ht="15.75" customHeight="1" x14ac:dyDescent="0.25">
      <c r="D748" s="11"/>
    </row>
    <row r="749" spans="4:4" ht="15.75" customHeight="1" x14ac:dyDescent="0.25">
      <c r="D749" s="11"/>
    </row>
    <row r="750" spans="4:4" ht="15.75" customHeight="1" x14ac:dyDescent="0.25">
      <c r="D750" s="11"/>
    </row>
    <row r="751" spans="4:4" ht="15.75" customHeight="1" x14ac:dyDescent="0.25">
      <c r="D751" s="11"/>
    </row>
    <row r="752" spans="4:4" ht="15.75" customHeight="1" x14ac:dyDescent="0.25">
      <c r="D752" s="11"/>
    </row>
    <row r="753" spans="4:4" ht="15.75" customHeight="1" x14ac:dyDescent="0.25">
      <c r="D753" s="11"/>
    </row>
    <row r="754" spans="4:4" ht="15.75" customHeight="1" x14ac:dyDescent="0.25">
      <c r="D754" s="11"/>
    </row>
    <row r="755" spans="4:4" ht="15.75" customHeight="1" x14ac:dyDescent="0.25">
      <c r="D755" s="11"/>
    </row>
    <row r="756" spans="4:4" ht="15.75" customHeight="1" x14ac:dyDescent="0.25">
      <c r="D756" s="11"/>
    </row>
    <row r="757" spans="4:4" ht="15.75" customHeight="1" x14ac:dyDescent="0.25">
      <c r="D757" s="11"/>
    </row>
    <row r="758" spans="4:4" ht="15.75" customHeight="1" x14ac:dyDescent="0.25">
      <c r="D758" s="11"/>
    </row>
    <row r="759" spans="4:4" ht="15.75" customHeight="1" x14ac:dyDescent="0.25">
      <c r="D759" s="11"/>
    </row>
    <row r="760" spans="4:4" ht="15.75" customHeight="1" x14ac:dyDescent="0.25">
      <c r="D760" s="11"/>
    </row>
    <row r="761" spans="4:4" ht="15.75" customHeight="1" x14ac:dyDescent="0.25">
      <c r="D761" s="11"/>
    </row>
    <row r="762" spans="4:4" ht="15.75" customHeight="1" x14ac:dyDescent="0.25">
      <c r="D762" s="11"/>
    </row>
    <row r="763" spans="4:4" ht="15.75" customHeight="1" x14ac:dyDescent="0.25">
      <c r="D763" s="11"/>
    </row>
    <row r="764" spans="4:4" ht="15.75" customHeight="1" x14ac:dyDescent="0.25">
      <c r="D764" s="11"/>
    </row>
    <row r="765" spans="4:4" ht="15.75" customHeight="1" x14ac:dyDescent="0.25">
      <c r="D765" s="11"/>
    </row>
    <row r="766" spans="4:4" ht="15.75" customHeight="1" x14ac:dyDescent="0.25">
      <c r="D766" s="11"/>
    </row>
    <row r="767" spans="4:4" ht="15.75" customHeight="1" x14ac:dyDescent="0.25">
      <c r="D767" s="11"/>
    </row>
    <row r="768" spans="4:4" ht="15.75" customHeight="1" x14ac:dyDescent="0.25">
      <c r="D768" s="11"/>
    </row>
    <row r="769" spans="4:4" ht="15.75" customHeight="1" x14ac:dyDescent="0.25">
      <c r="D769" s="11"/>
    </row>
    <row r="770" spans="4:4" ht="15.75" customHeight="1" x14ac:dyDescent="0.25">
      <c r="D770" s="11"/>
    </row>
    <row r="771" spans="4:4" ht="15.75" customHeight="1" x14ac:dyDescent="0.25">
      <c r="D771" s="11"/>
    </row>
    <row r="772" spans="4:4" ht="15.75" customHeight="1" x14ac:dyDescent="0.25">
      <c r="D772" s="11"/>
    </row>
    <row r="773" spans="4:4" ht="15.75" customHeight="1" x14ac:dyDescent="0.25">
      <c r="D773" s="11"/>
    </row>
    <row r="774" spans="4:4" ht="15.75" customHeight="1" x14ac:dyDescent="0.25">
      <c r="D774" s="11"/>
    </row>
    <row r="775" spans="4:4" ht="15.75" customHeight="1" x14ac:dyDescent="0.25">
      <c r="D775" s="11"/>
    </row>
    <row r="776" spans="4:4" ht="15.75" customHeight="1" x14ac:dyDescent="0.25">
      <c r="D776" s="11"/>
    </row>
    <row r="777" spans="4:4" ht="15.75" customHeight="1" x14ac:dyDescent="0.25">
      <c r="D777" s="11"/>
    </row>
    <row r="778" spans="4:4" ht="15.75" customHeight="1" x14ac:dyDescent="0.25">
      <c r="D778" s="11"/>
    </row>
    <row r="779" spans="4:4" ht="15.75" customHeight="1" x14ac:dyDescent="0.25">
      <c r="D779" s="11"/>
    </row>
    <row r="780" spans="4:4" ht="15.75" customHeight="1" x14ac:dyDescent="0.25">
      <c r="D780" s="11"/>
    </row>
    <row r="781" spans="4:4" ht="15.75" customHeight="1" x14ac:dyDescent="0.25">
      <c r="D781" s="11"/>
    </row>
    <row r="782" spans="4:4" ht="15.75" customHeight="1" x14ac:dyDescent="0.25">
      <c r="D782" s="11"/>
    </row>
    <row r="783" spans="4:4" ht="15.75" customHeight="1" x14ac:dyDescent="0.25">
      <c r="D783" s="11"/>
    </row>
    <row r="784" spans="4:4" ht="15.75" customHeight="1" x14ac:dyDescent="0.25">
      <c r="D784" s="11"/>
    </row>
    <row r="785" spans="4:4" ht="15.75" customHeight="1" x14ac:dyDescent="0.25">
      <c r="D785" s="11"/>
    </row>
    <row r="786" spans="4:4" ht="15.75" customHeight="1" x14ac:dyDescent="0.25">
      <c r="D786" s="11"/>
    </row>
    <row r="787" spans="4:4" ht="15.75" customHeight="1" x14ac:dyDescent="0.25">
      <c r="D787" s="11"/>
    </row>
    <row r="788" spans="4:4" ht="15.75" customHeight="1" x14ac:dyDescent="0.25">
      <c r="D788" s="11"/>
    </row>
    <row r="789" spans="4:4" ht="15.75" customHeight="1" x14ac:dyDescent="0.25">
      <c r="D789" s="11"/>
    </row>
    <row r="790" spans="4:4" ht="15.75" customHeight="1" x14ac:dyDescent="0.25">
      <c r="D790" s="11"/>
    </row>
    <row r="791" spans="4:4" ht="15.75" customHeight="1" x14ac:dyDescent="0.25">
      <c r="D791" s="11"/>
    </row>
    <row r="792" spans="4:4" ht="15.75" customHeight="1" x14ac:dyDescent="0.25">
      <c r="D792" s="11"/>
    </row>
    <row r="793" spans="4:4" ht="15.75" customHeight="1" x14ac:dyDescent="0.25">
      <c r="D793" s="11"/>
    </row>
    <row r="794" spans="4:4" ht="15.75" customHeight="1" x14ac:dyDescent="0.25">
      <c r="D794" s="11"/>
    </row>
    <row r="795" spans="4:4" ht="15.75" customHeight="1" x14ac:dyDescent="0.25">
      <c r="D795" s="11"/>
    </row>
    <row r="796" spans="4:4" ht="15.75" customHeight="1" x14ac:dyDescent="0.25">
      <c r="D796" s="11"/>
    </row>
    <row r="797" spans="4:4" ht="15.75" customHeight="1" x14ac:dyDescent="0.25">
      <c r="D797" s="11"/>
    </row>
    <row r="798" spans="4:4" ht="15.75" customHeight="1" x14ac:dyDescent="0.25">
      <c r="D798" s="11"/>
    </row>
    <row r="799" spans="4:4" ht="15.75" customHeight="1" x14ac:dyDescent="0.25">
      <c r="D799" s="11"/>
    </row>
    <row r="800" spans="4:4" ht="15.75" customHeight="1" x14ac:dyDescent="0.25">
      <c r="D800" s="11"/>
    </row>
    <row r="801" spans="4:4" ht="15.75" customHeight="1" x14ac:dyDescent="0.25">
      <c r="D801" s="11"/>
    </row>
    <row r="802" spans="4:4" ht="15.75" customHeight="1" x14ac:dyDescent="0.25">
      <c r="D802" s="11"/>
    </row>
    <row r="803" spans="4:4" ht="15.75" customHeight="1" x14ac:dyDescent="0.25">
      <c r="D803" s="11"/>
    </row>
    <row r="804" spans="4:4" ht="15.75" customHeight="1" x14ac:dyDescent="0.25">
      <c r="D804" s="11"/>
    </row>
    <row r="805" spans="4:4" ht="15.75" customHeight="1" x14ac:dyDescent="0.25">
      <c r="D805" s="11"/>
    </row>
    <row r="806" spans="4:4" ht="15.75" customHeight="1" x14ac:dyDescent="0.25">
      <c r="D806" s="11"/>
    </row>
    <row r="807" spans="4:4" ht="15.75" customHeight="1" x14ac:dyDescent="0.25">
      <c r="D807" s="11"/>
    </row>
    <row r="808" spans="4:4" ht="15.75" customHeight="1" x14ac:dyDescent="0.25">
      <c r="D808" s="11"/>
    </row>
    <row r="809" spans="4:4" ht="15.75" customHeight="1" x14ac:dyDescent="0.25">
      <c r="D809" s="11"/>
    </row>
    <row r="810" spans="4:4" ht="15.75" customHeight="1" x14ac:dyDescent="0.25">
      <c r="D810" s="11"/>
    </row>
    <row r="811" spans="4:4" ht="15.75" customHeight="1" x14ac:dyDescent="0.25">
      <c r="D811" s="11"/>
    </row>
    <row r="812" spans="4:4" ht="15.75" customHeight="1" x14ac:dyDescent="0.25">
      <c r="D812" s="11"/>
    </row>
    <row r="813" spans="4:4" ht="15.75" customHeight="1" x14ac:dyDescent="0.25">
      <c r="D813" s="11"/>
    </row>
    <row r="814" spans="4:4" ht="15.75" customHeight="1" x14ac:dyDescent="0.25">
      <c r="D814" s="11"/>
    </row>
    <row r="815" spans="4:4" ht="15.75" customHeight="1" x14ac:dyDescent="0.25">
      <c r="D815" s="11"/>
    </row>
    <row r="816" spans="4:4" ht="15.75" customHeight="1" x14ac:dyDescent="0.25">
      <c r="D816" s="11"/>
    </row>
    <row r="817" spans="4:4" ht="15.75" customHeight="1" x14ac:dyDescent="0.25">
      <c r="D817" s="11"/>
    </row>
    <row r="818" spans="4:4" ht="15.75" customHeight="1" x14ac:dyDescent="0.25">
      <c r="D818" s="11"/>
    </row>
    <row r="819" spans="4:4" ht="15.75" customHeight="1" x14ac:dyDescent="0.25">
      <c r="D819" s="11"/>
    </row>
    <row r="820" spans="4:4" ht="15.75" customHeight="1" x14ac:dyDescent="0.25">
      <c r="D820" s="11"/>
    </row>
    <row r="821" spans="4:4" ht="15.75" customHeight="1" x14ac:dyDescent="0.25">
      <c r="D821" s="11"/>
    </row>
    <row r="822" spans="4:4" ht="15.75" customHeight="1" x14ac:dyDescent="0.25">
      <c r="D822" s="11"/>
    </row>
    <row r="823" spans="4:4" ht="15.75" customHeight="1" x14ac:dyDescent="0.25">
      <c r="D823" s="11"/>
    </row>
    <row r="824" spans="4:4" ht="15.75" customHeight="1" x14ac:dyDescent="0.25">
      <c r="D824" s="11"/>
    </row>
    <row r="825" spans="4:4" ht="15.75" customHeight="1" x14ac:dyDescent="0.25">
      <c r="D825" s="11"/>
    </row>
    <row r="826" spans="4:4" ht="15.75" customHeight="1" x14ac:dyDescent="0.25">
      <c r="D826" s="11"/>
    </row>
    <row r="827" spans="4:4" ht="15.75" customHeight="1" x14ac:dyDescent="0.25">
      <c r="D827" s="11"/>
    </row>
    <row r="828" spans="4:4" ht="15.75" customHeight="1" x14ac:dyDescent="0.25">
      <c r="D828" s="11"/>
    </row>
    <row r="829" spans="4:4" ht="15.75" customHeight="1" x14ac:dyDescent="0.25">
      <c r="D829" s="11"/>
    </row>
    <row r="830" spans="4:4" ht="15.75" customHeight="1" x14ac:dyDescent="0.25">
      <c r="D830" s="11"/>
    </row>
    <row r="831" spans="4:4" ht="15.75" customHeight="1" x14ac:dyDescent="0.25">
      <c r="D831" s="11"/>
    </row>
    <row r="832" spans="4:4" ht="15.75" customHeight="1" x14ac:dyDescent="0.25">
      <c r="D832" s="11"/>
    </row>
    <row r="833" spans="4:4" ht="15.75" customHeight="1" x14ac:dyDescent="0.25">
      <c r="D833" s="11"/>
    </row>
    <row r="834" spans="4:4" ht="15.75" customHeight="1" x14ac:dyDescent="0.25">
      <c r="D834" s="11"/>
    </row>
    <row r="835" spans="4:4" ht="15.75" customHeight="1" x14ac:dyDescent="0.25">
      <c r="D835" s="11"/>
    </row>
    <row r="836" spans="4:4" ht="15.75" customHeight="1" x14ac:dyDescent="0.25">
      <c r="D836" s="11"/>
    </row>
    <row r="837" spans="4:4" ht="15.75" customHeight="1" x14ac:dyDescent="0.25">
      <c r="D837" s="11"/>
    </row>
    <row r="838" spans="4:4" ht="15.75" customHeight="1" x14ac:dyDescent="0.25">
      <c r="D838" s="11"/>
    </row>
    <row r="839" spans="4:4" ht="15.75" customHeight="1" x14ac:dyDescent="0.25">
      <c r="D839" s="11"/>
    </row>
    <row r="840" spans="4:4" ht="15.75" customHeight="1" x14ac:dyDescent="0.25">
      <c r="D840" s="11"/>
    </row>
    <row r="841" spans="4:4" ht="15.75" customHeight="1" x14ac:dyDescent="0.25">
      <c r="D841" s="11"/>
    </row>
    <row r="842" spans="4:4" ht="15.75" customHeight="1" x14ac:dyDescent="0.25">
      <c r="D842" s="11"/>
    </row>
    <row r="843" spans="4:4" ht="15.75" customHeight="1" x14ac:dyDescent="0.25">
      <c r="D843" s="11"/>
    </row>
    <row r="844" spans="4:4" ht="15.75" customHeight="1" x14ac:dyDescent="0.25">
      <c r="D844" s="11"/>
    </row>
    <row r="845" spans="4:4" ht="15.75" customHeight="1" x14ac:dyDescent="0.25">
      <c r="D845" s="11"/>
    </row>
    <row r="846" spans="4:4" ht="15.75" customHeight="1" x14ac:dyDescent="0.25">
      <c r="D846" s="11"/>
    </row>
    <row r="847" spans="4:4" ht="15.75" customHeight="1" x14ac:dyDescent="0.25">
      <c r="D847" s="11"/>
    </row>
    <row r="848" spans="4:4" ht="15.75" customHeight="1" x14ac:dyDescent="0.25">
      <c r="D848" s="11"/>
    </row>
    <row r="849" spans="4:4" ht="15.75" customHeight="1" x14ac:dyDescent="0.25">
      <c r="D849" s="11"/>
    </row>
    <row r="850" spans="4:4" ht="15.75" customHeight="1" x14ac:dyDescent="0.25">
      <c r="D850" s="11"/>
    </row>
    <row r="851" spans="4:4" ht="15.75" customHeight="1" x14ac:dyDescent="0.25">
      <c r="D851" s="11"/>
    </row>
    <row r="852" spans="4:4" ht="15.75" customHeight="1" x14ac:dyDescent="0.25">
      <c r="D852" s="11"/>
    </row>
    <row r="853" spans="4:4" ht="15.75" customHeight="1" x14ac:dyDescent="0.25">
      <c r="D853" s="11"/>
    </row>
    <row r="854" spans="4:4" ht="15.75" customHeight="1" x14ac:dyDescent="0.25">
      <c r="D854" s="11"/>
    </row>
    <row r="855" spans="4:4" ht="15.75" customHeight="1" x14ac:dyDescent="0.25">
      <c r="D855" s="11"/>
    </row>
    <row r="856" spans="4:4" ht="15.75" customHeight="1" x14ac:dyDescent="0.25">
      <c r="D856" s="11"/>
    </row>
    <row r="857" spans="4:4" ht="15.75" customHeight="1" x14ac:dyDescent="0.25">
      <c r="D857" s="11"/>
    </row>
    <row r="858" spans="4:4" ht="15.75" customHeight="1" x14ac:dyDescent="0.25">
      <c r="D858" s="11"/>
    </row>
    <row r="859" spans="4:4" ht="15.75" customHeight="1" x14ac:dyDescent="0.25">
      <c r="D859" s="11"/>
    </row>
    <row r="860" spans="4:4" ht="15.75" customHeight="1" x14ac:dyDescent="0.25">
      <c r="D860" s="11"/>
    </row>
    <row r="861" spans="4:4" ht="15.75" customHeight="1" x14ac:dyDescent="0.25">
      <c r="D861" s="11"/>
    </row>
    <row r="862" spans="4:4" ht="15.75" customHeight="1" x14ac:dyDescent="0.25">
      <c r="D862" s="11"/>
    </row>
    <row r="863" spans="4:4" ht="15.75" customHeight="1" x14ac:dyDescent="0.25">
      <c r="D863" s="11"/>
    </row>
    <row r="864" spans="4:4" ht="15.75" customHeight="1" x14ac:dyDescent="0.25">
      <c r="D864" s="11"/>
    </row>
    <row r="865" spans="4:4" ht="15.75" customHeight="1" x14ac:dyDescent="0.25">
      <c r="D865" s="11"/>
    </row>
    <row r="866" spans="4:4" ht="15.75" customHeight="1" x14ac:dyDescent="0.25">
      <c r="D866" s="11"/>
    </row>
    <row r="867" spans="4:4" ht="15.75" customHeight="1" x14ac:dyDescent="0.25">
      <c r="D867" s="11"/>
    </row>
    <row r="868" spans="4:4" ht="15.75" customHeight="1" x14ac:dyDescent="0.25">
      <c r="D868" s="11"/>
    </row>
    <row r="869" spans="4:4" ht="15.75" customHeight="1" x14ac:dyDescent="0.25">
      <c r="D869" s="11"/>
    </row>
    <row r="870" spans="4:4" ht="15.75" customHeight="1" x14ac:dyDescent="0.25">
      <c r="D870" s="11"/>
    </row>
    <row r="871" spans="4:4" ht="15.75" customHeight="1" x14ac:dyDescent="0.25">
      <c r="D871" s="11"/>
    </row>
    <row r="872" spans="4:4" ht="15.75" customHeight="1" x14ac:dyDescent="0.25">
      <c r="D872" s="11"/>
    </row>
    <row r="873" spans="4:4" ht="15.75" customHeight="1" x14ac:dyDescent="0.25">
      <c r="D873" s="11"/>
    </row>
    <row r="874" spans="4:4" ht="15.75" customHeight="1" x14ac:dyDescent="0.25">
      <c r="D874" s="11"/>
    </row>
    <row r="875" spans="4:4" ht="15.75" customHeight="1" x14ac:dyDescent="0.25">
      <c r="D875" s="11"/>
    </row>
    <row r="876" spans="4:4" ht="15.75" customHeight="1" x14ac:dyDescent="0.25">
      <c r="D876" s="11"/>
    </row>
    <row r="877" spans="4:4" ht="15.75" customHeight="1" x14ac:dyDescent="0.25">
      <c r="D877" s="11"/>
    </row>
    <row r="878" spans="4:4" ht="15.75" customHeight="1" x14ac:dyDescent="0.25">
      <c r="D878" s="11"/>
    </row>
    <row r="879" spans="4:4" ht="15.75" customHeight="1" x14ac:dyDescent="0.25">
      <c r="D879" s="11"/>
    </row>
    <row r="880" spans="4:4" ht="15.75" customHeight="1" x14ac:dyDescent="0.25">
      <c r="D880" s="11"/>
    </row>
    <row r="881" spans="4:4" ht="15.75" customHeight="1" x14ac:dyDescent="0.25">
      <c r="D881" s="11"/>
    </row>
    <row r="882" spans="4:4" ht="15.75" customHeight="1" x14ac:dyDescent="0.25">
      <c r="D882" s="11"/>
    </row>
    <row r="883" spans="4:4" ht="15.75" customHeight="1" x14ac:dyDescent="0.25">
      <c r="D883" s="11"/>
    </row>
    <row r="884" spans="4:4" ht="15.75" customHeight="1" x14ac:dyDescent="0.25">
      <c r="D884" s="11"/>
    </row>
    <row r="885" spans="4:4" ht="15.75" customHeight="1" x14ac:dyDescent="0.25">
      <c r="D885" s="11"/>
    </row>
    <row r="886" spans="4:4" ht="15.75" customHeight="1" x14ac:dyDescent="0.25">
      <c r="D886" s="11"/>
    </row>
    <row r="887" spans="4:4" ht="15.75" customHeight="1" x14ac:dyDescent="0.25">
      <c r="D887" s="11"/>
    </row>
    <row r="888" spans="4:4" ht="15.75" customHeight="1" x14ac:dyDescent="0.25">
      <c r="D888" s="11"/>
    </row>
    <row r="889" spans="4:4" ht="15.75" customHeight="1" x14ac:dyDescent="0.25">
      <c r="D889" s="11"/>
    </row>
    <row r="890" spans="4:4" ht="15.75" customHeight="1" x14ac:dyDescent="0.25">
      <c r="D890" s="11"/>
    </row>
    <row r="891" spans="4:4" ht="15.75" customHeight="1" x14ac:dyDescent="0.25">
      <c r="D891" s="11"/>
    </row>
    <row r="892" spans="4:4" ht="15.75" customHeight="1" x14ac:dyDescent="0.25">
      <c r="D892" s="11"/>
    </row>
    <row r="893" spans="4:4" ht="15.75" customHeight="1" x14ac:dyDescent="0.25">
      <c r="D893" s="11"/>
    </row>
    <row r="894" spans="4:4" ht="15.75" customHeight="1" x14ac:dyDescent="0.25">
      <c r="D894" s="11"/>
    </row>
    <row r="895" spans="4:4" ht="15.75" customHeight="1" x14ac:dyDescent="0.25">
      <c r="D895" s="11"/>
    </row>
    <row r="896" spans="4:4" ht="15.75" customHeight="1" x14ac:dyDescent="0.25">
      <c r="D896" s="11"/>
    </row>
    <row r="897" spans="4:4" ht="15.75" customHeight="1" x14ac:dyDescent="0.25">
      <c r="D897" s="11"/>
    </row>
    <row r="898" spans="4:4" ht="15.75" customHeight="1" x14ac:dyDescent="0.25">
      <c r="D898" s="11"/>
    </row>
    <row r="899" spans="4:4" ht="15.75" customHeight="1" x14ac:dyDescent="0.25">
      <c r="D899" s="11"/>
    </row>
    <row r="900" spans="4:4" ht="15.75" customHeight="1" x14ac:dyDescent="0.25">
      <c r="D900" s="11"/>
    </row>
    <row r="901" spans="4:4" ht="15.75" customHeight="1" x14ac:dyDescent="0.25">
      <c r="D901" s="11"/>
    </row>
    <row r="902" spans="4:4" ht="15.75" customHeight="1" x14ac:dyDescent="0.25">
      <c r="D902" s="11"/>
    </row>
    <row r="903" spans="4:4" ht="15.75" customHeight="1" x14ac:dyDescent="0.25">
      <c r="D903" s="11"/>
    </row>
    <row r="904" spans="4:4" ht="15.75" customHeight="1" x14ac:dyDescent="0.25">
      <c r="D904" s="11"/>
    </row>
    <row r="905" spans="4:4" ht="15.75" customHeight="1" x14ac:dyDescent="0.25">
      <c r="D905" s="11"/>
    </row>
    <row r="906" spans="4:4" ht="15.75" customHeight="1" x14ac:dyDescent="0.25">
      <c r="D906" s="11"/>
    </row>
    <row r="907" spans="4:4" ht="15.75" customHeight="1" x14ac:dyDescent="0.25">
      <c r="D907" s="11"/>
    </row>
    <row r="908" spans="4:4" ht="15.75" customHeight="1" x14ac:dyDescent="0.25">
      <c r="D908" s="11"/>
    </row>
    <row r="909" spans="4:4" ht="15.75" customHeight="1" x14ac:dyDescent="0.25">
      <c r="D909" s="11"/>
    </row>
    <row r="910" spans="4:4" ht="15.75" customHeight="1" x14ac:dyDescent="0.25">
      <c r="D910" s="11"/>
    </row>
    <row r="911" spans="4:4" ht="15.75" customHeight="1" x14ac:dyDescent="0.25">
      <c r="D911" s="11"/>
    </row>
    <row r="912" spans="4:4" ht="15.75" customHeight="1" x14ac:dyDescent="0.25">
      <c r="D912" s="11"/>
    </row>
    <row r="913" spans="4:4" ht="15.75" customHeight="1" x14ac:dyDescent="0.25">
      <c r="D913" s="11"/>
    </row>
    <row r="914" spans="4:4" ht="15.75" customHeight="1" x14ac:dyDescent="0.25">
      <c r="D914" s="11"/>
    </row>
    <row r="915" spans="4:4" ht="15.75" customHeight="1" x14ac:dyDescent="0.25">
      <c r="D915" s="11"/>
    </row>
    <row r="916" spans="4:4" ht="15.75" customHeight="1" x14ac:dyDescent="0.25">
      <c r="D916" s="11"/>
    </row>
    <row r="917" spans="4:4" ht="15.75" customHeight="1" x14ac:dyDescent="0.25">
      <c r="D917" s="11"/>
    </row>
    <row r="918" spans="4:4" ht="15.75" customHeight="1" x14ac:dyDescent="0.25">
      <c r="D918" s="11"/>
    </row>
    <row r="919" spans="4:4" ht="15.75" customHeight="1" x14ac:dyDescent="0.25">
      <c r="D919" s="11"/>
    </row>
    <row r="920" spans="4:4" ht="15.75" customHeight="1" x14ac:dyDescent="0.25">
      <c r="D920" s="11"/>
    </row>
    <row r="921" spans="4:4" ht="15.75" customHeight="1" x14ac:dyDescent="0.25">
      <c r="D921" s="11"/>
    </row>
    <row r="922" spans="4:4" ht="15.75" customHeight="1" x14ac:dyDescent="0.25">
      <c r="D922" s="11"/>
    </row>
    <row r="923" spans="4:4" ht="15.75" customHeight="1" x14ac:dyDescent="0.25">
      <c r="D923" s="11"/>
    </row>
    <row r="924" spans="4:4" ht="15.75" customHeight="1" x14ac:dyDescent="0.25">
      <c r="D924" s="11"/>
    </row>
    <row r="925" spans="4:4" ht="15.75" customHeight="1" x14ac:dyDescent="0.25">
      <c r="D925" s="11"/>
    </row>
    <row r="926" spans="4:4" ht="15.75" customHeight="1" x14ac:dyDescent="0.25">
      <c r="D926" s="11"/>
    </row>
    <row r="927" spans="4:4" ht="15.75" customHeight="1" x14ac:dyDescent="0.25">
      <c r="D927" s="11"/>
    </row>
    <row r="928" spans="4:4" ht="15.75" customHeight="1" x14ac:dyDescent="0.25">
      <c r="D928" s="11"/>
    </row>
    <row r="929" spans="4:4" ht="15.75" customHeight="1" x14ac:dyDescent="0.25">
      <c r="D929" s="11"/>
    </row>
    <row r="930" spans="4:4" ht="15.75" customHeight="1" x14ac:dyDescent="0.25">
      <c r="D930" s="11"/>
    </row>
    <row r="931" spans="4:4" ht="15.75" customHeight="1" x14ac:dyDescent="0.25">
      <c r="D931" s="11"/>
    </row>
    <row r="932" spans="4:4" ht="15.75" customHeight="1" x14ac:dyDescent="0.25">
      <c r="D932" s="11"/>
    </row>
    <row r="933" spans="4:4" ht="15.75" customHeight="1" x14ac:dyDescent="0.25">
      <c r="D933" s="11"/>
    </row>
    <row r="934" spans="4:4" ht="15.75" customHeight="1" x14ac:dyDescent="0.25">
      <c r="D934" s="11"/>
    </row>
    <row r="935" spans="4:4" ht="15.75" customHeight="1" x14ac:dyDescent="0.25">
      <c r="D935" s="11"/>
    </row>
    <row r="936" spans="4:4" ht="15.75" customHeight="1" x14ac:dyDescent="0.25">
      <c r="D936" s="11"/>
    </row>
    <row r="937" spans="4:4" ht="15.75" customHeight="1" x14ac:dyDescent="0.25">
      <c r="D937" s="11"/>
    </row>
    <row r="938" spans="4:4" ht="15.75" customHeight="1" x14ac:dyDescent="0.25">
      <c r="D938" s="11"/>
    </row>
    <row r="939" spans="4:4" ht="15.75" customHeight="1" x14ac:dyDescent="0.25">
      <c r="D939" s="11"/>
    </row>
    <row r="940" spans="4:4" ht="15.75" customHeight="1" x14ac:dyDescent="0.25">
      <c r="D940" s="11"/>
    </row>
    <row r="941" spans="4:4" ht="15.75" customHeight="1" x14ac:dyDescent="0.25">
      <c r="D941" s="11"/>
    </row>
    <row r="942" spans="4:4" ht="15.75" customHeight="1" x14ac:dyDescent="0.25">
      <c r="D942" s="11"/>
    </row>
    <row r="943" spans="4:4" ht="15.75" customHeight="1" x14ac:dyDescent="0.25">
      <c r="D943" s="11"/>
    </row>
    <row r="944" spans="4:4" ht="15.75" customHeight="1" x14ac:dyDescent="0.25">
      <c r="D944" s="11"/>
    </row>
    <row r="945" spans="4:4" ht="15.75" customHeight="1" x14ac:dyDescent="0.25">
      <c r="D945" s="11"/>
    </row>
    <row r="946" spans="4:4" ht="15.75" customHeight="1" x14ac:dyDescent="0.25">
      <c r="D946" s="11"/>
    </row>
    <row r="947" spans="4:4" ht="15.75" customHeight="1" x14ac:dyDescent="0.25">
      <c r="D947" s="11"/>
    </row>
    <row r="948" spans="4:4" ht="15.75" customHeight="1" x14ac:dyDescent="0.25">
      <c r="D948" s="11"/>
    </row>
    <row r="949" spans="4:4" ht="15.75" customHeight="1" x14ac:dyDescent="0.25">
      <c r="D949" s="11"/>
    </row>
    <row r="950" spans="4:4" ht="15.75" customHeight="1" x14ac:dyDescent="0.25">
      <c r="D950" s="11"/>
    </row>
    <row r="951" spans="4:4" ht="15.75" customHeight="1" x14ac:dyDescent="0.25">
      <c r="D951" s="11"/>
    </row>
    <row r="952" spans="4:4" ht="15.75" customHeight="1" x14ac:dyDescent="0.25">
      <c r="D952" s="11"/>
    </row>
    <row r="953" spans="4:4" ht="15.75" customHeight="1" x14ac:dyDescent="0.25">
      <c r="D953" s="11"/>
    </row>
    <row r="954" spans="4:4" ht="15.75" customHeight="1" x14ac:dyDescent="0.25">
      <c r="D954" s="11"/>
    </row>
    <row r="955" spans="4:4" ht="15.75" customHeight="1" x14ac:dyDescent="0.25">
      <c r="D955" s="11"/>
    </row>
    <row r="956" spans="4:4" ht="15.75" customHeight="1" x14ac:dyDescent="0.25">
      <c r="D956" s="11"/>
    </row>
    <row r="957" spans="4:4" ht="15.75" customHeight="1" x14ac:dyDescent="0.25">
      <c r="D957" s="11"/>
    </row>
    <row r="958" spans="4:4" ht="15.75" customHeight="1" x14ac:dyDescent="0.25">
      <c r="D958" s="11"/>
    </row>
    <row r="959" spans="4:4" ht="15.75" customHeight="1" x14ac:dyDescent="0.25">
      <c r="D959" s="11"/>
    </row>
    <row r="960" spans="4:4" ht="15.75" customHeight="1" x14ac:dyDescent="0.25">
      <c r="D960" s="11"/>
    </row>
    <row r="961" spans="4:4" ht="15.75" customHeight="1" x14ac:dyDescent="0.25">
      <c r="D961" s="11"/>
    </row>
    <row r="962" spans="4:4" ht="15.75" customHeight="1" x14ac:dyDescent="0.25">
      <c r="D962" s="11"/>
    </row>
    <row r="963" spans="4:4" ht="15.75" customHeight="1" x14ac:dyDescent="0.25">
      <c r="D963" s="11"/>
    </row>
    <row r="964" spans="4:4" ht="15.75" customHeight="1" x14ac:dyDescent="0.25">
      <c r="D964" s="11"/>
    </row>
    <row r="965" spans="4:4" ht="15.75" customHeight="1" x14ac:dyDescent="0.25">
      <c r="D965" s="11"/>
    </row>
    <row r="966" spans="4:4" ht="15.75" customHeight="1" x14ac:dyDescent="0.25">
      <c r="D966" s="11"/>
    </row>
    <row r="967" spans="4:4" ht="15.75" customHeight="1" x14ac:dyDescent="0.25">
      <c r="D967" s="11"/>
    </row>
    <row r="968" spans="4:4" ht="15.75" customHeight="1" x14ac:dyDescent="0.25">
      <c r="D968" s="11"/>
    </row>
    <row r="969" spans="4:4" ht="15.75" customHeight="1" x14ac:dyDescent="0.25">
      <c r="D969" s="11"/>
    </row>
    <row r="970" spans="4:4" ht="15.75" customHeight="1" x14ac:dyDescent="0.25">
      <c r="D970" s="11"/>
    </row>
    <row r="971" spans="4:4" ht="15.75" customHeight="1" x14ac:dyDescent="0.25">
      <c r="D971" s="11"/>
    </row>
    <row r="972" spans="4:4" ht="15.75" customHeight="1" x14ac:dyDescent="0.25">
      <c r="D972" s="11"/>
    </row>
    <row r="973" spans="4:4" ht="15.75" customHeight="1" x14ac:dyDescent="0.25">
      <c r="D973" s="11"/>
    </row>
    <row r="974" spans="4:4" ht="15.75" customHeight="1" x14ac:dyDescent="0.25">
      <c r="D974" s="11"/>
    </row>
    <row r="975" spans="4:4" ht="15.75" customHeight="1" x14ac:dyDescent="0.25">
      <c r="D975" s="11"/>
    </row>
    <row r="976" spans="4:4" ht="15.75" customHeight="1" x14ac:dyDescent="0.25">
      <c r="D976" s="11"/>
    </row>
    <row r="977" spans="4:4" ht="15.75" customHeight="1" x14ac:dyDescent="0.25">
      <c r="D977" s="11"/>
    </row>
    <row r="978" spans="4:4" ht="15.75" customHeight="1" x14ac:dyDescent="0.25">
      <c r="D978" s="11"/>
    </row>
    <row r="979" spans="4:4" ht="15.75" customHeight="1" x14ac:dyDescent="0.25">
      <c r="D979" s="11"/>
    </row>
    <row r="980" spans="4:4" ht="15.75" customHeight="1" x14ac:dyDescent="0.25">
      <c r="D980" s="11"/>
    </row>
    <row r="981" spans="4:4" ht="15.75" customHeight="1" x14ac:dyDescent="0.25">
      <c r="D981" s="11"/>
    </row>
    <row r="982" spans="4:4" ht="15.75" customHeight="1" x14ac:dyDescent="0.25">
      <c r="D982" s="11"/>
    </row>
    <row r="983" spans="4:4" ht="15.75" customHeight="1" x14ac:dyDescent="0.25">
      <c r="D983" s="11"/>
    </row>
    <row r="984" spans="4:4" ht="15.75" customHeight="1" x14ac:dyDescent="0.25">
      <c r="D984" s="11"/>
    </row>
    <row r="985" spans="4:4" ht="15.75" customHeight="1" x14ac:dyDescent="0.25">
      <c r="D985" s="11"/>
    </row>
    <row r="986" spans="4:4" ht="15.75" customHeight="1" x14ac:dyDescent="0.25">
      <c r="D986" s="11"/>
    </row>
    <row r="987" spans="4:4" ht="15.75" customHeight="1" x14ac:dyDescent="0.25">
      <c r="D987" s="11"/>
    </row>
    <row r="988" spans="4:4" ht="15.75" customHeight="1" x14ac:dyDescent="0.25">
      <c r="D988" s="11"/>
    </row>
    <row r="989" spans="4:4" ht="15.75" customHeight="1" x14ac:dyDescent="0.25">
      <c r="D989" s="11"/>
    </row>
    <row r="990" spans="4:4" ht="15.75" customHeight="1" x14ac:dyDescent="0.25">
      <c r="D990" s="11"/>
    </row>
    <row r="991" spans="4:4" ht="15.75" customHeight="1" x14ac:dyDescent="0.25">
      <c r="D991" s="11"/>
    </row>
    <row r="992" spans="4:4" ht="15.75" customHeight="1" x14ac:dyDescent="0.25">
      <c r="D992" s="11"/>
    </row>
    <row r="993" spans="4:4" ht="15.75" customHeight="1" x14ac:dyDescent="0.25">
      <c r="D993" s="11"/>
    </row>
    <row r="994" spans="4:4" ht="15.75" customHeight="1" x14ac:dyDescent="0.25">
      <c r="D994" s="11"/>
    </row>
    <row r="995" spans="4:4" ht="15.75" customHeight="1" x14ac:dyDescent="0.25">
      <c r="D995" s="11"/>
    </row>
    <row r="996" spans="4:4" ht="15.75" customHeight="1" x14ac:dyDescent="0.25">
      <c r="D996" s="11"/>
    </row>
    <row r="997" spans="4:4" ht="15.75" customHeight="1" x14ac:dyDescent="0.25">
      <c r="D997" s="11"/>
    </row>
    <row r="998" spans="4:4" ht="15.75" customHeight="1" x14ac:dyDescent="0.25">
      <c r="D998" s="11"/>
    </row>
    <row r="999" spans="4:4" ht="15.75" customHeight="1" x14ac:dyDescent="0.25">
      <c r="D999" s="11"/>
    </row>
    <row r="1000" spans="4:4" ht="15.75" customHeight="1" x14ac:dyDescent="0.25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D11" sqref="D11"/>
    </sheetView>
  </sheetViews>
  <sheetFormatPr defaultColWidth="14.42578125" defaultRowHeight="15" customHeight="1" x14ac:dyDescent="0.25"/>
  <cols>
    <col min="1" max="1" width="6" customWidth="1"/>
    <col min="2" max="3" width="2" customWidth="1"/>
    <col min="4" max="4" width="2.28515625" customWidth="1"/>
    <col min="5" max="6" width="14.140625" customWidth="1"/>
    <col min="7" max="7" width="15.140625" customWidth="1"/>
    <col min="8" max="8" width="9" customWidth="1"/>
    <col min="9" max="9" width="1.28515625" customWidth="1"/>
    <col min="10" max="12" width="14.140625" customWidth="1"/>
    <col min="13" max="13" width="9" customWidth="1"/>
    <col min="14" max="14" width="1.28515625" customWidth="1"/>
    <col min="15" max="16" width="13.140625" customWidth="1"/>
    <col min="17" max="17" width="14.140625" customWidth="1"/>
    <col min="18" max="18" width="8" customWidth="1"/>
    <col min="19" max="19" width="1.28515625" customWidth="1"/>
    <col min="20" max="20" width="14.140625" customWidth="1"/>
  </cols>
  <sheetData>
    <row r="1" spans="1:20" ht="11.25" customHeight="1" x14ac:dyDescent="0.25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25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25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25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25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25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25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25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25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25">
      <c r="A10" s="216" t="s">
        <v>244</v>
      </c>
      <c r="B10" s="203">
        <v>2</v>
      </c>
      <c r="C10" s="204">
        <v>2</v>
      </c>
      <c r="D10" s="188" t="s">
        <v>287</v>
      </c>
      <c r="E10" s="205">
        <f>(B10*'Proposed Budget'!$O$68)+(C10*'Proposed Budget'!$O$44)+'Proposed Budget'!$L$21+'Proposed Budget'!$L$22</f>
        <v>16719.636254326666</v>
      </c>
      <c r="F10" s="206">
        <f>SUM('Monthly Breakdown'!Y49:Y52)</f>
        <v>14978.640000000001</v>
      </c>
      <c r="G10" s="207">
        <f t="shared" si="0"/>
        <v>-1740.9962543266647</v>
      </c>
      <c r="H10" s="208">
        <f t="shared" si="1"/>
        <v>-0.10412883557057852</v>
      </c>
      <c r="I10" s="198"/>
      <c r="J10" s="209">
        <f t="shared" ref="J10:K10" si="15">SUM(O28,E28,J28)</f>
        <v>13000</v>
      </c>
      <c r="K10" s="210">
        <f t="shared" si="15"/>
        <v>12159.939999999999</v>
      </c>
      <c r="L10" s="211">
        <f t="shared" si="3"/>
        <v>840.06000000000131</v>
      </c>
      <c r="M10" s="212">
        <f t="shared" si="4"/>
        <v>-6.4620000000000094E-2</v>
      </c>
      <c r="N10" s="198"/>
      <c r="O10" s="213">
        <f t="shared" si="5"/>
        <v>3719.6362543266659</v>
      </c>
      <c r="P10" s="214">
        <f>SUM('Monthly Breakdown'!Y45:Y46)</f>
        <v>2818.7</v>
      </c>
      <c r="Q10" s="215">
        <f t="shared" si="6"/>
        <v>-900.93625432666613</v>
      </c>
      <c r="R10" s="198"/>
      <c r="S10" s="198"/>
      <c r="T10" s="198">
        <f t="shared" si="7"/>
        <v>0</v>
      </c>
    </row>
    <row r="11" spans="1:20" ht="11.25" customHeight="1" x14ac:dyDescent="0.25">
      <c r="A11" s="216" t="s">
        <v>245</v>
      </c>
      <c r="B11" s="203">
        <v>2</v>
      </c>
      <c r="C11" s="204">
        <v>3</v>
      </c>
      <c r="D11" s="188"/>
      <c r="E11" s="205">
        <f>(B11*'Proposed Budget'!$O$68)+(C11*'Proposed Budget'!$O$44)+'Proposed Budget'!$L$21+'Proposed Budget'!$L$22</f>
        <v>19483.419759326665</v>
      </c>
      <c r="F11" s="206">
        <f>SUM('Monthly Breakdown'!AA49:AA52)</f>
        <v>13035.58</v>
      </c>
      <c r="G11" s="207">
        <f t="shared" si="0"/>
        <v>-6447.8397593266654</v>
      </c>
      <c r="H11" s="208">
        <f t="shared" si="1"/>
        <v>-0.33093983699858953</v>
      </c>
      <c r="I11" s="198"/>
      <c r="J11" s="209">
        <f t="shared" ref="J11:K11" si="16">SUM(O29,E29,J29)</f>
        <v>13000</v>
      </c>
      <c r="K11" s="210">
        <f t="shared" si="16"/>
        <v>9349.0000000000018</v>
      </c>
      <c r="L11" s="211">
        <f t="shared" si="3"/>
        <v>3650.9999999999982</v>
      </c>
      <c r="M11" s="212">
        <f t="shared" si="4"/>
        <v>-0.28084615384615369</v>
      </c>
      <c r="N11" s="198"/>
      <c r="O11" s="213">
        <f t="shared" si="5"/>
        <v>6483.4197593266654</v>
      </c>
      <c r="P11" s="214">
        <f>SUM('Monthly Breakdown'!AA45:AA46)</f>
        <v>50</v>
      </c>
      <c r="Q11" s="215">
        <f t="shared" si="6"/>
        <v>-6433.4197593266654</v>
      </c>
      <c r="R11" s="198"/>
      <c r="S11" s="198"/>
      <c r="T11" s="198">
        <f t="shared" si="7"/>
        <v>3636.5799999999981</v>
      </c>
    </row>
    <row r="12" spans="1:20" ht="11.25" customHeight="1" x14ac:dyDescent="0.25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25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25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25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25">
      <c r="A16" s="217" t="s">
        <v>68</v>
      </c>
      <c r="B16" s="203"/>
      <c r="C16" s="204"/>
      <c r="D16" s="188"/>
      <c r="E16" s="205">
        <f>SUM(E2:E11)</f>
        <v>172723.9295532667</v>
      </c>
      <c r="F16" s="205">
        <f>SUM(F2:F11)</f>
        <v>166385.23000000001</v>
      </c>
      <c r="G16" s="205">
        <f>SUM(G2:G11)</f>
        <v>-6338.6995532666551</v>
      </c>
      <c r="H16" s="208">
        <f>((SUM(F16))-SUM(E16))/SUM(E16)</f>
        <v>-3.6698444562146708E-2</v>
      </c>
      <c r="I16" s="198"/>
      <c r="J16" s="209">
        <f>SUM(J2:J11)</f>
        <v>130000</v>
      </c>
      <c r="K16" s="209">
        <f>SUM(K2:K11)</f>
        <v>119405.83</v>
      </c>
      <c r="L16" s="209">
        <f>SUM(L2:L11)</f>
        <v>10594.169999999998</v>
      </c>
      <c r="M16" s="212">
        <f>((K16-SUM(J16))/SUM(J16))</f>
        <v>-8.1493615384615373E-2</v>
      </c>
      <c r="N16" s="198"/>
      <c r="O16" s="213">
        <f>SUM(O2:O11)</f>
        <v>42723.929553266658</v>
      </c>
      <c r="P16" s="213">
        <f>SUM(P2:P11)</f>
        <v>43342.819999999992</v>
      </c>
      <c r="Q16" s="213">
        <f>SUM(Q2:Q11)</f>
        <v>618.89044673334138</v>
      </c>
      <c r="R16" s="218">
        <f>((P16-SUM(O16))/SUM(O16))</f>
        <v>1.4485803464349498E-2</v>
      </c>
      <c r="S16" s="198"/>
      <c r="T16" s="198">
        <f>F16-K16-P16</f>
        <v>3636.5800000000163</v>
      </c>
    </row>
    <row r="19" spans="1:17" ht="11.25" customHeight="1" x14ac:dyDescent="0.25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25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25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25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25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25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25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25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25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25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4226.66</v>
      </c>
      <c r="G28" s="232">
        <f t="shared" si="19"/>
        <v>973.34000000000015</v>
      </c>
      <c r="H28" s="233">
        <f t="shared" si="20"/>
        <v>-0.18718076923076926</v>
      </c>
      <c r="I28" s="198"/>
      <c r="J28" s="234">
        <f>SUM('Proposed Budget'!$D$5:$D$12)</f>
        <v>5800</v>
      </c>
      <c r="K28" s="235">
        <f>SUM('Monthly Breakdown'!Y5:Y12)</f>
        <v>5933.28</v>
      </c>
      <c r="L28" s="236">
        <f t="shared" si="21"/>
        <v>-133.27999999999975</v>
      </c>
      <c r="M28" s="237">
        <f t="shared" si="22"/>
        <v>2.2979310344827541E-2</v>
      </c>
      <c r="N28" s="198"/>
      <c r="O28" s="238">
        <f>SUM('Proposed Budget'!$D$33:$D$43)</f>
        <v>2000</v>
      </c>
      <c r="P28" s="239">
        <f>SUM('Monthly Breakdown'!Y33:Y43)</f>
        <v>2000</v>
      </c>
      <c r="Q28" s="240">
        <f t="shared" si="23"/>
        <v>0</v>
      </c>
    </row>
    <row r="29" spans="1:17" ht="11.25" customHeight="1" x14ac:dyDescent="0.25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4588.5700000000015</v>
      </c>
      <c r="G29" s="232">
        <f t="shared" si="19"/>
        <v>611.42999999999847</v>
      </c>
      <c r="H29" s="233">
        <f t="shared" si="20"/>
        <v>-0.11758269230769201</v>
      </c>
      <c r="I29" s="198"/>
      <c r="J29" s="234">
        <f>SUM('Proposed Budget'!$D$5:$D$12)</f>
        <v>5800</v>
      </c>
      <c r="K29" s="235">
        <f>SUM('Monthly Breakdown'!AA5:AA12)</f>
        <v>4760.43</v>
      </c>
      <c r="L29" s="236">
        <f t="shared" si="21"/>
        <v>1039.5699999999997</v>
      </c>
      <c r="M29" s="237">
        <f t="shared" si="22"/>
        <v>-0.17923620689655168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25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25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25"/>
    <row r="33" spans="1:17" ht="15.75" customHeight="1" x14ac:dyDescent="0.25"/>
    <row r="34" spans="1:17" ht="11.25" customHeight="1" x14ac:dyDescent="0.25">
      <c r="A34" s="217" t="s">
        <v>68</v>
      </c>
      <c r="B34" s="188"/>
      <c r="C34" s="188"/>
      <c r="D34" s="188"/>
      <c r="E34" s="230">
        <f>SUM(E20:E29)</f>
        <v>52000</v>
      </c>
      <c r="F34" s="230">
        <f>SUM(F20:F29)</f>
        <v>46550.73</v>
      </c>
      <c r="G34" s="230">
        <f>SUM(G20:G29)</f>
        <v>5449.2699999999968</v>
      </c>
      <c r="H34" s="233">
        <f>((F34-SUM(E34)))/SUM(E34)</f>
        <v>-0.10479365384615379</v>
      </c>
      <c r="I34" s="198"/>
      <c r="J34" s="234">
        <f>SUM(J20:J29)</f>
        <v>58000</v>
      </c>
      <c r="K34" s="234">
        <f>SUM(K20:K29)</f>
        <v>54855.1</v>
      </c>
      <c r="L34" s="234">
        <f>SUM(L20:L29)</f>
        <v>3144.8999999999996</v>
      </c>
      <c r="M34" s="237">
        <f>((K34-SUM(J34))/SUM(J34))</f>
        <v>-5.4222413793103476E-2</v>
      </c>
      <c r="N34" s="198"/>
      <c r="O34" s="238">
        <f t="shared" ref="O34:Q34" si="24">SUM(O20:O31)</f>
        <v>24000</v>
      </c>
      <c r="P34" s="238">
        <f t="shared" si="24"/>
        <v>18000</v>
      </c>
      <c r="Q34" s="238">
        <f t="shared" si="24"/>
        <v>6000</v>
      </c>
    </row>
    <row r="35" spans="1:17" ht="15.75" customHeight="1" x14ac:dyDescent="0.25"/>
    <row r="36" spans="1:17" ht="15.75" customHeight="1" x14ac:dyDescent="0.25"/>
    <row r="37" spans="1:17" ht="15.75" customHeight="1" x14ac:dyDescent="0.25"/>
    <row r="38" spans="1:17" ht="15.75" customHeight="1" x14ac:dyDescent="0.25"/>
    <row r="39" spans="1:17" ht="15.75" customHeight="1" x14ac:dyDescent="0.25"/>
    <row r="40" spans="1:17" ht="15.75" customHeight="1" x14ac:dyDescent="0.25"/>
    <row r="41" spans="1:17" ht="15.75" customHeight="1" x14ac:dyDescent="0.25"/>
    <row r="42" spans="1:17" ht="15.75" customHeight="1" x14ac:dyDescent="0.25"/>
    <row r="43" spans="1:17" ht="15.75" customHeight="1" x14ac:dyDescent="0.25"/>
    <row r="44" spans="1:17" ht="15.75" customHeight="1" x14ac:dyDescent="0.25"/>
    <row r="45" spans="1:17" ht="15.75" customHeight="1" x14ac:dyDescent="0.25"/>
    <row r="46" spans="1:17" ht="15.75" customHeight="1" x14ac:dyDescent="0.25"/>
    <row r="47" spans="1:17" ht="15.75" customHeight="1" x14ac:dyDescent="0.25"/>
    <row r="48" spans="1:1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635"/>
  <sheetViews>
    <sheetView tabSelected="1" workbookViewId="0">
      <pane ySplit="4" topLeftCell="A5" activePane="bottomLeft" state="frozen"/>
      <selection pane="bottomLeft" activeCell="D15" sqref="D15"/>
    </sheetView>
  </sheetViews>
  <sheetFormatPr defaultColWidth="14.42578125" defaultRowHeight="15" customHeight="1" x14ac:dyDescent="0.25"/>
  <cols>
    <col min="1" max="2" width="4" customWidth="1"/>
    <col min="3" max="3" width="12.140625" customWidth="1"/>
    <col min="4" max="4" width="49" customWidth="1"/>
    <col min="5" max="6" width="14.5703125" customWidth="1"/>
    <col min="7" max="7" width="13.28515625" customWidth="1"/>
    <col min="8" max="8" width="5" customWidth="1"/>
    <col min="9" max="9" width="8" customWidth="1"/>
    <col min="10" max="10" width="14.5703125" customWidth="1"/>
    <col min="11" max="11" width="7.85546875" customWidth="1"/>
    <col min="12" max="12" width="14.5703125" customWidth="1"/>
    <col min="13" max="13" width="7.85546875" customWidth="1"/>
    <col min="14" max="14" width="14.5703125" customWidth="1"/>
    <col min="15" max="15" width="8" customWidth="1"/>
    <col min="16" max="16" width="13.28515625" customWidth="1"/>
    <col min="17" max="17" width="6.7109375" customWidth="1"/>
    <col min="18" max="18" width="12" customWidth="1"/>
    <col min="19" max="19" width="7.85546875" customWidth="1"/>
    <col min="20" max="20" width="13.28515625" customWidth="1"/>
  </cols>
  <sheetData>
    <row r="1" spans="1:20" ht="12" customHeight="1" x14ac:dyDescent="0.25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(SUM(INDIRECT("g5:g5")))+J2+L2+N2+P2-R2+T2-G1838</f>
        <v>7996.7899999999936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25">
      <c r="A2" s="299"/>
      <c r="B2" s="312"/>
      <c r="C2" s="298"/>
      <c r="D2" s="313"/>
      <c r="E2" s="549" t="s">
        <v>39</v>
      </c>
      <c r="F2" s="548"/>
      <c r="G2" s="300">
        <f>R2</f>
        <v>180</v>
      </c>
      <c r="H2" s="301"/>
      <c r="I2" s="314" t="s">
        <v>275</v>
      </c>
      <c r="J2" s="303">
        <f>SUMIFS(E:E,I:I,"1")</f>
        <v>636.21999999999991</v>
      </c>
      <c r="K2" s="304" t="s">
        <v>276</v>
      </c>
      <c r="L2" s="305">
        <f>(SUMIFS(E:E,I:I,"2"))</f>
        <v>1046.5499999999997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180</v>
      </c>
      <c r="S2" s="310" t="s">
        <v>279</v>
      </c>
      <c r="T2" s="311">
        <f>SUMIFS(E:E,I:I,"6")</f>
        <v>0</v>
      </c>
    </row>
    <row r="3" spans="1:20" ht="12" customHeight="1" x14ac:dyDescent="0.25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25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25">
      <c r="A5" s="329" t="s">
        <v>289</v>
      </c>
      <c r="B5" s="330">
        <v>1</v>
      </c>
      <c r="C5" s="298">
        <v>46320</v>
      </c>
      <c r="D5" s="299" t="s">
        <v>829</v>
      </c>
      <c r="E5" s="522">
        <v>22.47</v>
      </c>
      <c r="F5" s="522"/>
      <c r="G5" s="333">
        <f t="shared" ref="G5:G35" si="0">G6-E5+F5</f>
        <v>6494.0199999999941</v>
      </c>
      <c r="H5" s="334"/>
      <c r="I5" s="335">
        <v>2</v>
      </c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25">
      <c r="A6" s="329" t="s">
        <v>289</v>
      </c>
      <c r="B6" s="330">
        <v>4</v>
      </c>
      <c r="C6" s="298">
        <v>46320</v>
      </c>
      <c r="D6" s="299" t="s">
        <v>882</v>
      </c>
      <c r="E6" s="522">
        <v>42.76</v>
      </c>
      <c r="F6" s="522"/>
      <c r="G6" s="333">
        <f t="shared" si="0"/>
        <v>6516.4899999999943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25">
      <c r="A7" s="329" t="s">
        <v>294</v>
      </c>
      <c r="B7" s="330">
        <v>12</v>
      </c>
      <c r="C7" s="298">
        <v>46320</v>
      </c>
      <c r="D7" s="299" t="s">
        <v>314</v>
      </c>
      <c r="E7" s="522">
        <v>204.48</v>
      </c>
      <c r="F7" s="522"/>
      <c r="G7" s="333">
        <f t="shared" si="0"/>
        <v>6559.2499999999945</v>
      </c>
      <c r="H7" s="334"/>
      <c r="I7" s="335">
        <v>1</v>
      </c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25">
      <c r="A8" s="329" t="s">
        <v>289</v>
      </c>
      <c r="B8" s="330">
        <v>1</v>
      </c>
      <c r="C8" s="298">
        <v>46319</v>
      </c>
      <c r="D8" s="299" t="s">
        <v>311</v>
      </c>
      <c r="E8" s="522">
        <v>54.68</v>
      </c>
      <c r="F8" s="522"/>
      <c r="G8" s="333">
        <f t="shared" si="0"/>
        <v>6763.7299999999941</v>
      </c>
      <c r="H8" s="334"/>
      <c r="I8" s="335">
        <v>2</v>
      </c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25">
      <c r="A9" s="329" t="s">
        <v>289</v>
      </c>
      <c r="B9" s="330">
        <v>8</v>
      </c>
      <c r="C9" s="298">
        <v>46319</v>
      </c>
      <c r="D9" s="299" t="s">
        <v>419</v>
      </c>
      <c r="E9" s="522">
        <v>4.47</v>
      </c>
      <c r="F9" s="522"/>
      <c r="G9" s="333">
        <f t="shared" si="0"/>
        <v>6818.4099999999944</v>
      </c>
      <c r="H9" s="334"/>
      <c r="I9" s="335">
        <v>1</v>
      </c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25">
      <c r="A10" s="329" t="s">
        <v>289</v>
      </c>
      <c r="B10" s="330">
        <v>8</v>
      </c>
      <c r="C10" s="298">
        <v>46319</v>
      </c>
      <c r="D10" s="299" t="s">
        <v>319</v>
      </c>
      <c r="E10" s="522">
        <v>24.44</v>
      </c>
      <c r="F10" s="522"/>
      <c r="G10" s="333">
        <f t="shared" si="0"/>
        <v>6822.8799999999947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25">
      <c r="A11" s="329" t="s">
        <v>289</v>
      </c>
      <c r="B11" s="330">
        <v>4</v>
      </c>
      <c r="C11" s="298">
        <v>46319</v>
      </c>
      <c r="D11" s="299" t="s">
        <v>419</v>
      </c>
      <c r="E11" s="522">
        <v>38.450000000000003</v>
      </c>
      <c r="F11" s="522"/>
      <c r="G11" s="333">
        <f t="shared" si="0"/>
        <v>6847.3199999999943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25">
      <c r="A12" s="329" t="s">
        <v>289</v>
      </c>
      <c r="B12" s="330">
        <v>8</v>
      </c>
      <c r="C12" s="298">
        <v>46319</v>
      </c>
      <c r="D12" s="299" t="s">
        <v>471</v>
      </c>
      <c r="E12" s="522">
        <v>16.84</v>
      </c>
      <c r="F12" s="522"/>
      <c r="G12" s="333">
        <f t="shared" si="0"/>
        <v>6885.7699999999941</v>
      </c>
      <c r="H12" s="334"/>
      <c r="I12" s="335">
        <v>1</v>
      </c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25">
      <c r="A13" s="329" t="s">
        <v>289</v>
      </c>
      <c r="B13" s="330">
        <v>2</v>
      </c>
      <c r="C13" s="298">
        <v>46319</v>
      </c>
      <c r="D13" s="299" t="s">
        <v>471</v>
      </c>
      <c r="E13" s="522">
        <v>78.45</v>
      </c>
      <c r="F13" s="522"/>
      <c r="G13" s="333">
        <f t="shared" si="0"/>
        <v>6902.6099999999942</v>
      </c>
      <c r="H13" s="334"/>
      <c r="I13" s="335">
        <v>1</v>
      </c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25">
      <c r="A14" s="329" t="s">
        <v>289</v>
      </c>
      <c r="B14" s="330">
        <v>2</v>
      </c>
      <c r="C14" s="298">
        <v>46319</v>
      </c>
      <c r="D14" s="299" t="s">
        <v>357</v>
      </c>
      <c r="E14" s="522">
        <v>8.65</v>
      </c>
      <c r="F14" s="522"/>
      <c r="G14" s="333">
        <f t="shared" si="0"/>
        <v>6981.059999999994</v>
      </c>
      <c r="H14" s="334"/>
      <c r="I14" s="335">
        <v>1</v>
      </c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25">
      <c r="A15" s="329" t="s">
        <v>289</v>
      </c>
      <c r="B15" s="330">
        <v>2</v>
      </c>
      <c r="C15" s="298">
        <v>46319</v>
      </c>
      <c r="D15" s="299" t="s">
        <v>301</v>
      </c>
      <c r="E15" s="522">
        <v>28.09</v>
      </c>
      <c r="F15" s="522"/>
      <c r="G15" s="333">
        <f t="shared" si="0"/>
        <v>6989.7099999999937</v>
      </c>
      <c r="H15" s="334"/>
      <c r="I15" s="335">
        <v>1</v>
      </c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25">
      <c r="A16" s="329" t="s">
        <v>289</v>
      </c>
      <c r="B16" s="330">
        <v>6</v>
      </c>
      <c r="C16" s="298">
        <v>46319</v>
      </c>
      <c r="D16" s="299" t="s">
        <v>300</v>
      </c>
      <c r="E16" s="522">
        <v>46.4</v>
      </c>
      <c r="F16" s="522"/>
      <c r="G16" s="333">
        <f t="shared" si="0"/>
        <v>7017.7999999999938</v>
      </c>
      <c r="H16" s="334"/>
      <c r="I16" s="335">
        <v>1</v>
      </c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25">
      <c r="A17" s="329" t="s">
        <v>289</v>
      </c>
      <c r="B17" s="330">
        <v>6</v>
      </c>
      <c r="C17" s="298">
        <v>46319</v>
      </c>
      <c r="D17" s="299" t="s">
        <v>300</v>
      </c>
      <c r="E17" s="522">
        <v>46.83</v>
      </c>
      <c r="F17" s="522"/>
      <c r="G17" s="333">
        <f t="shared" si="0"/>
        <v>7064.1999999999935</v>
      </c>
      <c r="H17" s="334"/>
      <c r="I17" s="335">
        <v>1</v>
      </c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25">
      <c r="A18" s="329" t="s">
        <v>289</v>
      </c>
      <c r="B18" s="330">
        <v>5</v>
      </c>
      <c r="C18" s="298">
        <v>46318</v>
      </c>
      <c r="D18" s="299" t="s">
        <v>1038</v>
      </c>
      <c r="E18" s="522">
        <v>28.83</v>
      </c>
      <c r="F18" s="522"/>
      <c r="G18" s="333">
        <f t="shared" si="0"/>
        <v>7111.0299999999934</v>
      </c>
      <c r="H18" s="334"/>
      <c r="I18" s="335">
        <v>1</v>
      </c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25">
      <c r="A19" s="329" t="s">
        <v>287</v>
      </c>
      <c r="B19" s="330" t="s">
        <v>287</v>
      </c>
      <c r="C19" s="298">
        <v>46317</v>
      </c>
      <c r="D19" s="299" t="s">
        <v>315</v>
      </c>
      <c r="E19" s="522">
        <v>134.52000000000001</v>
      </c>
      <c r="F19" s="522">
        <v>134.52000000000001</v>
      </c>
      <c r="G19" s="333">
        <f t="shared" si="0"/>
        <v>7139.8599999999933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25">
      <c r="A20" s="329" t="s">
        <v>289</v>
      </c>
      <c r="B20" s="330">
        <v>2</v>
      </c>
      <c r="C20" s="298">
        <v>46317</v>
      </c>
      <c r="D20" s="299" t="s">
        <v>370</v>
      </c>
      <c r="E20" s="522">
        <v>18.77</v>
      </c>
      <c r="F20" s="522"/>
      <c r="G20" s="333">
        <f t="shared" si="0"/>
        <v>7139.8599999999933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25">
      <c r="A21" s="329" t="s">
        <v>289</v>
      </c>
      <c r="B21" s="330">
        <v>4</v>
      </c>
      <c r="C21" s="298">
        <v>46317</v>
      </c>
      <c r="D21" s="299" t="s">
        <v>419</v>
      </c>
      <c r="E21" s="522">
        <v>49.49</v>
      </c>
      <c r="F21" s="522"/>
      <c r="G21" s="333">
        <f t="shared" si="0"/>
        <v>7158.6299999999937</v>
      </c>
      <c r="H21" s="334"/>
      <c r="I21" s="335">
        <v>2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25">
      <c r="A22" s="329" t="s">
        <v>289</v>
      </c>
      <c r="B22" s="330">
        <v>7</v>
      </c>
      <c r="C22" s="298">
        <v>46317</v>
      </c>
      <c r="D22" s="299" t="s">
        <v>337</v>
      </c>
      <c r="E22" s="522">
        <v>53.49</v>
      </c>
      <c r="F22" s="522"/>
      <c r="G22" s="333">
        <f t="shared" si="0"/>
        <v>7208.1199999999935</v>
      </c>
      <c r="H22" s="334"/>
      <c r="I22" s="335">
        <v>2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25">
      <c r="A23" s="329" t="s">
        <v>289</v>
      </c>
      <c r="B23" s="330">
        <v>4</v>
      </c>
      <c r="C23" s="298">
        <v>46317</v>
      </c>
      <c r="D23" s="299" t="s">
        <v>296</v>
      </c>
      <c r="E23" s="522">
        <v>44.14</v>
      </c>
      <c r="F23" s="522"/>
      <c r="G23" s="333">
        <f t="shared" si="0"/>
        <v>7261.6099999999933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25">
      <c r="A24" s="329" t="s">
        <v>289</v>
      </c>
      <c r="B24" s="330">
        <v>2</v>
      </c>
      <c r="C24" s="298">
        <v>46317</v>
      </c>
      <c r="D24" s="299" t="s">
        <v>296</v>
      </c>
      <c r="E24" s="522">
        <v>7.63</v>
      </c>
      <c r="F24" s="522"/>
      <c r="G24" s="333">
        <f t="shared" si="0"/>
        <v>7305.7499999999936</v>
      </c>
      <c r="H24" s="334"/>
      <c r="I24" s="335">
        <v>1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25">
      <c r="A25" s="329" t="s">
        <v>289</v>
      </c>
      <c r="B25" s="330">
        <v>3</v>
      </c>
      <c r="C25" s="298">
        <v>46317</v>
      </c>
      <c r="D25" s="299" t="s">
        <v>981</v>
      </c>
      <c r="E25" s="522">
        <v>6.73</v>
      </c>
      <c r="F25" s="522"/>
      <c r="G25" s="333">
        <f t="shared" si="0"/>
        <v>7313.3799999999937</v>
      </c>
      <c r="H25" s="334"/>
      <c r="I25" s="335">
        <v>1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25">
      <c r="A26" s="329" t="s">
        <v>289</v>
      </c>
      <c r="B26" s="330">
        <v>5</v>
      </c>
      <c r="C26" s="298">
        <v>46316</v>
      </c>
      <c r="D26" s="299" t="s">
        <v>1037</v>
      </c>
      <c r="E26" s="522">
        <v>80</v>
      </c>
      <c r="F26" s="522"/>
      <c r="G26" s="333">
        <f t="shared" si="0"/>
        <v>7320.1099999999933</v>
      </c>
      <c r="H26" s="334" t="s">
        <v>298</v>
      </c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25">
      <c r="A27" s="329" t="s">
        <v>289</v>
      </c>
      <c r="B27" s="330">
        <v>8</v>
      </c>
      <c r="C27" s="298">
        <v>46316</v>
      </c>
      <c r="D27" s="299" t="s">
        <v>319</v>
      </c>
      <c r="E27" s="522">
        <v>9.0299999999999994</v>
      </c>
      <c r="F27" s="522"/>
      <c r="G27" s="333">
        <f t="shared" si="0"/>
        <v>7400.1099999999933</v>
      </c>
      <c r="H27" s="334"/>
      <c r="I27" s="335">
        <v>1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25">
      <c r="A28" s="329" t="s">
        <v>294</v>
      </c>
      <c r="B28" s="330">
        <v>16</v>
      </c>
      <c r="C28" s="298">
        <v>46316</v>
      </c>
      <c r="D28" s="299" t="s">
        <v>1093</v>
      </c>
      <c r="E28" s="522">
        <v>75</v>
      </c>
      <c r="F28" s="522"/>
      <c r="G28" s="333">
        <f t="shared" si="0"/>
        <v>7409.1399999999931</v>
      </c>
      <c r="H28" s="334"/>
      <c r="I28" s="335">
        <v>2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25">
      <c r="A29" s="329" t="s">
        <v>294</v>
      </c>
      <c r="B29" s="330">
        <v>16</v>
      </c>
      <c r="C29" s="298">
        <v>46316</v>
      </c>
      <c r="D29" s="299" t="s">
        <v>622</v>
      </c>
      <c r="E29" s="522">
        <v>755.78</v>
      </c>
      <c r="F29" s="522"/>
      <c r="G29" s="333">
        <f t="shared" si="0"/>
        <v>7484.1399999999931</v>
      </c>
      <c r="H29" s="334"/>
      <c r="I29" s="335">
        <v>2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25">
      <c r="A30" s="329" t="s">
        <v>289</v>
      </c>
      <c r="B30" s="330">
        <v>6</v>
      </c>
      <c r="C30" s="298">
        <v>46315</v>
      </c>
      <c r="D30" s="299" t="s">
        <v>1019</v>
      </c>
      <c r="E30" s="522">
        <v>13.83</v>
      </c>
      <c r="F30" s="522"/>
      <c r="G30" s="333">
        <f t="shared" si="0"/>
        <v>8239.9199999999928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25">
      <c r="A31" s="329" t="s">
        <v>289</v>
      </c>
      <c r="B31" s="330">
        <v>6</v>
      </c>
      <c r="C31" s="298">
        <v>46315</v>
      </c>
      <c r="D31" s="299" t="s">
        <v>426</v>
      </c>
      <c r="E31" s="522">
        <v>-185</v>
      </c>
      <c r="F31" s="522"/>
      <c r="G31" s="333">
        <f t="shared" si="0"/>
        <v>8253.7499999999927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25">
      <c r="A32" s="329" t="s">
        <v>289</v>
      </c>
      <c r="B32" s="330">
        <v>5</v>
      </c>
      <c r="C32" s="298">
        <v>46315</v>
      </c>
      <c r="D32" s="299" t="s">
        <v>1110</v>
      </c>
      <c r="E32" s="522">
        <v>87</v>
      </c>
      <c r="F32" s="522"/>
      <c r="G32" s="333">
        <f t="shared" si="0"/>
        <v>8068.7499999999927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25">
      <c r="A33" s="329" t="s">
        <v>289</v>
      </c>
      <c r="B33" s="330">
        <v>1</v>
      </c>
      <c r="C33" s="298">
        <v>46314</v>
      </c>
      <c r="D33" s="299" t="s">
        <v>311</v>
      </c>
      <c r="E33" s="522">
        <v>16.87</v>
      </c>
      <c r="F33" s="522"/>
      <c r="G33" s="333">
        <f t="shared" si="0"/>
        <v>8155.7499999999927</v>
      </c>
      <c r="H33" s="334"/>
      <c r="I33" s="335">
        <v>2</v>
      </c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25">
      <c r="A34" s="329" t="s">
        <v>291</v>
      </c>
      <c r="B34" s="330">
        <v>41</v>
      </c>
      <c r="C34" s="298">
        <v>46314</v>
      </c>
      <c r="D34" s="299" t="s">
        <v>1104</v>
      </c>
      <c r="E34" s="522"/>
      <c r="F34" s="522">
        <v>800</v>
      </c>
      <c r="G34" s="333">
        <f t="shared" si="0"/>
        <v>8172.6199999999926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25">
      <c r="A35" s="329" t="s">
        <v>335</v>
      </c>
      <c r="B35" s="330" t="s">
        <v>335</v>
      </c>
      <c r="C35" s="298">
        <v>46314</v>
      </c>
      <c r="D35" s="299" t="s">
        <v>458</v>
      </c>
      <c r="E35" s="522"/>
      <c r="F35" s="522">
        <v>200</v>
      </c>
      <c r="G35" s="333">
        <f t="shared" si="0"/>
        <v>7372.6199999999926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25">
      <c r="A36" s="329" t="s">
        <v>289</v>
      </c>
      <c r="B36" s="330">
        <v>1</v>
      </c>
      <c r="C36" s="298">
        <v>46314</v>
      </c>
      <c r="D36" s="299" t="s">
        <v>306</v>
      </c>
      <c r="E36" s="522">
        <v>108.9</v>
      </c>
      <c r="F36" s="522"/>
      <c r="G36" s="333">
        <f t="shared" ref="G36:G71" si="1">G37-E36+F36</f>
        <v>7172.6199999999926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25">
      <c r="A37" s="329" t="s">
        <v>289</v>
      </c>
      <c r="B37" s="330">
        <v>4</v>
      </c>
      <c r="C37" s="298">
        <v>46314</v>
      </c>
      <c r="D37" s="299" t="s">
        <v>334</v>
      </c>
      <c r="E37" s="522">
        <v>42.01</v>
      </c>
      <c r="F37" s="522"/>
      <c r="G37" s="333">
        <f t="shared" si="1"/>
        <v>7281.5199999999923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25">
      <c r="A38" s="329" t="s">
        <v>289</v>
      </c>
      <c r="B38" s="330">
        <v>8</v>
      </c>
      <c r="C38" s="298">
        <v>46314</v>
      </c>
      <c r="D38" s="299" t="s">
        <v>1109</v>
      </c>
      <c r="E38" s="522">
        <v>39.07</v>
      </c>
      <c r="F38" s="522"/>
      <c r="G38" s="333">
        <f t="shared" si="1"/>
        <v>7323.5299999999925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25">
      <c r="A39" s="329" t="s">
        <v>289</v>
      </c>
      <c r="B39" s="330">
        <v>2</v>
      </c>
      <c r="C39" s="298">
        <v>46314</v>
      </c>
      <c r="D39" s="299" t="s">
        <v>471</v>
      </c>
      <c r="E39" s="522">
        <v>41.32</v>
      </c>
      <c r="F39" s="522"/>
      <c r="G39" s="333">
        <f t="shared" si="1"/>
        <v>7362.5999999999922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25">
      <c r="A40" s="329" t="s">
        <v>294</v>
      </c>
      <c r="B40" s="330">
        <v>22</v>
      </c>
      <c r="C40" s="298">
        <v>46314</v>
      </c>
      <c r="D40" s="299" t="s">
        <v>921</v>
      </c>
      <c r="E40" s="522">
        <v>7.46</v>
      </c>
      <c r="F40" s="522"/>
      <c r="G40" s="333">
        <f t="shared" si="1"/>
        <v>7403.9199999999919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25">
      <c r="A41" s="329" t="s">
        <v>289</v>
      </c>
      <c r="B41" s="330">
        <v>6</v>
      </c>
      <c r="C41" s="298">
        <v>46314</v>
      </c>
      <c r="D41" s="299" t="s">
        <v>300</v>
      </c>
      <c r="E41" s="522">
        <v>40.409999999999997</v>
      </c>
      <c r="F41" s="522"/>
      <c r="G41" s="333">
        <f t="shared" si="1"/>
        <v>7411.3799999999919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25">
      <c r="A42" s="329" t="s">
        <v>294</v>
      </c>
      <c r="B42" s="330">
        <v>17</v>
      </c>
      <c r="C42" s="298">
        <v>46314</v>
      </c>
      <c r="D42" s="299" t="s">
        <v>188</v>
      </c>
      <c r="E42" s="522">
        <v>42.65</v>
      </c>
      <c r="F42" s="522"/>
      <c r="G42" s="333">
        <f t="shared" si="1"/>
        <v>7451.7899999999918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25">
      <c r="A43" s="329" t="s">
        <v>294</v>
      </c>
      <c r="B43" s="330">
        <v>22</v>
      </c>
      <c r="C43" s="298">
        <v>46314</v>
      </c>
      <c r="D43" s="299" t="s">
        <v>323</v>
      </c>
      <c r="E43" s="522">
        <v>23.42</v>
      </c>
      <c r="F43" s="522"/>
      <c r="G43" s="333">
        <f t="shared" si="1"/>
        <v>7494.4399999999914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25">
      <c r="A44" s="329" t="s">
        <v>294</v>
      </c>
      <c r="B44" s="330">
        <v>23</v>
      </c>
      <c r="C44" s="298">
        <v>46314</v>
      </c>
      <c r="D44" s="299" t="s">
        <v>63</v>
      </c>
      <c r="E44" s="522">
        <v>529.46</v>
      </c>
      <c r="F44" s="522"/>
      <c r="G44" s="333">
        <f t="shared" si="1"/>
        <v>7517.8599999999915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25">
      <c r="A45" s="329" t="s">
        <v>289</v>
      </c>
      <c r="B45" s="330">
        <v>6</v>
      </c>
      <c r="C45" s="298">
        <v>46314</v>
      </c>
      <c r="D45" s="299" t="s">
        <v>1067</v>
      </c>
      <c r="E45" s="522">
        <v>100</v>
      </c>
      <c r="F45" s="522"/>
      <c r="G45" s="333">
        <f t="shared" si="1"/>
        <v>8047.3199999999915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25">
      <c r="A46" s="329" t="s">
        <v>289</v>
      </c>
      <c r="B46" s="330">
        <v>5</v>
      </c>
      <c r="C46" s="298">
        <v>46313</v>
      </c>
      <c r="D46" s="299" t="s">
        <v>1063</v>
      </c>
      <c r="E46" s="522">
        <v>37.99</v>
      </c>
      <c r="F46" s="522"/>
      <c r="G46" s="333">
        <f t="shared" si="1"/>
        <v>8147.3199999999915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25">
      <c r="A47" s="329" t="s">
        <v>289</v>
      </c>
      <c r="B47" s="330">
        <v>6</v>
      </c>
      <c r="C47" s="298">
        <v>46313</v>
      </c>
      <c r="D47" s="299" t="s">
        <v>306</v>
      </c>
      <c r="E47" s="522">
        <v>67.53</v>
      </c>
      <c r="F47" s="522"/>
      <c r="G47" s="333">
        <f t="shared" si="1"/>
        <v>8185.3099999999913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25">
      <c r="A48" s="329" t="s">
        <v>294</v>
      </c>
      <c r="B48" s="330">
        <v>22</v>
      </c>
      <c r="C48" s="298">
        <v>46313</v>
      </c>
      <c r="D48" s="299" t="s">
        <v>1108</v>
      </c>
      <c r="E48" s="522">
        <v>149.09</v>
      </c>
      <c r="F48" s="522"/>
      <c r="G48" s="333">
        <f t="shared" si="1"/>
        <v>8252.8399999999911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25">
      <c r="A49" s="329" t="s">
        <v>294</v>
      </c>
      <c r="B49" s="330">
        <v>22</v>
      </c>
      <c r="C49" s="298">
        <v>46313</v>
      </c>
      <c r="D49" s="299" t="s">
        <v>928</v>
      </c>
      <c r="E49" s="522">
        <v>13.84</v>
      </c>
      <c r="F49" s="522"/>
      <c r="G49" s="333">
        <f t="shared" si="1"/>
        <v>8401.9299999999912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25">
      <c r="A50" s="329" t="s">
        <v>289</v>
      </c>
      <c r="B50" s="330">
        <v>8</v>
      </c>
      <c r="C50" s="298">
        <v>46313</v>
      </c>
      <c r="D50" s="299" t="s">
        <v>1107</v>
      </c>
      <c r="E50" s="522">
        <v>16.47</v>
      </c>
      <c r="F50" s="522"/>
      <c r="G50" s="333">
        <f t="shared" si="1"/>
        <v>8415.7699999999913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25">
      <c r="A51" s="329" t="s">
        <v>289</v>
      </c>
      <c r="B51" s="330">
        <v>6</v>
      </c>
      <c r="C51" s="298">
        <v>46312</v>
      </c>
      <c r="D51" s="299" t="s">
        <v>423</v>
      </c>
      <c r="E51" s="522">
        <v>5</v>
      </c>
      <c r="F51" s="522"/>
      <c r="G51" s="333">
        <f t="shared" si="1"/>
        <v>8432.2399999999907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25">
      <c r="A52" s="329" t="s">
        <v>289</v>
      </c>
      <c r="B52" s="330">
        <v>2</v>
      </c>
      <c r="C52" s="298">
        <v>46312</v>
      </c>
      <c r="D52" s="299" t="s">
        <v>308</v>
      </c>
      <c r="E52" s="522">
        <v>124.44</v>
      </c>
      <c r="F52" s="522"/>
      <c r="G52" s="333">
        <f t="shared" si="1"/>
        <v>8437.2399999999907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25">
      <c r="A53" s="329" t="s">
        <v>294</v>
      </c>
      <c r="B53" s="330">
        <v>42</v>
      </c>
      <c r="C53" s="298">
        <v>46312</v>
      </c>
      <c r="D53" s="299" t="s">
        <v>333</v>
      </c>
      <c r="E53" s="522">
        <v>22.35</v>
      </c>
      <c r="F53" s="522"/>
      <c r="G53" s="333">
        <f t="shared" si="1"/>
        <v>8561.6799999999912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25">
      <c r="A54" s="329" t="s">
        <v>294</v>
      </c>
      <c r="B54" s="330">
        <v>43</v>
      </c>
      <c r="C54" s="298">
        <v>46312</v>
      </c>
      <c r="D54" s="299" t="s">
        <v>333</v>
      </c>
      <c r="E54" s="522">
        <v>22.35</v>
      </c>
      <c r="F54" s="522"/>
      <c r="G54" s="333">
        <f t="shared" si="1"/>
        <v>8584.0299999999916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25">
      <c r="A55" s="329" t="s">
        <v>294</v>
      </c>
      <c r="B55" s="330">
        <v>21</v>
      </c>
      <c r="C55" s="298">
        <v>46312</v>
      </c>
      <c r="D55" s="299" t="s">
        <v>194</v>
      </c>
      <c r="E55" s="522">
        <v>81</v>
      </c>
      <c r="F55" s="522"/>
      <c r="G55" s="333">
        <f t="shared" si="1"/>
        <v>8606.3799999999919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25">
      <c r="A56" s="329" t="s">
        <v>289</v>
      </c>
      <c r="B56" s="330">
        <v>2</v>
      </c>
      <c r="C56" s="298">
        <v>46312</v>
      </c>
      <c r="D56" s="299" t="s">
        <v>407</v>
      </c>
      <c r="E56" s="522">
        <v>14.03</v>
      </c>
      <c r="F56" s="522"/>
      <c r="G56" s="333">
        <f t="shared" si="1"/>
        <v>8687.3799999999919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25">
      <c r="A57" s="329" t="s">
        <v>289</v>
      </c>
      <c r="B57" s="330">
        <v>2</v>
      </c>
      <c r="C57" s="298">
        <v>46312</v>
      </c>
      <c r="D57" s="299" t="s">
        <v>345</v>
      </c>
      <c r="E57" s="522">
        <v>22.41</v>
      </c>
      <c r="F57" s="522"/>
      <c r="G57" s="333">
        <f t="shared" si="1"/>
        <v>8701.4099999999926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25">
      <c r="A58" s="329" t="s">
        <v>289</v>
      </c>
      <c r="B58" s="330">
        <v>6</v>
      </c>
      <c r="C58" s="298">
        <v>46311</v>
      </c>
      <c r="D58" s="299" t="s">
        <v>312</v>
      </c>
      <c r="E58" s="522">
        <v>35.909999999999997</v>
      </c>
      <c r="F58" s="522"/>
      <c r="G58" s="333">
        <f t="shared" si="1"/>
        <v>8723.8199999999924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25">
      <c r="A59" s="329" t="s">
        <v>289</v>
      </c>
      <c r="B59" s="330">
        <v>8</v>
      </c>
      <c r="C59" s="298">
        <v>46311</v>
      </c>
      <c r="D59" s="299" t="s">
        <v>334</v>
      </c>
      <c r="E59" s="522">
        <v>4.3600000000000003</v>
      </c>
      <c r="F59" s="522"/>
      <c r="G59" s="333">
        <f t="shared" si="1"/>
        <v>8759.7299999999923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25">
      <c r="A60" s="329" t="s">
        <v>289</v>
      </c>
      <c r="B60" s="330">
        <v>4</v>
      </c>
      <c r="C60" s="298">
        <v>46311</v>
      </c>
      <c r="D60" s="299" t="s">
        <v>334</v>
      </c>
      <c r="E60" s="522">
        <v>43</v>
      </c>
      <c r="F60" s="522"/>
      <c r="G60" s="333">
        <f t="shared" si="1"/>
        <v>8764.0899999999929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25">
      <c r="A61" s="329" t="s">
        <v>289</v>
      </c>
      <c r="B61" s="330">
        <v>2</v>
      </c>
      <c r="C61" s="298">
        <v>46311</v>
      </c>
      <c r="D61" s="299" t="s">
        <v>301</v>
      </c>
      <c r="E61" s="522">
        <v>12.1</v>
      </c>
      <c r="F61" s="522"/>
      <c r="G61" s="333">
        <f t="shared" si="1"/>
        <v>8807.0899999999929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25">
      <c r="A62" s="329" t="s">
        <v>289</v>
      </c>
      <c r="B62" s="330">
        <v>8</v>
      </c>
      <c r="C62" s="298">
        <v>46311</v>
      </c>
      <c r="D62" s="299" t="s">
        <v>455</v>
      </c>
      <c r="E62" s="522">
        <v>15</v>
      </c>
      <c r="F62" s="522"/>
      <c r="G62" s="333">
        <f t="shared" si="1"/>
        <v>8819.1899999999932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25">
      <c r="A63" s="329" t="s">
        <v>289</v>
      </c>
      <c r="B63" s="330">
        <v>6</v>
      </c>
      <c r="C63" s="298">
        <v>46311</v>
      </c>
      <c r="D63" s="299" t="s">
        <v>1106</v>
      </c>
      <c r="E63" s="522">
        <v>207.8</v>
      </c>
      <c r="F63" s="522"/>
      <c r="G63" s="333">
        <f t="shared" si="1"/>
        <v>8834.1899999999932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25">
      <c r="A64" s="329" t="s">
        <v>287</v>
      </c>
      <c r="B64" s="330" t="s">
        <v>287</v>
      </c>
      <c r="C64" s="298">
        <v>46311</v>
      </c>
      <c r="D64" s="299" t="s">
        <v>1105</v>
      </c>
      <c r="E64" s="522"/>
      <c r="F64" s="522">
        <v>200</v>
      </c>
      <c r="G64" s="333">
        <f t="shared" si="1"/>
        <v>9041.9899999999925</v>
      </c>
      <c r="H64" s="334" t="s">
        <v>298</v>
      </c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25">
      <c r="A65" s="329" t="s">
        <v>287</v>
      </c>
      <c r="B65" s="330" t="s">
        <v>287</v>
      </c>
      <c r="C65" s="298">
        <v>46311</v>
      </c>
      <c r="D65" s="299" t="s">
        <v>302</v>
      </c>
      <c r="E65" s="522">
        <v>200</v>
      </c>
      <c r="F65" s="522"/>
      <c r="G65" s="333">
        <f t="shared" si="1"/>
        <v>8841.9899999999925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25">
      <c r="A66" s="329" t="s">
        <v>289</v>
      </c>
      <c r="B66" s="330">
        <v>1</v>
      </c>
      <c r="C66" s="298">
        <v>46310</v>
      </c>
      <c r="D66" s="299" t="s">
        <v>311</v>
      </c>
      <c r="E66" s="522">
        <v>4.18</v>
      </c>
      <c r="F66" s="522"/>
      <c r="G66" s="333">
        <f t="shared" si="1"/>
        <v>9041.9899999999925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25">
      <c r="A67" s="329" t="s">
        <v>289</v>
      </c>
      <c r="B67" s="330">
        <v>2</v>
      </c>
      <c r="C67" s="298">
        <v>46310</v>
      </c>
      <c r="D67" s="299" t="s">
        <v>413</v>
      </c>
      <c r="E67" s="522">
        <v>21.73</v>
      </c>
      <c r="F67" s="522"/>
      <c r="G67" s="333">
        <f t="shared" si="1"/>
        <v>9046.1699999999928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25">
      <c r="A68" s="329" t="s">
        <v>289</v>
      </c>
      <c r="B68" s="330">
        <v>1</v>
      </c>
      <c r="C68" s="298">
        <v>46310</v>
      </c>
      <c r="D68" s="299" t="s">
        <v>329</v>
      </c>
      <c r="E68" s="522">
        <v>146.27000000000001</v>
      </c>
      <c r="F68" s="522"/>
      <c r="G68" s="333">
        <f t="shared" si="1"/>
        <v>9067.8999999999924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25">
      <c r="A69" s="329" t="s">
        <v>289</v>
      </c>
      <c r="B69" s="330">
        <v>4</v>
      </c>
      <c r="C69" s="298">
        <v>46310</v>
      </c>
      <c r="D69" s="299" t="s">
        <v>296</v>
      </c>
      <c r="E69" s="522">
        <v>43.46</v>
      </c>
      <c r="F69" s="522"/>
      <c r="G69" s="333">
        <f t="shared" si="1"/>
        <v>9214.1699999999928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25">
      <c r="A70" s="329" t="s">
        <v>289</v>
      </c>
      <c r="B70" s="330">
        <v>8</v>
      </c>
      <c r="C70" s="298">
        <v>46310</v>
      </c>
      <c r="D70" s="299" t="s">
        <v>296</v>
      </c>
      <c r="E70" s="522">
        <v>10.52</v>
      </c>
      <c r="F70" s="522"/>
      <c r="G70" s="333">
        <f t="shared" si="1"/>
        <v>9257.6299999999919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25">
      <c r="A71" s="329" t="s">
        <v>294</v>
      </c>
      <c r="B71" s="330">
        <v>24</v>
      </c>
      <c r="C71" s="298">
        <v>46310</v>
      </c>
      <c r="D71" s="299" t="s">
        <v>858</v>
      </c>
      <c r="E71" s="522">
        <v>95.42</v>
      </c>
      <c r="F71" s="522"/>
      <c r="G71" s="333">
        <f t="shared" si="1"/>
        <v>9268.1499999999924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25">
      <c r="A72" s="329" t="s">
        <v>294</v>
      </c>
      <c r="B72" s="330">
        <v>11</v>
      </c>
      <c r="C72" s="298">
        <v>46310</v>
      </c>
      <c r="D72" s="299" t="s">
        <v>178</v>
      </c>
      <c r="E72" s="522">
        <v>256.83999999999997</v>
      </c>
      <c r="F72" s="522"/>
      <c r="G72" s="333">
        <f t="shared" ref="G72:G119" si="2">G73-E72+F72</f>
        <v>9363.5699999999924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25">
      <c r="A73" s="329" t="s">
        <v>289</v>
      </c>
      <c r="B73" s="330">
        <v>2</v>
      </c>
      <c r="C73" s="298">
        <v>46310</v>
      </c>
      <c r="D73" s="299" t="s">
        <v>301</v>
      </c>
      <c r="E73" s="522">
        <v>30</v>
      </c>
      <c r="F73" s="522"/>
      <c r="G73" s="333">
        <f t="shared" si="2"/>
        <v>9620.4099999999926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25">
      <c r="A74" s="329" t="s">
        <v>289</v>
      </c>
      <c r="B74" s="330">
        <v>6</v>
      </c>
      <c r="C74" s="298">
        <v>46310</v>
      </c>
      <c r="D74" s="299" t="s">
        <v>1099</v>
      </c>
      <c r="E74" s="522">
        <v>32.36</v>
      </c>
      <c r="F74" s="522"/>
      <c r="G74" s="333">
        <f t="shared" si="2"/>
        <v>9650.4099999999926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25">
      <c r="A75" s="329" t="s">
        <v>289</v>
      </c>
      <c r="B75" s="330">
        <v>3</v>
      </c>
      <c r="C75" s="298">
        <v>46310</v>
      </c>
      <c r="D75" s="299" t="s">
        <v>1098</v>
      </c>
      <c r="E75" s="522">
        <v>10</v>
      </c>
      <c r="F75" s="522"/>
      <c r="G75" s="333">
        <f t="shared" si="2"/>
        <v>9682.7699999999932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25">
      <c r="A76" s="329" t="s">
        <v>291</v>
      </c>
      <c r="B76" s="330">
        <v>39</v>
      </c>
      <c r="C76" s="298">
        <v>46310</v>
      </c>
      <c r="D76" s="299" t="s">
        <v>292</v>
      </c>
      <c r="E76" s="522"/>
      <c r="F76" s="522">
        <v>3103.54</v>
      </c>
      <c r="G76" s="333">
        <f t="shared" si="2"/>
        <v>9692.7699999999932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25">
      <c r="A77" s="329" t="s">
        <v>291</v>
      </c>
      <c r="B77" s="330">
        <v>38</v>
      </c>
      <c r="C77" s="298">
        <v>46310</v>
      </c>
      <c r="D77" s="299" t="s">
        <v>293</v>
      </c>
      <c r="E77" s="522"/>
      <c r="F77" s="522">
        <v>4729.32</v>
      </c>
      <c r="G77" s="333">
        <f t="shared" si="2"/>
        <v>6589.2299999999923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25">
      <c r="A78" s="329" t="s">
        <v>289</v>
      </c>
      <c r="B78" s="330">
        <v>8</v>
      </c>
      <c r="C78" s="298">
        <v>46309</v>
      </c>
      <c r="D78" s="299" t="s">
        <v>319</v>
      </c>
      <c r="E78" s="522">
        <v>17.54</v>
      </c>
      <c r="F78" s="522"/>
      <c r="G78" s="333">
        <f t="shared" si="2"/>
        <v>1859.9099999999924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25">
      <c r="A79" s="329" t="s">
        <v>289</v>
      </c>
      <c r="B79" s="330">
        <v>4</v>
      </c>
      <c r="C79" s="298">
        <v>46309</v>
      </c>
      <c r="D79" s="299" t="s">
        <v>296</v>
      </c>
      <c r="E79" s="522">
        <v>84.26</v>
      </c>
      <c r="F79" s="522"/>
      <c r="G79" s="333">
        <f t="shared" si="2"/>
        <v>1877.4499999999923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25">
      <c r="A80" s="329" t="s">
        <v>289</v>
      </c>
      <c r="B80" s="330">
        <v>8</v>
      </c>
      <c r="C80" s="298">
        <v>46309</v>
      </c>
      <c r="D80" s="299" t="s">
        <v>1101</v>
      </c>
      <c r="E80" s="522">
        <v>27.88</v>
      </c>
      <c r="F80" s="522"/>
      <c r="G80" s="333">
        <f t="shared" si="2"/>
        <v>1961.7099999999923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25">
      <c r="A81" s="329" t="s">
        <v>289</v>
      </c>
      <c r="B81" s="330">
        <v>2</v>
      </c>
      <c r="C81" s="298">
        <v>46309</v>
      </c>
      <c r="D81" s="299" t="s">
        <v>1101</v>
      </c>
      <c r="E81" s="522">
        <v>24.17</v>
      </c>
      <c r="F81" s="522"/>
      <c r="G81" s="333">
        <f t="shared" si="2"/>
        <v>1989.5899999999924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25">
      <c r="A82" s="329" t="s">
        <v>294</v>
      </c>
      <c r="B82" s="330">
        <v>16</v>
      </c>
      <c r="C82" s="298">
        <v>46309</v>
      </c>
      <c r="D82" s="299" t="s">
        <v>1093</v>
      </c>
      <c r="E82" s="522">
        <v>85</v>
      </c>
      <c r="F82" s="522"/>
      <c r="G82" s="333">
        <f t="shared" si="2"/>
        <v>2013.7599999999925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25">
      <c r="A83" s="329" t="s">
        <v>294</v>
      </c>
      <c r="B83" s="330">
        <v>19</v>
      </c>
      <c r="C83" s="298">
        <v>46308</v>
      </c>
      <c r="D83" s="299" t="s">
        <v>191</v>
      </c>
      <c r="E83" s="522">
        <v>200</v>
      </c>
      <c r="F83" s="522"/>
      <c r="G83" s="333">
        <f t="shared" si="2"/>
        <v>2098.7599999999925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25">
      <c r="A84" s="329" t="s">
        <v>289</v>
      </c>
      <c r="B84" s="330">
        <v>2</v>
      </c>
      <c r="C84" s="298">
        <v>46308</v>
      </c>
      <c r="D84" s="299" t="s">
        <v>407</v>
      </c>
      <c r="E84" s="522">
        <v>14.36</v>
      </c>
      <c r="F84" s="522"/>
      <c r="G84" s="333">
        <f t="shared" si="2"/>
        <v>2298.7599999999925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25">
      <c r="A85" s="329" t="s">
        <v>289</v>
      </c>
      <c r="B85" s="330">
        <v>2</v>
      </c>
      <c r="C85" s="298">
        <v>46308</v>
      </c>
      <c r="D85" s="299" t="s">
        <v>301</v>
      </c>
      <c r="E85" s="522">
        <v>16.05</v>
      </c>
      <c r="F85" s="522"/>
      <c r="G85" s="333">
        <f t="shared" si="2"/>
        <v>2313.1199999999926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25">
      <c r="A86" s="329" t="s">
        <v>289</v>
      </c>
      <c r="B86" s="330">
        <v>6</v>
      </c>
      <c r="C86" s="298">
        <v>46308</v>
      </c>
      <c r="D86" s="299" t="s">
        <v>411</v>
      </c>
      <c r="E86" s="522">
        <v>-10</v>
      </c>
      <c r="F86" s="522"/>
      <c r="G86" s="333">
        <f t="shared" si="2"/>
        <v>2329.1699999999928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25">
      <c r="A87" s="329" t="s">
        <v>289</v>
      </c>
      <c r="B87" s="330">
        <v>5</v>
      </c>
      <c r="C87" s="298">
        <v>46308</v>
      </c>
      <c r="D87" s="299" t="s">
        <v>1103</v>
      </c>
      <c r="E87" s="522">
        <v>25</v>
      </c>
      <c r="F87" s="522"/>
      <c r="G87" s="333">
        <f t="shared" si="2"/>
        <v>2319.1699999999928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25">
      <c r="A88" s="329" t="s">
        <v>289</v>
      </c>
      <c r="B88" s="330">
        <v>2</v>
      </c>
      <c r="C88" s="298">
        <v>46308</v>
      </c>
      <c r="D88" s="299" t="s">
        <v>1102</v>
      </c>
      <c r="E88" s="522">
        <v>50</v>
      </c>
      <c r="F88" s="522"/>
      <c r="G88" s="333">
        <f t="shared" si="2"/>
        <v>2344.1699999999928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25">
      <c r="A89" s="329" t="s">
        <v>289</v>
      </c>
      <c r="B89" s="330">
        <v>6</v>
      </c>
      <c r="C89" s="298">
        <v>46308</v>
      </c>
      <c r="D89" s="299" t="s">
        <v>905</v>
      </c>
      <c r="E89" s="522">
        <v>-0.05</v>
      </c>
      <c r="F89" s="522"/>
      <c r="G89" s="333">
        <f t="shared" si="2"/>
        <v>2394.1699999999928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25">
      <c r="A90" s="329" t="s">
        <v>335</v>
      </c>
      <c r="B90" s="330" t="s">
        <v>335</v>
      </c>
      <c r="C90" s="298">
        <v>46308</v>
      </c>
      <c r="D90" s="299" t="s">
        <v>185</v>
      </c>
      <c r="E90" s="522">
        <v>63.68</v>
      </c>
      <c r="F90" s="522"/>
      <c r="G90" s="333">
        <f t="shared" si="2"/>
        <v>2394.1199999999926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25">
      <c r="A91" s="329" t="s">
        <v>294</v>
      </c>
      <c r="B91" s="330">
        <v>15</v>
      </c>
      <c r="C91" s="298">
        <v>46308</v>
      </c>
      <c r="D91" s="299" t="s">
        <v>185</v>
      </c>
      <c r="E91" s="522">
        <v>63.68</v>
      </c>
      <c r="F91" s="522"/>
      <c r="G91" s="333">
        <f t="shared" si="2"/>
        <v>2457.7999999999925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25">
      <c r="A92" s="329" t="s">
        <v>289</v>
      </c>
      <c r="B92" s="330">
        <v>6</v>
      </c>
      <c r="C92" s="298">
        <v>46307</v>
      </c>
      <c r="D92" s="299" t="s">
        <v>1100</v>
      </c>
      <c r="E92" s="522">
        <v>12.24</v>
      </c>
      <c r="F92" s="522"/>
      <c r="G92" s="333">
        <f t="shared" si="2"/>
        <v>2521.4799999999923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25">
      <c r="A93" s="329" t="s">
        <v>289</v>
      </c>
      <c r="B93" s="330">
        <v>1</v>
      </c>
      <c r="C93" s="298">
        <v>46306</v>
      </c>
      <c r="D93" s="299" t="s">
        <v>306</v>
      </c>
      <c r="E93" s="522">
        <v>102.88</v>
      </c>
      <c r="F93" s="522"/>
      <c r="G93" s="333">
        <f t="shared" si="2"/>
        <v>2533.7199999999921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25">
      <c r="A94" s="329" t="s">
        <v>294</v>
      </c>
      <c r="B94" s="330">
        <v>22</v>
      </c>
      <c r="C94" s="298">
        <v>46306</v>
      </c>
      <c r="D94" s="299" t="s">
        <v>351</v>
      </c>
      <c r="E94" s="522">
        <v>21.29</v>
      </c>
      <c r="F94" s="522"/>
      <c r="G94" s="333">
        <f t="shared" si="2"/>
        <v>2636.5999999999922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25">
      <c r="A95" s="329" t="s">
        <v>289</v>
      </c>
      <c r="B95" s="330">
        <v>8</v>
      </c>
      <c r="C95" s="298">
        <v>46306</v>
      </c>
      <c r="D95" s="299" t="s">
        <v>319</v>
      </c>
      <c r="E95" s="522">
        <v>25.43</v>
      </c>
      <c r="F95" s="522"/>
      <c r="G95" s="333">
        <f t="shared" si="2"/>
        <v>2657.8899999999921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25">
      <c r="A96" s="329" t="s">
        <v>289</v>
      </c>
      <c r="B96" s="330">
        <v>4</v>
      </c>
      <c r="C96" s="298">
        <v>46306</v>
      </c>
      <c r="D96" s="299" t="s">
        <v>430</v>
      </c>
      <c r="E96" s="522">
        <v>44.36</v>
      </c>
      <c r="F96" s="522"/>
      <c r="G96" s="333">
        <f t="shared" si="2"/>
        <v>2683.319999999992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25">
      <c r="A97" s="329" t="s">
        <v>289</v>
      </c>
      <c r="B97" s="330">
        <v>6</v>
      </c>
      <c r="C97" s="298">
        <v>46306</v>
      </c>
      <c r="D97" s="299" t="s">
        <v>1097</v>
      </c>
      <c r="E97" s="522">
        <v>53.86</v>
      </c>
      <c r="F97" s="522"/>
      <c r="G97" s="333">
        <f t="shared" si="2"/>
        <v>2727.6799999999921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25">
      <c r="A98" s="329" t="s">
        <v>289</v>
      </c>
      <c r="B98" s="330">
        <v>8</v>
      </c>
      <c r="C98" s="298">
        <v>46305</v>
      </c>
      <c r="D98" s="299" t="s">
        <v>310</v>
      </c>
      <c r="E98" s="522">
        <v>10.64</v>
      </c>
      <c r="F98" s="522"/>
      <c r="G98" s="333">
        <f t="shared" si="2"/>
        <v>2781.5399999999922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25">
      <c r="A99" s="329" t="s">
        <v>289</v>
      </c>
      <c r="B99" s="330">
        <v>1</v>
      </c>
      <c r="C99" s="298">
        <v>46305</v>
      </c>
      <c r="D99" s="299" t="s">
        <v>311</v>
      </c>
      <c r="E99" s="522">
        <v>158.04</v>
      </c>
      <c r="F99" s="522"/>
      <c r="G99" s="333">
        <f t="shared" si="2"/>
        <v>2792.1799999999921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25">
      <c r="A100" s="329" t="s">
        <v>289</v>
      </c>
      <c r="B100" s="330">
        <v>8</v>
      </c>
      <c r="C100" s="298">
        <v>46305</v>
      </c>
      <c r="D100" s="299" t="s">
        <v>1094</v>
      </c>
      <c r="E100" s="522">
        <v>21.75</v>
      </c>
      <c r="F100" s="522"/>
      <c r="G100" s="333">
        <f t="shared" si="2"/>
        <v>2950.2199999999921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25">
      <c r="A101" s="329" t="s">
        <v>289</v>
      </c>
      <c r="B101" s="330">
        <v>8</v>
      </c>
      <c r="C101" s="298">
        <v>46305</v>
      </c>
      <c r="D101" s="299" t="s">
        <v>304</v>
      </c>
      <c r="E101" s="522">
        <v>46.82</v>
      </c>
      <c r="F101" s="522"/>
      <c r="G101" s="333">
        <f t="shared" si="2"/>
        <v>2971.9699999999921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25">
      <c r="A102" s="329" t="s">
        <v>289</v>
      </c>
      <c r="B102" s="330">
        <v>2</v>
      </c>
      <c r="C102" s="298">
        <v>46305</v>
      </c>
      <c r="D102" s="299" t="s">
        <v>301</v>
      </c>
      <c r="E102" s="522">
        <v>25.4</v>
      </c>
      <c r="F102" s="522"/>
      <c r="G102" s="333">
        <f t="shared" si="2"/>
        <v>3018.7899999999922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25">
      <c r="A103" s="329" t="s">
        <v>289</v>
      </c>
      <c r="B103" s="330">
        <v>8</v>
      </c>
      <c r="C103" s="298">
        <v>46305</v>
      </c>
      <c r="D103" s="299" t="s">
        <v>1095</v>
      </c>
      <c r="E103" s="522">
        <v>19.95</v>
      </c>
      <c r="F103" s="522"/>
      <c r="G103" s="333">
        <f t="shared" si="2"/>
        <v>3044.1899999999923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25">
      <c r="A104" s="329" t="s">
        <v>289</v>
      </c>
      <c r="B104" s="330">
        <v>6</v>
      </c>
      <c r="C104" s="298">
        <v>46305</v>
      </c>
      <c r="D104" s="299" t="s">
        <v>1089</v>
      </c>
      <c r="E104" s="522">
        <v>65</v>
      </c>
      <c r="F104" s="522"/>
      <c r="G104" s="333">
        <f t="shared" si="2"/>
        <v>3064.1399999999921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25">
      <c r="A105" s="329" t="s">
        <v>289</v>
      </c>
      <c r="B105" s="330">
        <v>6</v>
      </c>
      <c r="C105" s="298">
        <v>46305</v>
      </c>
      <c r="D105" s="299" t="s">
        <v>1090</v>
      </c>
      <c r="E105" s="522">
        <v>50</v>
      </c>
      <c r="F105" s="522"/>
      <c r="G105" s="333">
        <f t="shared" si="2"/>
        <v>3129.1399999999921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25">
      <c r="A106" s="329" t="s">
        <v>289</v>
      </c>
      <c r="B106" s="330">
        <v>5</v>
      </c>
      <c r="C106" s="298">
        <v>46304</v>
      </c>
      <c r="D106" s="299" t="s">
        <v>852</v>
      </c>
      <c r="E106" s="522">
        <v>10.68</v>
      </c>
      <c r="F106" s="522"/>
      <c r="G106" s="333">
        <f t="shared" si="2"/>
        <v>3179.1399999999921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25">
      <c r="A107" s="329" t="s">
        <v>289</v>
      </c>
      <c r="B107" s="330">
        <v>2</v>
      </c>
      <c r="C107" s="298">
        <v>46304</v>
      </c>
      <c r="D107" s="299" t="s">
        <v>982</v>
      </c>
      <c r="E107" s="522">
        <v>55.4</v>
      </c>
      <c r="F107" s="522"/>
      <c r="G107" s="333">
        <f t="shared" si="2"/>
        <v>3189.819999999992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25">
      <c r="A108" s="329" t="s">
        <v>289</v>
      </c>
      <c r="B108" s="330">
        <v>2</v>
      </c>
      <c r="C108" s="298">
        <v>46304</v>
      </c>
      <c r="D108" s="299" t="s">
        <v>370</v>
      </c>
      <c r="E108" s="522">
        <v>25.07</v>
      </c>
      <c r="F108" s="522"/>
      <c r="G108" s="333">
        <f t="shared" si="2"/>
        <v>3245.2199999999921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25">
      <c r="A109" s="329" t="s">
        <v>289</v>
      </c>
      <c r="B109" s="330">
        <v>5</v>
      </c>
      <c r="C109" s="298">
        <v>46304</v>
      </c>
      <c r="D109" s="299" t="s">
        <v>1096</v>
      </c>
      <c r="E109" s="522">
        <v>22.66</v>
      </c>
      <c r="F109" s="522"/>
      <c r="G109" s="333">
        <f t="shared" si="2"/>
        <v>3270.2899999999922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25">
      <c r="A110" s="329" t="s">
        <v>289</v>
      </c>
      <c r="B110" s="330">
        <v>5</v>
      </c>
      <c r="C110" s="298">
        <v>46304</v>
      </c>
      <c r="D110" s="299" t="s">
        <v>1096</v>
      </c>
      <c r="E110" s="522">
        <v>11.36</v>
      </c>
      <c r="F110" s="522"/>
      <c r="G110" s="333">
        <f t="shared" si="2"/>
        <v>3292.9499999999921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25">
      <c r="A111" s="329" t="s">
        <v>294</v>
      </c>
      <c r="B111" s="330">
        <v>22</v>
      </c>
      <c r="C111" s="298">
        <v>46304</v>
      </c>
      <c r="D111" s="299" t="s">
        <v>906</v>
      </c>
      <c r="E111" s="522">
        <v>5.31</v>
      </c>
      <c r="F111" s="522"/>
      <c r="G111" s="333">
        <f t="shared" si="2"/>
        <v>3304.3099999999922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25">
      <c r="A112" s="329" t="s">
        <v>289</v>
      </c>
      <c r="B112" s="330">
        <v>3</v>
      </c>
      <c r="C112" s="298">
        <v>46304</v>
      </c>
      <c r="D112" s="299" t="s">
        <v>1001</v>
      </c>
      <c r="E112" s="522">
        <v>10</v>
      </c>
      <c r="F112" s="522"/>
      <c r="G112" s="333">
        <f t="shared" si="2"/>
        <v>3309.6199999999922</v>
      </c>
      <c r="H112" s="334" t="s">
        <v>298</v>
      </c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25">
      <c r="A113" s="329" t="s">
        <v>289</v>
      </c>
      <c r="B113" s="330">
        <v>2</v>
      </c>
      <c r="C113" s="298">
        <v>46304</v>
      </c>
      <c r="D113" s="299" t="s">
        <v>1001</v>
      </c>
      <c r="E113" s="522">
        <v>10</v>
      </c>
      <c r="F113" s="522"/>
      <c r="G113" s="333">
        <f t="shared" si="2"/>
        <v>3319.6199999999922</v>
      </c>
      <c r="H113" s="334" t="s">
        <v>298</v>
      </c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25">
      <c r="A114" s="329" t="s">
        <v>289</v>
      </c>
      <c r="B114" s="330">
        <v>4</v>
      </c>
      <c r="C114" s="298">
        <v>46303</v>
      </c>
      <c r="D114" s="299" t="s">
        <v>296</v>
      </c>
      <c r="E114" s="522">
        <v>40.69</v>
      </c>
      <c r="F114" s="522"/>
      <c r="G114" s="333">
        <f t="shared" si="2"/>
        <v>3329.6199999999922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25">
      <c r="A115" s="329" t="s">
        <v>289</v>
      </c>
      <c r="B115" s="330">
        <v>2</v>
      </c>
      <c r="C115" s="298">
        <v>46303</v>
      </c>
      <c r="D115" s="299" t="s">
        <v>357</v>
      </c>
      <c r="E115" s="522">
        <v>14.1</v>
      </c>
      <c r="F115" s="522"/>
      <c r="G115" s="333">
        <f t="shared" si="2"/>
        <v>3370.3099999999922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25">
      <c r="A116" s="329" t="s">
        <v>289</v>
      </c>
      <c r="B116" s="330">
        <v>6</v>
      </c>
      <c r="C116" s="298">
        <v>46303</v>
      </c>
      <c r="D116" s="299" t="s">
        <v>300</v>
      </c>
      <c r="E116" s="522">
        <v>53.07</v>
      </c>
      <c r="F116" s="522"/>
      <c r="G116" s="333">
        <f t="shared" si="2"/>
        <v>3384.4099999999921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25">
      <c r="A117" s="329" t="s">
        <v>289</v>
      </c>
      <c r="B117" s="330">
        <v>2</v>
      </c>
      <c r="C117" s="298">
        <v>46303</v>
      </c>
      <c r="D117" s="299" t="s">
        <v>357</v>
      </c>
      <c r="E117" s="522">
        <v>21.79</v>
      </c>
      <c r="F117" s="522"/>
      <c r="G117" s="333">
        <f t="shared" si="2"/>
        <v>3437.4799999999923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25">
      <c r="A118" s="329" t="s">
        <v>335</v>
      </c>
      <c r="B118" s="330" t="s">
        <v>335</v>
      </c>
      <c r="C118" s="298">
        <v>46303</v>
      </c>
      <c r="D118" s="299" t="s">
        <v>182</v>
      </c>
      <c r="E118" s="522">
        <v>79.209999999999994</v>
      </c>
      <c r="F118" s="522"/>
      <c r="G118" s="333">
        <f t="shared" si="2"/>
        <v>3459.2699999999923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25">
      <c r="A119" s="329" t="s">
        <v>289</v>
      </c>
      <c r="B119" s="330">
        <v>2</v>
      </c>
      <c r="C119" s="298">
        <v>46302</v>
      </c>
      <c r="D119" s="299" t="s">
        <v>301</v>
      </c>
      <c r="E119" s="522">
        <v>16.05</v>
      </c>
      <c r="F119" s="522"/>
      <c r="G119" s="333">
        <f t="shared" si="2"/>
        <v>3538.4799999999923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25">
      <c r="A120" s="329" t="s">
        <v>294</v>
      </c>
      <c r="B120" s="330">
        <v>13</v>
      </c>
      <c r="C120" s="298">
        <v>46302</v>
      </c>
      <c r="D120" s="299" t="s">
        <v>182</v>
      </c>
      <c r="E120" s="522">
        <v>360.28</v>
      </c>
      <c r="F120" s="522"/>
      <c r="G120" s="333">
        <f t="shared" ref="G120:G189" si="3">G121-E120+F120</f>
        <v>3554.5299999999925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25">
      <c r="A121" s="329" t="s">
        <v>294</v>
      </c>
      <c r="B121" s="330">
        <v>9</v>
      </c>
      <c r="C121" s="298">
        <v>46302</v>
      </c>
      <c r="D121" s="299" t="s">
        <v>58</v>
      </c>
      <c r="E121" s="522">
        <v>1231.68</v>
      </c>
      <c r="F121" s="522"/>
      <c r="G121" s="333">
        <f t="shared" si="3"/>
        <v>3914.8099999999922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25">
      <c r="A122" s="329" t="s">
        <v>289</v>
      </c>
      <c r="B122" s="330">
        <v>5</v>
      </c>
      <c r="C122" s="298">
        <v>46302</v>
      </c>
      <c r="D122" s="299" t="s">
        <v>1088</v>
      </c>
      <c r="E122" s="522">
        <v>102.95</v>
      </c>
      <c r="F122" s="522"/>
      <c r="G122" s="333">
        <f t="shared" si="3"/>
        <v>5146.4899999999925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25">
      <c r="A123" s="329" t="s">
        <v>289</v>
      </c>
      <c r="B123" s="330">
        <v>4</v>
      </c>
      <c r="C123" s="298">
        <v>46301</v>
      </c>
      <c r="D123" s="299" t="s">
        <v>310</v>
      </c>
      <c r="E123" s="522">
        <v>38.58</v>
      </c>
      <c r="F123" s="522"/>
      <c r="G123" s="333">
        <f t="shared" si="3"/>
        <v>5249.4399999999923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25">
      <c r="A124" s="329" t="s">
        <v>294</v>
      </c>
      <c r="B124" s="330">
        <v>16</v>
      </c>
      <c r="C124" s="298">
        <v>46301</v>
      </c>
      <c r="D124" s="299" t="s">
        <v>1093</v>
      </c>
      <c r="E124" s="522">
        <v>85</v>
      </c>
      <c r="F124" s="522"/>
      <c r="G124" s="333">
        <f t="shared" si="3"/>
        <v>5288.0199999999923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25">
      <c r="A125" s="329" t="s">
        <v>289</v>
      </c>
      <c r="B125" s="330">
        <v>6</v>
      </c>
      <c r="C125" s="298">
        <v>46301</v>
      </c>
      <c r="D125" s="299" t="s">
        <v>300</v>
      </c>
      <c r="E125" s="522">
        <v>28.73</v>
      </c>
      <c r="F125" s="522"/>
      <c r="G125" s="333">
        <f t="shared" si="3"/>
        <v>5373.0199999999923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25">
      <c r="A126" s="329" t="s">
        <v>294</v>
      </c>
      <c r="B126" s="330">
        <v>14</v>
      </c>
      <c r="C126" s="298">
        <v>46301</v>
      </c>
      <c r="D126" s="299" t="s">
        <v>365</v>
      </c>
      <c r="E126" s="522">
        <v>66.67</v>
      </c>
      <c r="F126" s="522"/>
      <c r="G126" s="333">
        <f t="shared" si="3"/>
        <v>5401.7499999999918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25">
      <c r="A127" s="329" t="s">
        <v>289</v>
      </c>
      <c r="B127" s="330">
        <v>2</v>
      </c>
      <c r="C127" s="298">
        <v>46301</v>
      </c>
      <c r="D127" s="299" t="s">
        <v>301</v>
      </c>
      <c r="E127" s="522">
        <v>16.05</v>
      </c>
      <c r="F127" s="522"/>
      <c r="G127" s="333">
        <f t="shared" si="3"/>
        <v>5468.4199999999919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25">
      <c r="A128" s="329" t="s">
        <v>289</v>
      </c>
      <c r="B128" s="330">
        <v>6</v>
      </c>
      <c r="C128" s="298">
        <v>46301</v>
      </c>
      <c r="D128" s="299" t="s">
        <v>396</v>
      </c>
      <c r="E128" s="522">
        <v>6.79</v>
      </c>
      <c r="F128" s="522"/>
      <c r="G128" s="333">
        <f t="shared" si="3"/>
        <v>5484.4699999999921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25">
      <c r="A129" s="329" t="s">
        <v>289</v>
      </c>
      <c r="B129" s="330">
        <v>1</v>
      </c>
      <c r="C129" s="298">
        <v>46300</v>
      </c>
      <c r="D129" s="299" t="s">
        <v>306</v>
      </c>
      <c r="E129" s="522">
        <v>160.1</v>
      </c>
      <c r="F129" s="522"/>
      <c r="G129" s="333">
        <f t="shared" si="3"/>
        <v>5491.259999999992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25">
      <c r="A130" s="329" t="s">
        <v>289</v>
      </c>
      <c r="B130" s="330">
        <v>4</v>
      </c>
      <c r="C130" s="298">
        <v>46300</v>
      </c>
      <c r="D130" s="299" t="s">
        <v>296</v>
      </c>
      <c r="E130" s="522">
        <v>77.569999999999993</v>
      </c>
      <c r="F130" s="522"/>
      <c r="G130" s="333">
        <f t="shared" si="3"/>
        <v>5651.3599999999924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25">
      <c r="A131" s="329" t="s">
        <v>294</v>
      </c>
      <c r="B131" s="330">
        <v>14</v>
      </c>
      <c r="C131" s="298">
        <v>46300</v>
      </c>
      <c r="D131" s="299" t="s">
        <v>366</v>
      </c>
      <c r="E131" s="522">
        <v>72.38</v>
      </c>
      <c r="F131" s="522"/>
      <c r="G131" s="333">
        <f t="shared" si="3"/>
        <v>5728.9299999999921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25">
      <c r="A132" s="329" t="s">
        <v>289</v>
      </c>
      <c r="B132" s="330">
        <v>6</v>
      </c>
      <c r="C132" s="298">
        <v>46300</v>
      </c>
      <c r="D132" s="299" t="s">
        <v>1091</v>
      </c>
      <c r="E132" s="522">
        <v>78.64</v>
      </c>
      <c r="F132" s="522"/>
      <c r="G132" s="333">
        <f t="shared" si="3"/>
        <v>5801.3099999999922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25">
      <c r="A133" s="329" t="s">
        <v>289</v>
      </c>
      <c r="B133" s="330">
        <v>5</v>
      </c>
      <c r="C133" s="298">
        <v>46300</v>
      </c>
      <c r="D133" s="299" t="s">
        <v>1086</v>
      </c>
      <c r="E133" s="522">
        <v>60</v>
      </c>
      <c r="F133" s="522"/>
      <c r="G133" s="333">
        <f t="shared" si="3"/>
        <v>5879.9499999999925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25">
      <c r="A134" s="329" t="s">
        <v>289</v>
      </c>
      <c r="B134" s="330">
        <v>6</v>
      </c>
      <c r="C134" s="298">
        <v>46300</v>
      </c>
      <c r="D134" s="299" t="s">
        <v>1081</v>
      </c>
      <c r="E134" s="522">
        <v>138.43</v>
      </c>
      <c r="F134" s="522"/>
      <c r="G134" s="333">
        <f t="shared" si="3"/>
        <v>5939.9499999999925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25">
      <c r="A135" s="329" t="s">
        <v>289</v>
      </c>
      <c r="B135" s="330">
        <v>5</v>
      </c>
      <c r="C135" s="298">
        <v>46300</v>
      </c>
      <c r="D135" s="299" t="s">
        <v>1033</v>
      </c>
      <c r="E135" s="522">
        <v>265</v>
      </c>
      <c r="F135" s="522"/>
      <c r="G135" s="333">
        <f t="shared" si="3"/>
        <v>6078.3799999999928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25">
      <c r="A136" s="329" t="s">
        <v>289</v>
      </c>
      <c r="B136" s="330">
        <v>6</v>
      </c>
      <c r="C136" s="298">
        <v>46300</v>
      </c>
      <c r="D136" s="299" t="s">
        <v>300</v>
      </c>
      <c r="E136" s="522">
        <v>29.78</v>
      </c>
      <c r="F136" s="522"/>
      <c r="G136" s="333">
        <f t="shared" si="3"/>
        <v>6343.3799999999928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25">
      <c r="A137" s="329" t="s">
        <v>287</v>
      </c>
      <c r="B137" s="330" t="s">
        <v>287</v>
      </c>
      <c r="C137" s="298">
        <v>46299</v>
      </c>
      <c r="D137" s="299" t="s">
        <v>843</v>
      </c>
      <c r="E137" s="522">
        <v>80.89</v>
      </c>
      <c r="F137" s="522">
        <v>80.89</v>
      </c>
      <c r="G137" s="333">
        <f t="shared" si="3"/>
        <v>6373.1599999999926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25">
      <c r="A138" s="329" t="s">
        <v>289</v>
      </c>
      <c r="B138" s="330">
        <v>5</v>
      </c>
      <c r="C138" s="298">
        <v>46299</v>
      </c>
      <c r="D138" s="299" t="s">
        <v>1082</v>
      </c>
      <c r="E138" s="522">
        <v>167.68</v>
      </c>
      <c r="F138" s="522"/>
      <c r="G138" s="333">
        <f t="shared" si="3"/>
        <v>6373.1599999999926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25">
      <c r="A139" s="329" t="s">
        <v>294</v>
      </c>
      <c r="B139" s="330">
        <v>17</v>
      </c>
      <c r="C139" s="298">
        <v>46299</v>
      </c>
      <c r="D139" s="299" t="s">
        <v>369</v>
      </c>
      <c r="E139" s="522">
        <v>99</v>
      </c>
      <c r="F139" s="522"/>
      <c r="G139" s="333">
        <f t="shared" si="3"/>
        <v>6540.8399999999929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25">
      <c r="A140" s="329" t="s">
        <v>289</v>
      </c>
      <c r="B140" s="330">
        <v>8</v>
      </c>
      <c r="C140" s="298">
        <v>46298</v>
      </c>
      <c r="D140" s="299" t="s">
        <v>1087</v>
      </c>
      <c r="E140" s="522">
        <v>83.15</v>
      </c>
      <c r="F140" s="522"/>
      <c r="G140" s="333">
        <f t="shared" si="3"/>
        <v>6639.8399999999929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25">
      <c r="A141" s="329" t="s">
        <v>289</v>
      </c>
      <c r="B141" s="330">
        <v>6</v>
      </c>
      <c r="C141" s="298">
        <v>46298</v>
      </c>
      <c r="D141" s="299" t="s">
        <v>339</v>
      </c>
      <c r="E141" s="522">
        <v>106.5</v>
      </c>
      <c r="F141" s="522"/>
      <c r="G141" s="333">
        <f t="shared" si="3"/>
        <v>6722.9899999999925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25">
      <c r="A142" s="329" t="s">
        <v>289</v>
      </c>
      <c r="B142" s="330">
        <v>4</v>
      </c>
      <c r="C142" s="298">
        <v>46298</v>
      </c>
      <c r="D142" s="299" t="s">
        <v>310</v>
      </c>
      <c r="E142" s="522">
        <v>33.82</v>
      </c>
      <c r="F142" s="522"/>
      <c r="G142" s="333">
        <f t="shared" si="3"/>
        <v>6829.4899999999925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25">
      <c r="A143" s="329" t="s">
        <v>289</v>
      </c>
      <c r="B143" s="330">
        <v>3</v>
      </c>
      <c r="C143" s="298">
        <v>46298</v>
      </c>
      <c r="D143" s="299" t="s">
        <v>310</v>
      </c>
      <c r="E143" s="522">
        <v>13.65</v>
      </c>
      <c r="F143" s="522"/>
      <c r="G143" s="333">
        <f t="shared" si="3"/>
        <v>6863.3099999999922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25">
      <c r="A144" s="329" t="s">
        <v>294</v>
      </c>
      <c r="B144" s="330">
        <v>22</v>
      </c>
      <c r="C144" s="298">
        <v>46298</v>
      </c>
      <c r="D144" s="299" t="s">
        <v>951</v>
      </c>
      <c r="E144" s="522">
        <v>12.77</v>
      </c>
      <c r="F144" s="522"/>
      <c r="G144" s="333">
        <f t="shared" si="3"/>
        <v>6876.9599999999919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25">
      <c r="A145" s="329" t="s">
        <v>289</v>
      </c>
      <c r="B145" s="330">
        <v>8</v>
      </c>
      <c r="C145" s="298">
        <v>46298</v>
      </c>
      <c r="D145" s="299" t="s">
        <v>1083</v>
      </c>
      <c r="E145" s="522">
        <v>114.82</v>
      </c>
      <c r="F145" s="522"/>
      <c r="G145" s="333">
        <f t="shared" si="3"/>
        <v>6889.7299999999923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25">
      <c r="A146" s="329" t="s">
        <v>289</v>
      </c>
      <c r="B146" s="330">
        <v>2</v>
      </c>
      <c r="C146" s="298">
        <v>46298</v>
      </c>
      <c r="D146" s="299" t="s">
        <v>385</v>
      </c>
      <c r="E146" s="522">
        <v>8.59</v>
      </c>
      <c r="F146" s="522"/>
      <c r="G146" s="333">
        <f t="shared" si="3"/>
        <v>7004.549999999992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25">
      <c r="A147" s="329" t="s">
        <v>289</v>
      </c>
      <c r="B147" s="330">
        <v>5</v>
      </c>
      <c r="C147" s="298">
        <v>46297</v>
      </c>
      <c r="D147" s="299" t="s">
        <v>1084</v>
      </c>
      <c r="E147" s="522">
        <v>14</v>
      </c>
      <c r="F147" s="522"/>
      <c r="G147" s="333">
        <f t="shared" si="3"/>
        <v>7013.1399999999921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25">
      <c r="A148" s="329" t="s">
        <v>289</v>
      </c>
      <c r="B148" s="330">
        <v>2</v>
      </c>
      <c r="C148" s="298">
        <v>46297</v>
      </c>
      <c r="D148" s="299" t="s">
        <v>324</v>
      </c>
      <c r="E148" s="522">
        <v>11.7</v>
      </c>
      <c r="F148" s="522"/>
      <c r="G148" s="333">
        <f t="shared" si="3"/>
        <v>7027.1399999999921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25">
      <c r="A149" s="329" t="s">
        <v>287</v>
      </c>
      <c r="B149" s="330" t="s">
        <v>287</v>
      </c>
      <c r="C149" s="298">
        <v>46297</v>
      </c>
      <c r="D149" s="299" t="s">
        <v>1085</v>
      </c>
      <c r="E149" s="522">
        <v>112.25</v>
      </c>
      <c r="F149" s="522">
        <v>112.25</v>
      </c>
      <c r="G149" s="333">
        <f t="shared" si="3"/>
        <v>7038.839999999992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25">
      <c r="A150" s="329" t="s">
        <v>289</v>
      </c>
      <c r="B150" s="330">
        <v>3</v>
      </c>
      <c r="C150" s="298">
        <v>46297</v>
      </c>
      <c r="D150" s="299" t="s">
        <v>350</v>
      </c>
      <c r="E150" s="522">
        <v>25</v>
      </c>
      <c r="F150" s="522"/>
      <c r="G150" s="333">
        <f t="shared" si="3"/>
        <v>7038.839999999992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25">
      <c r="A151" s="329" t="s">
        <v>289</v>
      </c>
      <c r="B151" s="330">
        <v>2</v>
      </c>
      <c r="C151" s="298">
        <v>46297</v>
      </c>
      <c r="D151" s="299" t="s">
        <v>1078</v>
      </c>
      <c r="E151" s="522">
        <v>30</v>
      </c>
      <c r="F151" s="522"/>
      <c r="G151" s="333">
        <f t="shared" si="3"/>
        <v>7063.839999999992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25">
      <c r="A152" s="329" t="s">
        <v>284</v>
      </c>
      <c r="B152" s="330">
        <v>37</v>
      </c>
      <c r="C152" s="298">
        <v>46297</v>
      </c>
      <c r="D152" s="299" t="s">
        <v>373</v>
      </c>
      <c r="E152" s="522">
        <v>50</v>
      </c>
      <c r="F152" s="522"/>
      <c r="G152" s="333">
        <f t="shared" si="3"/>
        <v>7093.839999999992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25">
      <c r="A153" s="329" t="s">
        <v>294</v>
      </c>
      <c r="B153" s="330">
        <v>22</v>
      </c>
      <c r="C153" s="298">
        <v>46297</v>
      </c>
      <c r="D153" s="299" t="s">
        <v>374</v>
      </c>
      <c r="E153" s="522">
        <v>6.37</v>
      </c>
      <c r="F153" s="522"/>
      <c r="G153" s="333">
        <f t="shared" si="3"/>
        <v>7143.839999999992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25">
      <c r="A154" s="329" t="s">
        <v>289</v>
      </c>
      <c r="B154" s="330">
        <v>2</v>
      </c>
      <c r="C154" s="298">
        <v>46296</v>
      </c>
      <c r="D154" s="299" t="s">
        <v>296</v>
      </c>
      <c r="E154" s="522">
        <v>17.84</v>
      </c>
      <c r="F154" s="522"/>
      <c r="G154" s="333">
        <f t="shared" si="3"/>
        <v>7150.2099999999919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25">
      <c r="A155" s="329" t="s">
        <v>289</v>
      </c>
      <c r="B155" s="330">
        <v>6</v>
      </c>
      <c r="C155" s="298">
        <v>46296</v>
      </c>
      <c r="D155" s="299" t="s">
        <v>359</v>
      </c>
      <c r="E155" s="522">
        <v>35</v>
      </c>
      <c r="F155" s="522"/>
      <c r="G155" s="333">
        <f t="shared" si="3"/>
        <v>7168.049999999992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25">
      <c r="A156" s="329" t="s">
        <v>335</v>
      </c>
      <c r="B156" s="330" t="s">
        <v>335</v>
      </c>
      <c r="C156" s="298">
        <v>46296</v>
      </c>
      <c r="D156" s="299" t="s">
        <v>458</v>
      </c>
      <c r="E156" s="522"/>
      <c r="F156" s="522">
        <v>200</v>
      </c>
      <c r="G156" s="333">
        <f t="shared" si="3"/>
        <v>7203.049999999992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25">
      <c r="A157" s="329" t="s">
        <v>291</v>
      </c>
      <c r="B157" s="330">
        <v>41</v>
      </c>
      <c r="C157" s="298">
        <v>46296</v>
      </c>
      <c r="D157" s="299" t="s">
        <v>1076</v>
      </c>
      <c r="E157" s="522"/>
      <c r="F157" s="522">
        <v>800</v>
      </c>
      <c r="G157" s="333">
        <f t="shared" si="3"/>
        <v>7003.049999999992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25">
      <c r="A158" s="329" t="s">
        <v>291</v>
      </c>
      <c r="B158" s="330">
        <v>39</v>
      </c>
      <c r="C158" s="298">
        <v>46296</v>
      </c>
      <c r="D158" s="299" t="s">
        <v>292</v>
      </c>
      <c r="E158" s="522"/>
      <c r="F158" s="522">
        <v>2765.54</v>
      </c>
      <c r="G158" s="333">
        <f t="shared" si="3"/>
        <v>6203.049999999992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25">
      <c r="A159" s="329" t="s">
        <v>291</v>
      </c>
      <c r="B159" s="330">
        <v>40</v>
      </c>
      <c r="C159" s="298">
        <v>46296</v>
      </c>
      <c r="D159" s="299" t="s">
        <v>316</v>
      </c>
      <c r="E159" s="522"/>
      <c r="F159" s="522">
        <v>837.18</v>
      </c>
      <c r="G159" s="333">
        <f t="shared" si="3"/>
        <v>3437.5099999999916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25">
      <c r="A160" s="329" t="s">
        <v>284</v>
      </c>
      <c r="B160" s="330">
        <v>37</v>
      </c>
      <c r="C160" s="298">
        <v>46295</v>
      </c>
      <c r="D160" s="299" t="s">
        <v>1080</v>
      </c>
      <c r="E160" s="522">
        <v>2768.7</v>
      </c>
      <c r="F160" s="522"/>
      <c r="G160" s="333">
        <f t="shared" si="3"/>
        <v>2600.3299999999917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25">
      <c r="A161" s="329" t="s">
        <v>286</v>
      </c>
      <c r="B161" s="330">
        <v>25</v>
      </c>
      <c r="C161" s="298">
        <v>46295</v>
      </c>
      <c r="D161" s="298" t="s">
        <v>204</v>
      </c>
      <c r="E161" s="331">
        <v>350</v>
      </c>
      <c r="F161" s="522"/>
      <c r="G161" s="333">
        <f t="shared" si="3"/>
        <v>5369.0299999999916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25">
      <c r="A162" s="329" t="s">
        <v>286</v>
      </c>
      <c r="B162" s="330">
        <v>26</v>
      </c>
      <c r="C162" s="298">
        <v>46295</v>
      </c>
      <c r="D162" s="298" t="s">
        <v>205</v>
      </c>
      <c r="E162" s="331">
        <v>320</v>
      </c>
      <c r="F162" s="522"/>
      <c r="G162" s="333">
        <f t="shared" si="3"/>
        <v>5719.0299999999916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25">
      <c r="A163" s="329" t="s">
        <v>286</v>
      </c>
      <c r="B163" s="330">
        <v>27</v>
      </c>
      <c r="C163" s="298">
        <v>46295</v>
      </c>
      <c r="D163" s="298" t="s">
        <v>206</v>
      </c>
      <c r="E163" s="331">
        <v>25</v>
      </c>
      <c r="F163" s="522"/>
      <c r="G163" s="333">
        <f t="shared" si="3"/>
        <v>6039.0299999999916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25">
      <c r="A164" s="329" t="s">
        <v>286</v>
      </c>
      <c r="B164" s="330">
        <v>28</v>
      </c>
      <c r="C164" s="298">
        <v>46295</v>
      </c>
      <c r="D164" s="298" t="s">
        <v>207</v>
      </c>
      <c r="E164" s="331">
        <v>25</v>
      </c>
      <c r="F164" s="522"/>
      <c r="G164" s="333">
        <f t="shared" si="3"/>
        <v>6064.0299999999916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25">
      <c r="A165" s="329" t="s">
        <v>286</v>
      </c>
      <c r="B165" s="330">
        <v>29</v>
      </c>
      <c r="C165" s="298">
        <v>46295</v>
      </c>
      <c r="D165" s="298" t="s">
        <v>208</v>
      </c>
      <c r="E165" s="331">
        <v>45</v>
      </c>
      <c r="F165" s="522"/>
      <c r="G165" s="333">
        <f t="shared" si="3"/>
        <v>6089.0299999999916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25">
      <c r="A166" s="329" t="s">
        <v>286</v>
      </c>
      <c r="B166" s="330">
        <v>30</v>
      </c>
      <c r="C166" s="298">
        <v>46295</v>
      </c>
      <c r="D166" s="298" t="s">
        <v>209</v>
      </c>
      <c r="E166" s="331">
        <v>400</v>
      </c>
      <c r="F166" s="522"/>
      <c r="G166" s="333">
        <f t="shared" si="3"/>
        <v>6134.0299999999916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25">
      <c r="A167" s="329" t="s">
        <v>286</v>
      </c>
      <c r="B167" s="330">
        <v>31</v>
      </c>
      <c r="C167" s="298">
        <v>46295</v>
      </c>
      <c r="D167" s="298" t="s">
        <v>210</v>
      </c>
      <c r="E167" s="331">
        <v>375</v>
      </c>
      <c r="F167" s="522"/>
      <c r="G167" s="333">
        <f t="shared" si="3"/>
        <v>6534.0299999999916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25">
      <c r="A168" s="329" t="s">
        <v>286</v>
      </c>
      <c r="B168" s="330">
        <v>32</v>
      </c>
      <c r="C168" s="298">
        <v>46295</v>
      </c>
      <c r="D168" s="298" t="s">
        <v>211</v>
      </c>
      <c r="E168" s="331">
        <v>100</v>
      </c>
      <c r="F168" s="522"/>
      <c r="G168" s="333">
        <f t="shared" si="3"/>
        <v>6909.0299999999916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25">
      <c r="A169" s="329" t="s">
        <v>286</v>
      </c>
      <c r="B169" s="330">
        <v>33</v>
      </c>
      <c r="C169" s="298">
        <v>46295</v>
      </c>
      <c r="D169" s="298" t="s">
        <v>212</v>
      </c>
      <c r="E169" s="331">
        <v>85</v>
      </c>
      <c r="F169" s="522"/>
      <c r="G169" s="333">
        <f t="shared" si="3"/>
        <v>7009.0299999999916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25">
      <c r="A170" s="329" t="s">
        <v>286</v>
      </c>
      <c r="B170" s="330">
        <v>34</v>
      </c>
      <c r="C170" s="298">
        <v>46295</v>
      </c>
      <c r="D170" s="298" t="s">
        <v>213</v>
      </c>
      <c r="E170" s="331">
        <v>230</v>
      </c>
      <c r="F170" s="522"/>
      <c r="G170" s="333">
        <f t="shared" si="3"/>
        <v>7094.0299999999916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25">
      <c r="A171" s="329" t="s">
        <v>286</v>
      </c>
      <c r="B171" s="330">
        <v>35</v>
      </c>
      <c r="C171" s="298">
        <v>46295</v>
      </c>
      <c r="D171" s="298" t="s">
        <v>214</v>
      </c>
      <c r="E171" s="331">
        <v>45</v>
      </c>
      <c r="F171" s="522"/>
      <c r="G171" s="333">
        <f t="shared" si="3"/>
        <v>7324.0299999999916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25">
      <c r="A172" s="329" t="s">
        <v>289</v>
      </c>
      <c r="B172" s="330">
        <v>2</v>
      </c>
      <c r="C172" s="298">
        <v>46295</v>
      </c>
      <c r="D172" s="298" t="s">
        <v>1079</v>
      </c>
      <c r="E172" s="522">
        <v>19.57</v>
      </c>
      <c r="F172" s="522"/>
      <c r="G172" s="333">
        <f t="shared" si="3"/>
        <v>7369.0299999999916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25">
      <c r="A173" s="329" t="s">
        <v>289</v>
      </c>
      <c r="B173" s="330">
        <v>5</v>
      </c>
      <c r="C173" s="298">
        <v>46295</v>
      </c>
      <c r="D173" s="298" t="s">
        <v>1077</v>
      </c>
      <c r="E173" s="522">
        <v>32.99</v>
      </c>
      <c r="F173" s="522"/>
      <c r="G173" s="333">
        <f t="shared" si="3"/>
        <v>7388.5999999999913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25">
      <c r="A174" s="329" t="s">
        <v>294</v>
      </c>
      <c r="B174" s="330">
        <v>10</v>
      </c>
      <c r="C174" s="298">
        <v>46295</v>
      </c>
      <c r="D174" s="298" t="s">
        <v>176</v>
      </c>
      <c r="E174" s="522">
        <v>17.899999999999999</v>
      </c>
      <c r="F174" s="522"/>
      <c r="G174" s="333">
        <f t="shared" si="3"/>
        <v>7421.5899999999911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25">
      <c r="A175" s="329" t="s">
        <v>289</v>
      </c>
      <c r="B175" s="330">
        <v>2</v>
      </c>
      <c r="C175" s="298">
        <v>46294</v>
      </c>
      <c r="D175" s="298" t="s">
        <v>334</v>
      </c>
      <c r="E175" s="522">
        <v>14.28</v>
      </c>
      <c r="F175" s="522"/>
      <c r="G175" s="333">
        <f t="shared" si="3"/>
        <v>7439.4899999999907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25">
      <c r="A176" s="329" t="s">
        <v>289</v>
      </c>
      <c r="B176" s="330">
        <v>6</v>
      </c>
      <c r="C176" s="298">
        <v>46294</v>
      </c>
      <c r="D176" s="298" t="s">
        <v>300</v>
      </c>
      <c r="E176" s="522">
        <v>34.49</v>
      </c>
      <c r="F176" s="522"/>
      <c r="G176" s="333">
        <f t="shared" si="3"/>
        <v>7453.7699999999904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25">
      <c r="A177" s="329" t="s">
        <v>291</v>
      </c>
      <c r="B177" s="330">
        <v>38</v>
      </c>
      <c r="C177" s="298">
        <v>46294</v>
      </c>
      <c r="D177" s="299" t="s">
        <v>293</v>
      </c>
      <c r="E177" s="522"/>
      <c r="F177" s="522">
        <v>4719.97</v>
      </c>
      <c r="G177" s="333">
        <f t="shared" si="3"/>
        <v>7488.2599999999902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25">
      <c r="A178" s="329" t="s">
        <v>294</v>
      </c>
      <c r="B178" s="330">
        <v>20</v>
      </c>
      <c r="C178" s="298">
        <v>46294</v>
      </c>
      <c r="D178" s="299" t="s">
        <v>193</v>
      </c>
      <c r="E178" s="522">
        <v>600</v>
      </c>
      <c r="F178" s="522"/>
      <c r="G178" s="333">
        <f t="shared" si="3"/>
        <v>2768.28999999999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25">
      <c r="A179" s="329" t="s">
        <v>289</v>
      </c>
      <c r="B179" s="330">
        <v>5</v>
      </c>
      <c r="C179" s="298">
        <v>46293</v>
      </c>
      <c r="D179" s="299" t="s">
        <v>1073</v>
      </c>
      <c r="E179" s="522">
        <v>785</v>
      </c>
      <c r="F179" s="522"/>
      <c r="G179" s="333">
        <f t="shared" si="3"/>
        <v>3368.28999999999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25">
      <c r="A180" s="329" t="s">
        <v>289</v>
      </c>
      <c r="B180" s="330">
        <v>4</v>
      </c>
      <c r="C180" s="298">
        <v>46293</v>
      </c>
      <c r="D180" s="299" t="s">
        <v>310</v>
      </c>
      <c r="E180" s="522">
        <v>47.75</v>
      </c>
      <c r="F180" s="522"/>
      <c r="G180" s="333">
        <f t="shared" si="3"/>
        <v>4153.28999999999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25">
      <c r="A181" s="329" t="s">
        <v>289</v>
      </c>
      <c r="B181" s="330">
        <v>4</v>
      </c>
      <c r="C181" s="298">
        <v>46293</v>
      </c>
      <c r="D181" s="299" t="s">
        <v>296</v>
      </c>
      <c r="E181" s="522">
        <v>91.28</v>
      </c>
      <c r="F181" s="522"/>
      <c r="G181" s="333">
        <f t="shared" si="3"/>
        <v>4201.03999999999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25">
      <c r="A182" s="329" t="s">
        <v>289</v>
      </c>
      <c r="B182" s="330">
        <v>3</v>
      </c>
      <c r="C182" s="298">
        <v>46293</v>
      </c>
      <c r="D182" s="299" t="s">
        <v>296</v>
      </c>
      <c r="E182" s="522">
        <v>3.49</v>
      </c>
      <c r="F182" s="522"/>
      <c r="G182" s="333">
        <f t="shared" si="3"/>
        <v>4292.3199999999897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25">
      <c r="A183" s="329" t="s">
        <v>289</v>
      </c>
      <c r="B183" s="330">
        <v>6</v>
      </c>
      <c r="C183" s="298">
        <v>46293</v>
      </c>
      <c r="D183" s="299" t="s">
        <v>1075</v>
      </c>
      <c r="E183" s="522">
        <v>260.32</v>
      </c>
      <c r="F183" s="522"/>
      <c r="G183" s="333">
        <f t="shared" si="3"/>
        <v>4295.8099999999895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25">
      <c r="A184" s="329" t="s">
        <v>289</v>
      </c>
      <c r="B184" s="330">
        <v>3</v>
      </c>
      <c r="C184" s="298">
        <v>46292</v>
      </c>
      <c r="D184" s="299" t="s">
        <v>981</v>
      </c>
      <c r="E184" s="522">
        <v>9.35</v>
      </c>
      <c r="F184" s="522"/>
      <c r="G184" s="333">
        <f t="shared" si="3"/>
        <v>4556.1299999999892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25">
      <c r="A185" s="329" t="s">
        <v>289</v>
      </c>
      <c r="B185" s="330">
        <v>8</v>
      </c>
      <c r="C185" s="298">
        <v>46291</v>
      </c>
      <c r="D185" s="299" t="s">
        <v>1072</v>
      </c>
      <c r="E185" s="522">
        <v>46.73</v>
      </c>
      <c r="F185" s="522"/>
      <c r="G185" s="333">
        <f t="shared" si="3"/>
        <v>4565.4799999999896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25">
      <c r="A186" s="329" t="s">
        <v>289</v>
      </c>
      <c r="B186" s="330">
        <v>5</v>
      </c>
      <c r="C186" s="298">
        <v>46291</v>
      </c>
      <c r="D186" s="299" t="s">
        <v>428</v>
      </c>
      <c r="E186" s="522">
        <v>102.95</v>
      </c>
      <c r="F186" s="522"/>
      <c r="G186" s="333">
        <f t="shared" si="3"/>
        <v>4612.2099999999891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25">
      <c r="A187" s="329" t="s">
        <v>289</v>
      </c>
      <c r="B187" s="330">
        <v>8</v>
      </c>
      <c r="C187" s="298">
        <v>46291</v>
      </c>
      <c r="D187" s="299" t="s">
        <v>319</v>
      </c>
      <c r="E187" s="522">
        <v>53.4</v>
      </c>
      <c r="F187" s="522"/>
      <c r="G187" s="333">
        <f t="shared" si="3"/>
        <v>4715.1599999999889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25">
      <c r="A188" s="329" t="s">
        <v>289</v>
      </c>
      <c r="B188" s="330">
        <v>2</v>
      </c>
      <c r="C188" s="298">
        <v>46290</v>
      </c>
      <c r="D188" s="299" t="s">
        <v>326</v>
      </c>
      <c r="E188" s="522">
        <v>17.72</v>
      </c>
      <c r="F188" s="522"/>
      <c r="G188" s="333">
        <f t="shared" si="3"/>
        <v>4768.5599999999886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25">
      <c r="A189" s="329" t="s">
        <v>289</v>
      </c>
      <c r="B189" s="330">
        <v>4</v>
      </c>
      <c r="C189" s="298">
        <v>46290</v>
      </c>
      <c r="D189" s="299" t="s">
        <v>296</v>
      </c>
      <c r="E189" s="522">
        <v>42.12</v>
      </c>
      <c r="F189" s="522"/>
      <c r="G189" s="333">
        <f t="shared" si="3"/>
        <v>4786.2799999999888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25">
      <c r="A190" s="329" t="s">
        <v>289</v>
      </c>
      <c r="B190" s="330">
        <v>2</v>
      </c>
      <c r="C190" s="298">
        <v>46290</v>
      </c>
      <c r="D190" s="299" t="s">
        <v>296</v>
      </c>
      <c r="E190" s="522">
        <v>17.84</v>
      </c>
      <c r="F190" s="522"/>
      <c r="G190" s="333">
        <f t="shared" ref="G190:G234" si="4">G191-E190+F190</f>
        <v>4828.3999999999887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25">
      <c r="A191" s="329" t="s">
        <v>294</v>
      </c>
      <c r="B191" s="330">
        <v>12</v>
      </c>
      <c r="C191" s="298">
        <v>46290</v>
      </c>
      <c r="D191" s="299" t="s">
        <v>314</v>
      </c>
      <c r="E191" s="522">
        <v>204.48</v>
      </c>
      <c r="F191" s="522"/>
      <c r="G191" s="333">
        <f t="shared" si="4"/>
        <v>4846.2399999999889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25">
      <c r="A192" s="329" t="s">
        <v>289</v>
      </c>
      <c r="B192" s="330">
        <v>3</v>
      </c>
      <c r="C192" s="298">
        <v>46290</v>
      </c>
      <c r="D192" s="299" t="s">
        <v>1038</v>
      </c>
      <c r="E192" s="522">
        <v>6</v>
      </c>
      <c r="F192" s="522"/>
      <c r="G192" s="333">
        <f t="shared" si="4"/>
        <v>5050.7199999999884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25">
      <c r="A193" s="329" t="s">
        <v>289</v>
      </c>
      <c r="B193" s="330">
        <v>2</v>
      </c>
      <c r="C193" s="298">
        <v>46290</v>
      </c>
      <c r="D193" s="299" t="s">
        <v>370</v>
      </c>
      <c r="E193" s="522">
        <v>18.16</v>
      </c>
      <c r="F193" s="522"/>
      <c r="G193" s="333">
        <f t="shared" si="4"/>
        <v>5056.7199999999884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25">
      <c r="A194" s="329" t="s">
        <v>289</v>
      </c>
      <c r="B194" s="330">
        <v>5</v>
      </c>
      <c r="C194" s="298">
        <v>46290</v>
      </c>
      <c r="D194" s="299" t="s">
        <v>1038</v>
      </c>
      <c r="E194" s="522">
        <v>28.83</v>
      </c>
      <c r="F194" s="522"/>
      <c r="G194" s="333">
        <f t="shared" si="4"/>
        <v>5074.8799999999883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25">
      <c r="A195" s="329" t="s">
        <v>289</v>
      </c>
      <c r="B195" s="330">
        <v>3</v>
      </c>
      <c r="C195" s="298">
        <v>46289</v>
      </c>
      <c r="D195" s="299" t="s">
        <v>1066</v>
      </c>
      <c r="E195" s="522">
        <v>-33.75</v>
      </c>
      <c r="F195" s="522"/>
      <c r="G195" s="333">
        <f t="shared" si="4"/>
        <v>5103.7099999999882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25">
      <c r="A196" s="329" t="s">
        <v>289</v>
      </c>
      <c r="B196" s="330">
        <v>2</v>
      </c>
      <c r="C196" s="298">
        <v>46289</v>
      </c>
      <c r="D196" s="299" t="s">
        <v>357</v>
      </c>
      <c r="E196" s="522">
        <v>18.760000000000002</v>
      </c>
      <c r="F196" s="522"/>
      <c r="G196" s="333">
        <f t="shared" si="4"/>
        <v>5069.9599999999882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25">
      <c r="A197" s="329" t="s">
        <v>289</v>
      </c>
      <c r="B197" s="330">
        <v>6</v>
      </c>
      <c r="C197" s="298">
        <v>46289</v>
      </c>
      <c r="D197" s="299" t="s">
        <v>1069</v>
      </c>
      <c r="E197" s="522">
        <v>40.450000000000003</v>
      </c>
      <c r="F197" s="522"/>
      <c r="G197" s="333">
        <f t="shared" si="4"/>
        <v>5088.7199999999884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25">
      <c r="A198" s="329" t="s">
        <v>289</v>
      </c>
      <c r="B198" s="330">
        <v>6</v>
      </c>
      <c r="C198" s="298">
        <v>46288</v>
      </c>
      <c r="D198" s="299" t="s">
        <v>1067</v>
      </c>
      <c r="E198" s="522">
        <v>25</v>
      </c>
      <c r="F198" s="522"/>
      <c r="G198" s="333">
        <f t="shared" si="4"/>
        <v>5129.1699999999882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25">
      <c r="A199" s="329" t="s">
        <v>289</v>
      </c>
      <c r="B199" s="330">
        <v>2</v>
      </c>
      <c r="C199" s="298">
        <v>46288</v>
      </c>
      <c r="D199" s="299" t="s">
        <v>363</v>
      </c>
      <c r="E199" s="522">
        <v>28.46</v>
      </c>
      <c r="F199" s="522"/>
      <c r="G199" s="333">
        <f t="shared" si="4"/>
        <v>5154.1699999999882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25">
      <c r="A200" s="329" t="s">
        <v>294</v>
      </c>
      <c r="B200" s="330">
        <v>42</v>
      </c>
      <c r="C200" s="298">
        <v>46288</v>
      </c>
      <c r="D200" s="299" t="s">
        <v>200</v>
      </c>
      <c r="E200" s="522">
        <v>59</v>
      </c>
      <c r="F200" s="522"/>
      <c r="G200" s="333">
        <f t="shared" si="4"/>
        <v>5182.6299999999883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25">
      <c r="A201" s="329" t="s">
        <v>294</v>
      </c>
      <c r="B201" s="330">
        <v>43</v>
      </c>
      <c r="C201" s="298">
        <v>46288</v>
      </c>
      <c r="D201" s="299" t="s">
        <v>201</v>
      </c>
      <c r="E201" s="522">
        <v>42.84</v>
      </c>
      <c r="F201" s="522"/>
      <c r="G201" s="333">
        <f t="shared" si="4"/>
        <v>5241.6299999999883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25">
      <c r="A202" s="329" t="s">
        <v>289</v>
      </c>
      <c r="B202" s="330">
        <v>8</v>
      </c>
      <c r="C202" s="298">
        <v>46288</v>
      </c>
      <c r="D202" s="299" t="s">
        <v>1070</v>
      </c>
      <c r="E202" s="522">
        <v>38.25</v>
      </c>
      <c r="F202" s="522"/>
      <c r="G202" s="333">
        <f t="shared" si="4"/>
        <v>5284.4699999999884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25">
      <c r="A203" s="329" t="s">
        <v>289</v>
      </c>
      <c r="B203" s="330">
        <v>2</v>
      </c>
      <c r="C203" s="298">
        <v>46288</v>
      </c>
      <c r="D203" s="299" t="s">
        <v>308</v>
      </c>
      <c r="E203" s="522">
        <v>117.74</v>
      </c>
      <c r="F203" s="522"/>
      <c r="G203" s="333">
        <f t="shared" si="4"/>
        <v>5322.7199999999884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25">
      <c r="A204" s="329" t="s">
        <v>289</v>
      </c>
      <c r="B204" s="330">
        <v>3</v>
      </c>
      <c r="C204" s="298">
        <v>46287</v>
      </c>
      <c r="D204" s="299" t="s">
        <v>1068</v>
      </c>
      <c r="E204" s="522">
        <v>58</v>
      </c>
      <c r="F204" s="522"/>
      <c r="G204" s="333">
        <f t="shared" si="4"/>
        <v>5440.4599999999882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25">
      <c r="A205" s="329" t="s">
        <v>289</v>
      </c>
      <c r="B205" s="330">
        <v>6</v>
      </c>
      <c r="C205" s="298">
        <v>46287</v>
      </c>
      <c r="D205" s="299" t="s">
        <v>1071</v>
      </c>
      <c r="E205" s="522">
        <v>50</v>
      </c>
      <c r="F205" s="522"/>
      <c r="G205" s="333">
        <f t="shared" si="4"/>
        <v>5498.4599999999882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25">
      <c r="A206" s="329" t="s">
        <v>289</v>
      </c>
      <c r="B206" s="330">
        <v>2</v>
      </c>
      <c r="C206" s="298">
        <v>46287</v>
      </c>
      <c r="D206" s="299" t="s">
        <v>426</v>
      </c>
      <c r="E206" s="522">
        <v>-12</v>
      </c>
      <c r="F206" s="522"/>
      <c r="G206" s="333">
        <f t="shared" si="4"/>
        <v>5548.4599999999882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25">
      <c r="A207" s="329" t="s">
        <v>289</v>
      </c>
      <c r="B207" s="330">
        <v>1</v>
      </c>
      <c r="C207" s="298">
        <v>46287</v>
      </c>
      <c r="D207" s="299" t="s">
        <v>306</v>
      </c>
      <c r="E207" s="522">
        <v>58.63</v>
      </c>
      <c r="F207" s="522"/>
      <c r="G207" s="333">
        <f t="shared" si="4"/>
        <v>5536.4599999999882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25">
      <c r="A208" s="329" t="s">
        <v>294</v>
      </c>
      <c r="B208" s="330">
        <v>24</v>
      </c>
      <c r="C208" s="298">
        <v>46287</v>
      </c>
      <c r="D208" s="299" t="s">
        <v>858</v>
      </c>
      <c r="E208" s="522">
        <v>88.17</v>
      </c>
      <c r="F208" s="522"/>
      <c r="G208" s="333">
        <f t="shared" si="4"/>
        <v>5595.0899999999883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25">
      <c r="A209" s="329" t="s">
        <v>289</v>
      </c>
      <c r="B209" s="330">
        <v>2</v>
      </c>
      <c r="C209" s="298">
        <v>46287</v>
      </c>
      <c r="D209" s="299" t="s">
        <v>296</v>
      </c>
      <c r="E209" s="522">
        <v>11.71</v>
      </c>
      <c r="F209" s="522"/>
      <c r="G209" s="333">
        <f t="shared" si="4"/>
        <v>5683.2599999999884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25">
      <c r="A210" s="329" t="s">
        <v>289</v>
      </c>
      <c r="B210" s="330">
        <v>4</v>
      </c>
      <c r="C210" s="298">
        <v>46287</v>
      </c>
      <c r="D210" s="299" t="s">
        <v>296</v>
      </c>
      <c r="E210" s="522">
        <v>46.45</v>
      </c>
      <c r="F210" s="522"/>
      <c r="G210" s="333">
        <f t="shared" si="4"/>
        <v>5694.9699999999884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25">
      <c r="A211" s="329" t="s">
        <v>289</v>
      </c>
      <c r="B211" s="330">
        <v>7</v>
      </c>
      <c r="C211" s="298">
        <v>46287</v>
      </c>
      <c r="D211" s="299" t="s">
        <v>320</v>
      </c>
      <c r="E211" s="522">
        <v>20.75</v>
      </c>
      <c r="F211" s="522"/>
      <c r="G211" s="333">
        <f t="shared" si="4"/>
        <v>5741.4199999999882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25">
      <c r="A212" s="329" t="s">
        <v>289</v>
      </c>
      <c r="B212" s="330">
        <v>8</v>
      </c>
      <c r="C212" s="298">
        <v>46287</v>
      </c>
      <c r="D212" s="299" t="s">
        <v>308</v>
      </c>
      <c r="E212" s="522">
        <v>71.75</v>
      </c>
      <c r="F212" s="522"/>
      <c r="G212" s="333">
        <f t="shared" si="4"/>
        <v>5762.1699999999882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25">
      <c r="A213" s="329" t="s">
        <v>289</v>
      </c>
      <c r="B213" s="330">
        <v>6</v>
      </c>
      <c r="C213" s="298">
        <v>46286</v>
      </c>
      <c r="D213" s="299" t="s">
        <v>300</v>
      </c>
      <c r="E213" s="522">
        <v>16.14</v>
      </c>
      <c r="F213" s="522"/>
      <c r="G213" s="333">
        <f t="shared" si="4"/>
        <v>5833.9199999999882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25">
      <c r="A214" s="329" t="s">
        <v>289</v>
      </c>
      <c r="B214" s="330">
        <v>6</v>
      </c>
      <c r="C214" s="298">
        <v>46286</v>
      </c>
      <c r="D214" s="299" t="s">
        <v>300</v>
      </c>
      <c r="E214" s="522">
        <v>32.97</v>
      </c>
      <c r="F214" s="522"/>
      <c r="G214" s="333">
        <f t="shared" si="4"/>
        <v>5850.0599999999886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25">
      <c r="A215" s="329" t="s">
        <v>294</v>
      </c>
      <c r="B215" s="330">
        <v>22</v>
      </c>
      <c r="C215" s="298">
        <v>46286</v>
      </c>
      <c r="D215" s="299" t="s">
        <v>323</v>
      </c>
      <c r="E215" s="522">
        <v>23.42</v>
      </c>
      <c r="F215" s="522"/>
      <c r="G215" s="333">
        <f t="shared" si="4"/>
        <v>5883.0299999999888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25">
      <c r="A216" s="329" t="s">
        <v>289</v>
      </c>
      <c r="B216" s="330">
        <v>3</v>
      </c>
      <c r="C216" s="298">
        <v>46286</v>
      </c>
      <c r="D216" s="299" t="s">
        <v>310</v>
      </c>
      <c r="E216" s="522">
        <v>5.86</v>
      </c>
      <c r="F216" s="522"/>
      <c r="G216" s="333">
        <f t="shared" si="4"/>
        <v>5906.4499999999889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25">
      <c r="A217" s="329" t="s">
        <v>289</v>
      </c>
      <c r="B217" s="330">
        <v>4</v>
      </c>
      <c r="C217" s="298">
        <v>46286</v>
      </c>
      <c r="D217" s="299" t="s">
        <v>310</v>
      </c>
      <c r="E217" s="522">
        <v>51.5</v>
      </c>
      <c r="F217" s="522"/>
      <c r="G217" s="333">
        <f t="shared" si="4"/>
        <v>5912.3099999999886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25">
      <c r="A218" s="329" t="s">
        <v>289</v>
      </c>
      <c r="B218" s="330">
        <v>6</v>
      </c>
      <c r="C218" s="298">
        <v>46286</v>
      </c>
      <c r="D218" s="299" t="s">
        <v>829</v>
      </c>
      <c r="E218" s="522">
        <v>25</v>
      </c>
      <c r="F218" s="522"/>
      <c r="G218" s="333">
        <f t="shared" si="4"/>
        <v>5963.8099999999886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25">
      <c r="A219" s="329" t="s">
        <v>289</v>
      </c>
      <c r="B219" s="330">
        <v>1</v>
      </c>
      <c r="C219" s="298">
        <v>46285</v>
      </c>
      <c r="D219" s="299" t="s">
        <v>311</v>
      </c>
      <c r="E219" s="522">
        <v>187.63</v>
      </c>
      <c r="F219" s="522"/>
      <c r="G219" s="333">
        <f t="shared" si="4"/>
        <v>5988.8099999999886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25">
      <c r="A220" s="329" t="s">
        <v>289</v>
      </c>
      <c r="B220" s="330">
        <v>2</v>
      </c>
      <c r="C220" s="298">
        <v>46285</v>
      </c>
      <c r="D220" s="299" t="s">
        <v>334</v>
      </c>
      <c r="E220" s="522">
        <v>20.38</v>
      </c>
      <c r="F220" s="522"/>
      <c r="G220" s="333">
        <f t="shared" si="4"/>
        <v>6176.4399999999887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25">
      <c r="A221" s="329" t="s">
        <v>289</v>
      </c>
      <c r="B221" s="330">
        <v>2</v>
      </c>
      <c r="C221" s="298">
        <v>46285</v>
      </c>
      <c r="D221" s="299" t="s">
        <v>357</v>
      </c>
      <c r="E221" s="522">
        <v>10.050000000000001</v>
      </c>
      <c r="F221" s="522"/>
      <c r="G221" s="333">
        <f t="shared" si="4"/>
        <v>6196.8199999999888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25">
      <c r="A222" s="329" t="s">
        <v>289</v>
      </c>
      <c r="B222" s="330">
        <v>6</v>
      </c>
      <c r="C222" s="298">
        <v>46285</v>
      </c>
      <c r="D222" s="299" t="s">
        <v>300</v>
      </c>
      <c r="E222" s="522">
        <v>10.64</v>
      </c>
      <c r="F222" s="522"/>
      <c r="G222" s="333">
        <f t="shared" si="4"/>
        <v>6206.869999999989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25">
      <c r="A223" s="329" t="s">
        <v>289</v>
      </c>
      <c r="B223" s="330">
        <v>2</v>
      </c>
      <c r="C223" s="298">
        <v>46284</v>
      </c>
      <c r="D223" s="299" t="s">
        <v>982</v>
      </c>
      <c r="E223" s="522">
        <v>64.599999999999994</v>
      </c>
      <c r="F223" s="522"/>
      <c r="G223" s="333">
        <f t="shared" si="4"/>
        <v>6217.5099999999893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25">
      <c r="A224" s="329" t="s">
        <v>289</v>
      </c>
      <c r="B224" s="330">
        <v>3</v>
      </c>
      <c r="C224" s="298">
        <v>46284</v>
      </c>
      <c r="D224" s="299" t="s">
        <v>334</v>
      </c>
      <c r="E224" s="522">
        <v>9.1300000000000008</v>
      </c>
      <c r="F224" s="522"/>
      <c r="G224" s="333">
        <f t="shared" si="4"/>
        <v>6282.1099999999897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25">
      <c r="A225" s="329" t="s">
        <v>289</v>
      </c>
      <c r="B225" s="330">
        <v>4</v>
      </c>
      <c r="C225" s="298">
        <v>46284</v>
      </c>
      <c r="D225" s="299" t="s">
        <v>334</v>
      </c>
      <c r="E225" s="522">
        <v>93.73</v>
      </c>
      <c r="F225" s="522"/>
      <c r="G225" s="333">
        <f t="shared" si="4"/>
        <v>6291.2399999999898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25">
      <c r="A226" s="329" t="s">
        <v>294</v>
      </c>
      <c r="B226" s="330">
        <v>22</v>
      </c>
      <c r="C226" s="298">
        <v>46284</v>
      </c>
      <c r="D226" s="299" t="s">
        <v>328</v>
      </c>
      <c r="E226" s="522">
        <v>7.46</v>
      </c>
      <c r="F226" s="522"/>
      <c r="G226" s="333">
        <f t="shared" si="4"/>
        <v>6384.9699999999893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25">
      <c r="A227" s="329" t="s">
        <v>289</v>
      </c>
      <c r="B227" s="330">
        <v>5</v>
      </c>
      <c r="C227" s="298">
        <v>46283</v>
      </c>
      <c r="D227" s="299" t="s">
        <v>1065</v>
      </c>
      <c r="E227" s="522">
        <v>22.66</v>
      </c>
      <c r="F227" s="522"/>
      <c r="G227" s="333">
        <f t="shared" si="4"/>
        <v>6392.4299999999894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25">
      <c r="A228" s="329" t="s">
        <v>289</v>
      </c>
      <c r="B228" s="330">
        <v>6</v>
      </c>
      <c r="C228" s="298">
        <v>46283</v>
      </c>
      <c r="D228" s="299" t="s">
        <v>1064</v>
      </c>
      <c r="E228" s="522">
        <v>20</v>
      </c>
      <c r="F228" s="522"/>
      <c r="G228" s="333">
        <f t="shared" si="4"/>
        <v>6415.0899999999892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25">
      <c r="A229" s="329" t="s">
        <v>289</v>
      </c>
      <c r="B229" s="330">
        <v>8</v>
      </c>
      <c r="C229" s="298">
        <v>46283</v>
      </c>
      <c r="D229" s="299" t="s">
        <v>319</v>
      </c>
      <c r="E229" s="522">
        <v>7.33</v>
      </c>
      <c r="F229" s="522"/>
      <c r="G229" s="333">
        <f t="shared" si="4"/>
        <v>6435.0899999999892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25">
      <c r="A230" s="329" t="s">
        <v>294</v>
      </c>
      <c r="B230" s="330">
        <v>22</v>
      </c>
      <c r="C230" s="298">
        <v>46283</v>
      </c>
      <c r="D230" s="299" t="s">
        <v>928</v>
      </c>
      <c r="E230" s="522">
        <v>13.84</v>
      </c>
      <c r="F230" s="522"/>
      <c r="G230" s="333">
        <f t="shared" si="4"/>
        <v>6442.4199999999892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25">
      <c r="A231" s="329" t="s">
        <v>289</v>
      </c>
      <c r="B231" s="330">
        <v>6</v>
      </c>
      <c r="C231" s="298">
        <v>46283</v>
      </c>
      <c r="D231" s="299" t="s">
        <v>1062</v>
      </c>
      <c r="E231" s="522">
        <v>9</v>
      </c>
      <c r="F231" s="522"/>
      <c r="G231" s="333">
        <f t="shared" si="4"/>
        <v>6456.2599999999893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25">
      <c r="A232" s="329" t="s">
        <v>294</v>
      </c>
      <c r="B232" s="330">
        <v>22</v>
      </c>
      <c r="C232" s="298">
        <v>46283</v>
      </c>
      <c r="D232" s="299" t="s">
        <v>833</v>
      </c>
      <c r="E232" s="522">
        <v>10.64</v>
      </c>
      <c r="F232" s="522"/>
      <c r="G232" s="333">
        <f t="shared" si="4"/>
        <v>6465.2599999999893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25">
      <c r="A233" s="329" t="s">
        <v>289</v>
      </c>
      <c r="B233" s="330">
        <v>5</v>
      </c>
      <c r="C233" s="298">
        <v>46283</v>
      </c>
      <c r="D233" s="299" t="s">
        <v>1063</v>
      </c>
      <c r="E233" s="522">
        <v>37.99</v>
      </c>
      <c r="F233" s="522"/>
      <c r="G233" s="333">
        <f t="shared" si="4"/>
        <v>6475.8999999999896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25">
      <c r="A234" s="329" t="s">
        <v>294</v>
      </c>
      <c r="B234" s="330">
        <v>21</v>
      </c>
      <c r="C234" s="298">
        <v>46282</v>
      </c>
      <c r="D234" s="299" t="s">
        <v>194</v>
      </c>
      <c r="E234" s="522">
        <v>81</v>
      </c>
      <c r="F234" s="522"/>
      <c r="G234" s="333">
        <f t="shared" si="4"/>
        <v>6513.8899999999894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25">
      <c r="A235" s="329" t="s">
        <v>294</v>
      </c>
      <c r="B235" s="330">
        <v>17</v>
      </c>
      <c r="C235" s="298">
        <v>46282</v>
      </c>
      <c r="D235" s="299" t="s">
        <v>188</v>
      </c>
      <c r="E235" s="522">
        <v>42.65</v>
      </c>
      <c r="F235" s="522"/>
      <c r="G235" s="333">
        <f t="shared" ref="G235:G248" si="5">G236-E235+F235</f>
        <v>6594.8899999999894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25">
      <c r="A236" s="329" t="s">
        <v>294</v>
      </c>
      <c r="B236" s="330">
        <v>23</v>
      </c>
      <c r="C236" s="298">
        <v>46282</v>
      </c>
      <c r="D236" s="299" t="s">
        <v>63</v>
      </c>
      <c r="E236" s="522">
        <v>529.46</v>
      </c>
      <c r="F236" s="522"/>
      <c r="G236" s="333">
        <f t="shared" si="5"/>
        <v>6637.539999999989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25">
      <c r="A237" s="329" t="s">
        <v>294</v>
      </c>
      <c r="B237" s="330">
        <v>43</v>
      </c>
      <c r="C237" s="298">
        <v>46282</v>
      </c>
      <c r="D237" s="299" t="s">
        <v>333</v>
      </c>
      <c r="E237" s="522">
        <v>22.35</v>
      </c>
      <c r="F237" s="522"/>
      <c r="G237" s="333">
        <f t="shared" si="5"/>
        <v>7166.9999999999891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25">
      <c r="A238" s="329" t="s">
        <v>294</v>
      </c>
      <c r="B238" s="330">
        <v>42</v>
      </c>
      <c r="C238" s="298">
        <v>46282</v>
      </c>
      <c r="D238" s="299" t="s">
        <v>333</v>
      </c>
      <c r="E238" s="522">
        <v>52.15</v>
      </c>
      <c r="F238" s="522"/>
      <c r="G238" s="333">
        <f t="shared" si="5"/>
        <v>7189.3499999999894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25">
      <c r="A239" s="329" t="s">
        <v>289</v>
      </c>
      <c r="B239" s="330">
        <v>3</v>
      </c>
      <c r="C239" s="298">
        <v>46282</v>
      </c>
      <c r="D239" s="299" t="s">
        <v>334</v>
      </c>
      <c r="E239" s="522">
        <v>5.33</v>
      </c>
      <c r="F239" s="522"/>
      <c r="G239" s="333">
        <f t="shared" si="5"/>
        <v>7241.4999999999891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25">
      <c r="A240" s="329" t="s">
        <v>289</v>
      </c>
      <c r="B240" s="330">
        <v>2</v>
      </c>
      <c r="C240" s="298">
        <v>46282</v>
      </c>
      <c r="D240" s="299" t="s">
        <v>357</v>
      </c>
      <c r="E240" s="522">
        <v>18.03</v>
      </c>
      <c r="F240" s="522"/>
      <c r="G240" s="333">
        <f t="shared" si="5"/>
        <v>7246.829999999989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25">
      <c r="A241" s="329" t="s">
        <v>291</v>
      </c>
      <c r="B241" s="330">
        <v>39</v>
      </c>
      <c r="C241" s="298">
        <v>46281</v>
      </c>
      <c r="D241" s="299" t="s">
        <v>292</v>
      </c>
      <c r="E241" s="522"/>
      <c r="F241" s="522">
        <v>2765.54</v>
      </c>
      <c r="G241" s="333">
        <f t="shared" si="5"/>
        <v>7264.8599999999888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25">
      <c r="A242" s="329" t="s">
        <v>294</v>
      </c>
      <c r="B242" s="330">
        <v>11</v>
      </c>
      <c r="C242" s="298">
        <v>46281</v>
      </c>
      <c r="D242" s="299" t="s">
        <v>178</v>
      </c>
      <c r="E242" s="522">
        <v>256.83999999999997</v>
      </c>
      <c r="F242" s="522"/>
      <c r="G242" s="333">
        <f t="shared" si="5"/>
        <v>4499.3199999999888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25">
      <c r="A243" s="329" t="s">
        <v>289</v>
      </c>
      <c r="B243" s="330">
        <v>5</v>
      </c>
      <c r="C243" s="298">
        <v>46281</v>
      </c>
      <c r="D243" s="299" t="s">
        <v>428</v>
      </c>
      <c r="E243" s="522">
        <v>102.95</v>
      </c>
      <c r="F243" s="522"/>
      <c r="G243" s="333">
        <f t="shared" si="5"/>
        <v>4756.1599999999889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25">
      <c r="A244" s="329" t="s">
        <v>291</v>
      </c>
      <c r="B244" s="330">
        <v>38</v>
      </c>
      <c r="C244" s="298">
        <v>46280</v>
      </c>
      <c r="D244" s="299" t="s">
        <v>293</v>
      </c>
      <c r="E244" s="522"/>
      <c r="F244" s="522">
        <v>4729.34</v>
      </c>
      <c r="G244" s="333">
        <f t="shared" si="5"/>
        <v>4859.1099999999888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25">
      <c r="A245" s="329" t="s">
        <v>294</v>
      </c>
      <c r="B245" s="330">
        <v>22</v>
      </c>
      <c r="C245" s="298">
        <v>46280</v>
      </c>
      <c r="D245" s="299" t="s">
        <v>996</v>
      </c>
      <c r="E245" s="522">
        <v>10.64</v>
      </c>
      <c r="F245" s="522"/>
      <c r="G245" s="333">
        <f t="shared" si="5"/>
        <v>129.76999999998878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25">
      <c r="A246" s="329" t="s">
        <v>289</v>
      </c>
      <c r="B246" s="330">
        <v>8</v>
      </c>
      <c r="C246" s="298">
        <v>46280</v>
      </c>
      <c r="D246" s="299" t="s">
        <v>319</v>
      </c>
      <c r="E246" s="522">
        <v>3.18</v>
      </c>
      <c r="F246" s="522"/>
      <c r="G246" s="333">
        <f t="shared" si="5"/>
        <v>140.4099999999888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25">
      <c r="A247" s="329" t="s">
        <v>294</v>
      </c>
      <c r="B247" s="330">
        <v>22</v>
      </c>
      <c r="C247" s="298">
        <v>46280</v>
      </c>
      <c r="D247" s="299" t="s">
        <v>1061</v>
      </c>
      <c r="E247" s="522">
        <v>12.78</v>
      </c>
      <c r="F247" s="522"/>
      <c r="G247" s="333">
        <f t="shared" si="5"/>
        <v>143.58999999998881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25">
      <c r="A248" s="329" t="s">
        <v>289</v>
      </c>
      <c r="B248" s="330">
        <v>4</v>
      </c>
      <c r="C248" s="298">
        <v>46279</v>
      </c>
      <c r="D248" s="299" t="s">
        <v>295</v>
      </c>
      <c r="E248" s="522">
        <v>39.200000000000003</v>
      </c>
      <c r="F248" s="522"/>
      <c r="G248" s="333">
        <f t="shared" si="5"/>
        <v>156.36999999998881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25">
      <c r="A249" s="329" t="s">
        <v>289</v>
      </c>
      <c r="B249" s="330">
        <v>2</v>
      </c>
      <c r="C249" s="298">
        <v>46279</v>
      </c>
      <c r="D249" s="299" t="s">
        <v>301</v>
      </c>
      <c r="E249" s="522">
        <v>18.850000000000001</v>
      </c>
      <c r="F249" s="522"/>
      <c r="G249" s="333">
        <f t="shared" ref="G249:G277" si="6">G250-E249+F249</f>
        <v>195.56999999998882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25">
      <c r="A250" s="329" t="s">
        <v>294</v>
      </c>
      <c r="B250" s="330">
        <v>19</v>
      </c>
      <c r="C250" s="298">
        <v>46279</v>
      </c>
      <c r="D250" s="299" t="s">
        <v>191</v>
      </c>
      <c r="E250" s="522">
        <v>200</v>
      </c>
      <c r="F250" s="522"/>
      <c r="G250" s="333">
        <f t="shared" si="6"/>
        <v>214.41999999998882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25">
      <c r="A251" s="329" t="s">
        <v>289</v>
      </c>
      <c r="B251" s="330">
        <v>2</v>
      </c>
      <c r="C251" s="298">
        <v>46278</v>
      </c>
      <c r="D251" s="299" t="s">
        <v>352</v>
      </c>
      <c r="E251" s="522">
        <v>20.98</v>
      </c>
      <c r="F251" s="522"/>
      <c r="G251" s="333">
        <f t="shared" si="6"/>
        <v>414.41999999998882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25">
      <c r="A252" s="329" t="s">
        <v>294</v>
      </c>
      <c r="B252" s="330">
        <v>22</v>
      </c>
      <c r="C252" s="298">
        <v>46278</v>
      </c>
      <c r="D252" s="299" t="s">
        <v>1059</v>
      </c>
      <c r="E252" s="522">
        <v>19.14</v>
      </c>
      <c r="F252" s="522"/>
      <c r="G252" s="333">
        <f t="shared" si="6"/>
        <v>435.39999999998884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25">
      <c r="A253" s="329" t="s">
        <v>289</v>
      </c>
      <c r="B253" s="330">
        <v>2</v>
      </c>
      <c r="C253" s="298">
        <v>46278</v>
      </c>
      <c r="D253" s="299" t="s">
        <v>1060</v>
      </c>
      <c r="E253" s="522">
        <v>142.21</v>
      </c>
      <c r="F253" s="522"/>
      <c r="G253" s="333">
        <f t="shared" si="6"/>
        <v>454.53999999998882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25">
      <c r="A254" s="329" t="s">
        <v>289</v>
      </c>
      <c r="B254" s="330">
        <v>3</v>
      </c>
      <c r="C254" s="298">
        <v>46277</v>
      </c>
      <c r="D254" s="299" t="s">
        <v>1056</v>
      </c>
      <c r="E254" s="522">
        <v>10.44</v>
      </c>
      <c r="F254" s="522"/>
      <c r="G254" s="333">
        <f t="shared" si="6"/>
        <v>596.74999999998886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25">
      <c r="A255" s="329" t="s">
        <v>289</v>
      </c>
      <c r="B255" s="330">
        <v>8</v>
      </c>
      <c r="C255" s="298">
        <v>46277</v>
      </c>
      <c r="D255" s="299" t="s">
        <v>1057</v>
      </c>
      <c r="E255" s="522">
        <v>23.4</v>
      </c>
      <c r="F255" s="522"/>
      <c r="G255" s="333">
        <f t="shared" si="6"/>
        <v>607.18999999998891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25">
      <c r="A256" s="329" t="s">
        <v>289</v>
      </c>
      <c r="B256" s="330">
        <v>3</v>
      </c>
      <c r="C256" s="298">
        <v>46277</v>
      </c>
      <c r="D256" s="299" t="s">
        <v>981</v>
      </c>
      <c r="E256" s="522">
        <v>3.82</v>
      </c>
      <c r="F256" s="522"/>
      <c r="G256" s="333">
        <f t="shared" si="6"/>
        <v>630.58999999998889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25">
      <c r="A257" s="329" t="s">
        <v>289</v>
      </c>
      <c r="B257" s="330">
        <v>5</v>
      </c>
      <c r="C257" s="298">
        <v>46276</v>
      </c>
      <c r="D257" s="299" t="s">
        <v>482</v>
      </c>
      <c r="E257" s="522">
        <v>59.07</v>
      </c>
      <c r="F257" s="522"/>
      <c r="G257" s="333">
        <f t="shared" si="6"/>
        <v>634.40999999998894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25">
      <c r="A258" s="329" t="s">
        <v>289</v>
      </c>
      <c r="B258" s="330">
        <v>8</v>
      </c>
      <c r="C258" s="298">
        <v>46276</v>
      </c>
      <c r="D258" s="299" t="s">
        <v>1058</v>
      </c>
      <c r="E258" s="522">
        <v>63.86</v>
      </c>
      <c r="F258" s="522"/>
      <c r="G258" s="333">
        <f t="shared" si="6"/>
        <v>693.47999999998899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25">
      <c r="A259" s="329" t="s">
        <v>289</v>
      </c>
      <c r="B259" s="330">
        <v>2</v>
      </c>
      <c r="C259" s="298">
        <v>46276</v>
      </c>
      <c r="D259" s="299" t="s">
        <v>459</v>
      </c>
      <c r="E259" s="522">
        <v>19.98</v>
      </c>
      <c r="F259" s="522"/>
      <c r="G259" s="333">
        <f t="shared" si="6"/>
        <v>757.339999999989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25">
      <c r="A260" s="329" t="s">
        <v>294</v>
      </c>
      <c r="B260" s="330">
        <v>22</v>
      </c>
      <c r="C260" s="298">
        <v>46276</v>
      </c>
      <c r="D260" s="299" t="s">
        <v>351</v>
      </c>
      <c r="E260" s="522">
        <v>21.29</v>
      </c>
      <c r="F260" s="522"/>
      <c r="G260" s="333">
        <f t="shared" si="6"/>
        <v>777.31999999998902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25">
      <c r="A261" s="329" t="s">
        <v>289</v>
      </c>
      <c r="B261" s="330">
        <v>2</v>
      </c>
      <c r="C261" s="298">
        <v>46276</v>
      </c>
      <c r="D261" s="299" t="s">
        <v>357</v>
      </c>
      <c r="E261" s="522">
        <v>16.98</v>
      </c>
      <c r="F261" s="522"/>
      <c r="G261" s="333">
        <f t="shared" si="6"/>
        <v>798.60999999998899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25">
      <c r="A262" s="329" t="s">
        <v>289</v>
      </c>
      <c r="B262" s="330">
        <v>1</v>
      </c>
      <c r="C262" s="298">
        <v>46276</v>
      </c>
      <c r="D262" s="299" t="s">
        <v>306</v>
      </c>
      <c r="E262" s="522">
        <v>14.99</v>
      </c>
      <c r="F262" s="522"/>
      <c r="G262" s="333">
        <f t="shared" si="6"/>
        <v>815.589999999989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25">
      <c r="A263" s="329" t="s">
        <v>289</v>
      </c>
      <c r="B263" s="330">
        <v>1</v>
      </c>
      <c r="C263" s="298">
        <v>46276</v>
      </c>
      <c r="D263" s="299" t="s">
        <v>306</v>
      </c>
      <c r="E263" s="522">
        <v>140.31</v>
      </c>
      <c r="F263" s="522"/>
      <c r="G263" s="333">
        <f t="shared" si="6"/>
        <v>830.57999999998901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25">
      <c r="A264" s="329" t="s">
        <v>289</v>
      </c>
      <c r="B264" s="330">
        <v>6</v>
      </c>
      <c r="C264" s="298">
        <v>46276</v>
      </c>
      <c r="D264" s="299" t="s">
        <v>411</v>
      </c>
      <c r="E264" s="522">
        <v>-3.4</v>
      </c>
      <c r="F264" s="522"/>
      <c r="G264" s="333">
        <f t="shared" si="6"/>
        <v>970.88999999998896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25">
      <c r="A265" s="329" t="s">
        <v>289</v>
      </c>
      <c r="B265" s="330">
        <v>6</v>
      </c>
      <c r="C265" s="298">
        <v>46276</v>
      </c>
      <c r="D265" s="299" t="s">
        <v>905</v>
      </c>
      <c r="E265" s="522">
        <v>-0.06</v>
      </c>
      <c r="F265" s="522"/>
      <c r="G265" s="333">
        <f t="shared" si="6"/>
        <v>967.48999999998898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25">
      <c r="A266" s="329" t="s">
        <v>289</v>
      </c>
      <c r="B266" s="330">
        <v>2</v>
      </c>
      <c r="C266" s="298">
        <v>46276</v>
      </c>
      <c r="D266" s="299" t="s">
        <v>1028</v>
      </c>
      <c r="E266" s="522">
        <v>25</v>
      </c>
      <c r="F266" s="522"/>
      <c r="G266" s="333">
        <f t="shared" si="6"/>
        <v>967.42999999998904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25">
      <c r="A267" s="329" t="s">
        <v>335</v>
      </c>
      <c r="B267" s="330" t="s">
        <v>335</v>
      </c>
      <c r="C267" s="298">
        <v>46276</v>
      </c>
      <c r="D267" s="299" t="s">
        <v>185</v>
      </c>
      <c r="E267" s="522">
        <v>62.37</v>
      </c>
      <c r="F267" s="522"/>
      <c r="G267" s="333">
        <f t="shared" si="6"/>
        <v>992.42999999998904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25">
      <c r="A268" s="329" t="s">
        <v>294</v>
      </c>
      <c r="B268" s="330">
        <v>15</v>
      </c>
      <c r="C268" s="298">
        <v>46276</v>
      </c>
      <c r="D268" s="299" t="s">
        <v>185</v>
      </c>
      <c r="E268" s="522">
        <v>63.69</v>
      </c>
      <c r="F268" s="522"/>
      <c r="G268" s="333">
        <f t="shared" si="6"/>
        <v>1054.799999999989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25">
      <c r="A269" s="329" t="s">
        <v>289</v>
      </c>
      <c r="B269" s="330">
        <v>2</v>
      </c>
      <c r="C269" s="298">
        <v>46275</v>
      </c>
      <c r="D269" s="299" t="s">
        <v>357</v>
      </c>
      <c r="E269" s="522">
        <v>6.28</v>
      </c>
      <c r="F269" s="522"/>
      <c r="G269" s="333">
        <f t="shared" si="6"/>
        <v>1118.4899999999891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25">
      <c r="A270" s="329" t="s">
        <v>289</v>
      </c>
      <c r="B270" s="330">
        <v>2</v>
      </c>
      <c r="C270" s="298">
        <v>46275</v>
      </c>
      <c r="D270" s="299" t="s">
        <v>385</v>
      </c>
      <c r="E270" s="522">
        <v>15.75</v>
      </c>
      <c r="F270" s="522"/>
      <c r="G270" s="333">
        <f t="shared" si="6"/>
        <v>1124.7699999999891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25">
      <c r="A271" s="329" t="s">
        <v>289</v>
      </c>
      <c r="B271" s="330">
        <v>2</v>
      </c>
      <c r="C271" s="298">
        <v>46275</v>
      </c>
      <c r="D271" s="299" t="s">
        <v>318</v>
      </c>
      <c r="E271" s="522">
        <v>20.440000000000001</v>
      </c>
      <c r="F271" s="522"/>
      <c r="G271" s="333">
        <f t="shared" si="6"/>
        <v>1140.5199999999891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25">
      <c r="A272" s="329" t="s">
        <v>289</v>
      </c>
      <c r="B272" s="330">
        <v>4</v>
      </c>
      <c r="C272" s="298">
        <v>46275</v>
      </c>
      <c r="D272" s="299" t="s">
        <v>329</v>
      </c>
      <c r="E272" s="522">
        <v>28.67</v>
      </c>
      <c r="F272" s="522"/>
      <c r="G272" s="333">
        <f t="shared" si="6"/>
        <v>1160.9599999999891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25">
      <c r="A273" s="329" t="s">
        <v>289</v>
      </c>
      <c r="B273" s="330">
        <v>5</v>
      </c>
      <c r="C273" s="298">
        <v>46275</v>
      </c>
      <c r="D273" s="299" t="s">
        <v>1046</v>
      </c>
      <c r="E273" s="522">
        <v>100</v>
      </c>
      <c r="F273" s="522"/>
      <c r="G273" s="333">
        <f t="shared" si="6"/>
        <v>1189.6299999999892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25">
      <c r="A274" s="329" t="s">
        <v>289</v>
      </c>
      <c r="B274" s="330">
        <v>6</v>
      </c>
      <c r="C274" s="298">
        <v>46275</v>
      </c>
      <c r="D274" s="299" t="s">
        <v>1046</v>
      </c>
      <c r="E274" s="522">
        <v>100</v>
      </c>
      <c r="F274" s="522"/>
      <c r="G274" s="333">
        <f t="shared" si="6"/>
        <v>1289.6299999999892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25">
      <c r="A275" s="329" t="s">
        <v>289</v>
      </c>
      <c r="B275" s="330">
        <v>6</v>
      </c>
      <c r="C275" s="298">
        <v>46275</v>
      </c>
      <c r="D275" s="299" t="s">
        <v>428</v>
      </c>
      <c r="E275" s="522">
        <v>103.4</v>
      </c>
      <c r="F275" s="522"/>
      <c r="G275" s="333">
        <f t="shared" si="6"/>
        <v>1389.6299999999892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25">
      <c r="A276" s="329" t="s">
        <v>289</v>
      </c>
      <c r="B276" s="330">
        <v>6</v>
      </c>
      <c r="C276" s="298">
        <v>46274</v>
      </c>
      <c r="D276" s="299" t="s">
        <v>1047</v>
      </c>
      <c r="E276" s="522">
        <v>50</v>
      </c>
      <c r="F276" s="522"/>
      <c r="G276" s="333">
        <f t="shared" si="6"/>
        <v>1493.0299999999893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25">
      <c r="A277" s="329" t="s">
        <v>289</v>
      </c>
      <c r="B277" s="330">
        <v>5</v>
      </c>
      <c r="C277" s="298">
        <v>46274</v>
      </c>
      <c r="D277" s="299" t="s">
        <v>852</v>
      </c>
      <c r="E277" s="522">
        <v>10.68</v>
      </c>
      <c r="F277" s="522"/>
      <c r="G277" s="333">
        <f t="shared" si="6"/>
        <v>1543.0299999999893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25">
      <c r="A278" s="329" t="s">
        <v>289</v>
      </c>
      <c r="B278" s="330">
        <v>5</v>
      </c>
      <c r="C278" s="298">
        <v>46274</v>
      </c>
      <c r="D278" s="299" t="s">
        <v>1048</v>
      </c>
      <c r="E278" s="522">
        <v>31.5</v>
      </c>
      <c r="F278" s="522"/>
      <c r="G278" s="333">
        <f t="shared" ref="G278:G280" si="7">G279-E278+F278</f>
        <v>1553.7099999999893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25">
      <c r="A279" s="329" t="s">
        <v>294</v>
      </c>
      <c r="B279" s="330">
        <v>22</v>
      </c>
      <c r="C279" s="298">
        <v>46274</v>
      </c>
      <c r="D279" s="299" t="s">
        <v>977</v>
      </c>
      <c r="E279" s="522">
        <v>5.31</v>
      </c>
      <c r="F279" s="522"/>
      <c r="G279" s="333">
        <f t="shared" si="7"/>
        <v>1585.2099999999893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25">
      <c r="A280" s="329" t="s">
        <v>289</v>
      </c>
      <c r="B280" s="330">
        <v>6</v>
      </c>
      <c r="C280" s="298">
        <v>46273</v>
      </c>
      <c r="D280" s="299" t="s">
        <v>1053</v>
      </c>
      <c r="E280" s="522">
        <v>10</v>
      </c>
      <c r="F280" s="522"/>
      <c r="G280" s="333">
        <f t="shared" si="7"/>
        <v>1590.5199999999893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25">
      <c r="A281" s="329" t="s">
        <v>335</v>
      </c>
      <c r="B281" s="330" t="s">
        <v>335</v>
      </c>
      <c r="C281" s="298">
        <v>46273</v>
      </c>
      <c r="D281" s="299" t="s">
        <v>182</v>
      </c>
      <c r="E281" s="522">
        <v>77.400000000000006</v>
      </c>
      <c r="F281" s="522"/>
      <c r="G281" s="333">
        <f t="shared" ref="G281:G302" si="8">G282-E281+F281</f>
        <v>1600.5199999999893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25">
      <c r="A282" s="329" t="s">
        <v>294</v>
      </c>
      <c r="B282" s="330">
        <v>9</v>
      </c>
      <c r="C282" s="298">
        <v>46273</v>
      </c>
      <c r="D282" s="299" t="s">
        <v>58</v>
      </c>
      <c r="E282" s="522">
        <v>1231.68</v>
      </c>
      <c r="F282" s="522"/>
      <c r="G282" s="333">
        <f t="shared" si="8"/>
        <v>1677.9199999999894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25">
      <c r="A283" s="329" t="s">
        <v>289</v>
      </c>
      <c r="B283" s="330">
        <v>8</v>
      </c>
      <c r="C283" s="298">
        <v>46273</v>
      </c>
      <c r="D283" s="299" t="s">
        <v>319</v>
      </c>
      <c r="E283" s="522">
        <v>9.5</v>
      </c>
      <c r="F283" s="522"/>
      <c r="G283" s="333">
        <f t="shared" si="8"/>
        <v>2909.5999999999894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25">
      <c r="A284" s="329" t="s">
        <v>289</v>
      </c>
      <c r="B284" s="330">
        <v>2</v>
      </c>
      <c r="C284" s="298">
        <v>46273</v>
      </c>
      <c r="D284" s="299" t="s">
        <v>1049</v>
      </c>
      <c r="E284" s="522">
        <v>19.16</v>
      </c>
      <c r="F284" s="522"/>
      <c r="G284" s="333">
        <f t="shared" si="8"/>
        <v>2919.0999999999894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25">
      <c r="A285" s="329" t="s">
        <v>289</v>
      </c>
      <c r="B285" s="330">
        <v>8</v>
      </c>
      <c r="C285" s="298">
        <v>46273</v>
      </c>
      <c r="D285" s="299" t="s">
        <v>1049</v>
      </c>
      <c r="E285" s="522">
        <v>10</v>
      </c>
      <c r="F285" s="522"/>
      <c r="G285" s="333">
        <f t="shared" si="8"/>
        <v>2938.2599999999893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25">
      <c r="A286" s="329" t="s">
        <v>289</v>
      </c>
      <c r="B286" s="330">
        <v>6</v>
      </c>
      <c r="C286" s="298">
        <v>46273</v>
      </c>
      <c r="D286" s="299" t="s">
        <v>300</v>
      </c>
      <c r="E286" s="522">
        <v>31.94</v>
      </c>
      <c r="F286" s="522"/>
      <c r="G286" s="333">
        <f t="shared" si="8"/>
        <v>2948.2599999999893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25">
      <c r="A287" s="329" t="s">
        <v>289</v>
      </c>
      <c r="B287" s="330">
        <v>6</v>
      </c>
      <c r="C287" s="298">
        <v>46273</v>
      </c>
      <c r="D287" s="299" t="s">
        <v>1001</v>
      </c>
      <c r="E287" s="522">
        <v>50</v>
      </c>
      <c r="F287" s="522"/>
      <c r="G287" s="333">
        <f t="shared" si="8"/>
        <v>2980.1999999999894</v>
      </c>
      <c r="H287" s="334" t="s">
        <v>298</v>
      </c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25">
      <c r="A288" s="329" t="s">
        <v>289</v>
      </c>
      <c r="B288" s="330">
        <v>5</v>
      </c>
      <c r="C288" s="298">
        <v>46273</v>
      </c>
      <c r="D288" s="299" t="s">
        <v>1037</v>
      </c>
      <c r="E288" s="522">
        <v>110</v>
      </c>
      <c r="F288" s="522"/>
      <c r="G288" s="333">
        <f t="shared" si="8"/>
        <v>3030.1999999999894</v>
      </c>
      <c r="H288" s="334" t="s">
        <v>298</v>
      </c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25">
      <c r="A289" s="329" t="s">
        <v>287</v>
      </c>
      <c r="B289" s="330" t="s">
        <v>287</v>
      </c>
      <c r="C289" s="298">
        <v>46272</v>
      </c>
      <c r="D289" s="299" t="s">
        <v>527</v>
      </c>
      <c r="E289" s="522"/>
      <c r="F289" s="522">
        <v>600</v>
      </c>
      <c r="G289" s="333">
        <f t="shared" si="8"/>
        <v>3140.1999999999894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25">
      <c r="A290" s="329" t="s">
        <v>287</v>
      </c>
      <c r="B290" s="330" t="s">
        <v>287</v>
      </c>
      <c r="C290" s="298">
        <v>46272</v>
      </c>
      <c r="D290" s="299" t="s">
        <v>527</v>
      </c>
      <c r="E290" s="522">
        <v>600</v>
      </c>
      <c r="F290" s="522"/>
      <c r="G290" s="333">
        <f t="shared" si="8"/>
        <v>2540.1999999999894</v>
      </c>
      <c r="H290" s="334" t="s">
        <v>298</v>
      </c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25">
      <c r="A291" s="329" t="s">
        <v>289</v>
      </c>
      <c r="B291" s="330">
        <v>2</v>
      </c>
      <c r="C291" s="298">
        <v>46272</v>
      </c>
      <c r="D291" s="299" t="s">
        <v>1051</v>
      </c>
      <c r="E291" s="522">
        <v>109.55</v>
      </c>
      <c r="F291" s="522"/>
      <c r="G291" s="333">
        <f t="shared" si="8"/>
        <v>3140.1999999999894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25">
      <c r="A292" s="329" t="s">
        <v>289</v>
      </c>
      <c r="B292" s="330">
        <v>5</v>
      </c>
      <c r="C292" s="298">
        <v>46272</v>
      </c>
      <c r="D292" s="299" t="s">
        <v>1052</v>
      </c>
      <c r="E292" s="522">
        <v>22.36</v>
      </c>
      <c r="F292" s="522"/>
      <c r="G292" s="333">
        <f t="shared" si="8"/>
        <v>3249.7499999999895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25">
      <c r="A293" s="329" t="s">
        <v>289</v>
      </c>
      <c r="B293" s="330">
        <v>6</v>
      </c>
      <c r="C293" s="298">
        <v>46272</v>
      </c>
      <c r="D293" s="299" t="s">
        <v>1050</v>
      </c>
      <c r="E293" s="522">
        <v>143.72</v>
      </c>
      <c r="F293" s="522"/>
      <c r="G293" s="333">
        <f t="shared" si="8"/>
        <v>3272.1099999999897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25">
      <c r="A294" s="329" t="s">
        <v>289</v>
      </c>
      <c r="B294" s="330">
        <v>4</v>
      </c>
      <c r="C294" s="298">
        <v>46272</v>
      </c>
      <c r="D294" s="299" t="s">
        <v>295</v>
      </c>
      <c r="E294" s="522">
        <v>291.70999999999998</v>
      </c>
      <c r="F294" s="522"/>
      <c r="G294" s="333">
        <f t="shared" si="8"/>
        <v>3415.8299999999895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25">
      <c r="A295" s="329" t="s">
        <v>289</v>
      </c>
      <c r="B295" s="330">
        <v>8</v>
      </c>
      <c r="C295" s="298">
        <v>46272</v>
      </c>
      <c r="D295" s="299" t="s">
        <v>295</v>
      </c>
      <c r="E295" s="522">
        <v>6.36</v>
      </c>
      <c r="F295" s="522"/>
      <c r="G295" s="333">
        <f t="shared" si="8"/>
        <v>3707.5399999999895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25">
      <c r="A296" s="329" t="s">
        <v>289</v>
      </c>
      <c r="B296" s="330">
        <v>1</v>
      </c>
      <c r="C296" s="298">
        <v>46272</v>
      </c>
      <c r="D296" s="299" t="s">
        <v>367</v>
      </c>
      <c r="E296" s="522">
        <v>25.54</v>
      </c>
      <c r="F296" s="522"/>
      <c r="G296" s="333">
        <f t="shared" si="8"/>
        <v>3713.8999999999896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25">
      <c r="A297" s="329" t="s">
        <v>294</v>
      </c>
      <c r="B297" s="330">
        <v>14</v>
      </c>
      <c r="C297" s="298">
        <v>46271</v>
      </c>
      <c r="D297" s="299" t="s">
        <v>956</v>
      </c>
      <c r="E297" s="522">
        <v>66.67</v>
      </c>
      <c r="F297" s="522"/>
      <c r="G297" s="333">
        <f t="shared" si="8"/>
        <v>3739.4399999999896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25">
      <c r="A298" s="329" t="s">
        <v>294</v>
      </c>
      <c r="B298" s="330">
        <v>22</v>
      </c>
      <c r="C298" s="298">
        <v>46271</v>
      </c>
      <c r="D298" s="299" t="s">
        <v>996</v>
      </c>
      <c r="E298" s="522">
        <v>10.64</v>
      </c>
      <c r="F298" s="522"/>
      <c r="G298" s="333">
        <f t="shared" si="8"/>
        <v>3806.1099999999897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25">
      <c r="A299" s="329" t="s">
        <v>289</v>
      </c>
      <c r="B299" s="330">
        <v>7</v>
      </c>
      <c r="C299" s="298">
        <v>46271</v>
      </c>
      <c r="D299" s="299" t="s">
        <v>480</v>
      </c>
      <c r="E299" s="522">
        <v>160.91999999999999</v>
      </c>
      <c r="F299" s="522"/>
      <c r="G299" s="333">
        <f t="shared" si="8"/>
        <v>3816.7499999999895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25">
      <c r="A300" s="329" t="s">
        <v>289</v>
      </c>
      <c r="B300" s="330">
        <v>5</v>
      </c>
      <c r="C300" s="298">
        <v>46270</v>
      </c>
      <c r="D300" s="299" t="s">
        <v>1041</v>
      </c>
      <c r="E300" s="522">
        <v>210.86</v>
      </c>
      <c r="F300" s="522"/>
      <c r="G300" s="333">
        <f t="shared" si="8"/>
        <v>3977.6699999999896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25">
      <c r="A301" s="329" t="s">
        <v>289</v>
      </c>
      <c r="B301" s="330">
        <v>8</v>
      </c>
      <c r="C301" s="298">
        <v>46270</v>
      </c>
      <c r="D301" s="299" t="s">
        <v>319</v>
      </c>
      <c r="E301" s="522">
        <v>23.41</v>
      </c>
      <c r="F301" s="522"/>
      <c r="G301" s="333">
        <f t="shared" si="8"/>
        <v>4188.5299999999897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25">
      <c r="A302" s="329" t="s">
        <v>289</v>
      </c>
      <c r="B302" s="330">
        <v>1</v>
      </c>
      <c r="C302" s="298">
        <v>46270</v>
      </c>
      <c r="D302" s="299" t="s">
        <v>878</v>
      </c>
      <c r="E302" s="522">
        <v>24.47</v>
      </c>
      <c r="F302" s="522"/>
      <c r="G302" s="333">
        <f t="shared" si="8"/>
        <v>4211.9399999999896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25">
      <c r="A303" s="329" t="s">
        <v>289</v>
      </c>
      <c r="B303" s="330">
        <v>3</v>
      </c>
      <c r="C303" s="298">
        <v>46270</v>
      </c>
      <c r="D303" s="299" t="s">
        <v>981</v>
      </c>
      <c r="E303" s="522">
        <v>25</v>
      </c>
      <c r="F303" s="522"/>
      <c r="G303" s="333">
        <f t="shared" ref="G303:G326" si="9">G304-E303+F303</f>
        <v>4236.4099999999899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25">
      <c r="A304" s="329" t="s">
        <v>294</v>
      </c>
      <c r="B304" s="330">
        <v>17</v>
      </c>
      <c r="C304" s="298">
        <v>46269</v>
      </c>
      <c r="D304" s="299" t="s">
        <v>369</v>
      </c>
      <c r="E304" s="522">
        <v>99</v>
      </c>
      <c r="F304" s="522"/>
      <c r="G304" s="333">
        <f t="shared" si="9"/>
        <v>4261.4099999999899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25">
      <c r="A305" s="329" t="s">
        <v>289</v>
      </c>
      <c r="B305" s="330">
        <v>2</v>
      </c>
      <c r="C305" s="298">
        <v>46269</v>
      </c>
      <c r="D305" s="299" t="s">
        <v>1042</v>
      </c>
      <c r="E305" s="522">
        <v>28.18</v>
      </c>
      <c r="F305" s="522"/>
      <c r="G305" s="333">
        <f t="shared" si="9"/>
        <v>4360.4099999999899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25">
      <c r="A306" s="329" t="s">
        <v>289</v>
      </c>
      <c r="B306" s="330">
        <v>2</v>
      </c>
      <c r="C306" s="298">
        <v>46269</v>
      </c>
      <c r="D306" s="299" t="s">
        <v>357</v>
      </c>
      <c r="E306" s="522">
        <v>10.95</v>
      </c>
      <c r="F306" s="522"/>
      <c r="G306" s="333">
        <f t="shared" si="9"/>
        <v>4388.5899999999901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25">
      <c r="A307" s="329" t="s">
        <v>294</v>
      </c>
      <c r="B307" s="330">
        <v>14</v>
      </c>
      <c r="C307" s="298">
        <v>46269</v>
      </c>
      <c r="D307" s="299" t="s">
        <v>366</v>
      </c>
      <c r="E307" s="522">
        <v>70.25</v>
      </c>
      <c r="F307" s="522"/>
      <c r="G307" s="333">
        <f t="shared" si="9"/>
        <v>4399.53999999999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25">
      <c r="A308" s="329" t="s">
        <v>289</v>
      </c>
      <c r="B308" s="330">
        <v>5</v>
      </c>
      <c r="C308" s="298">
        <v>46269</v>
      </c>
      <c r="D308" s="299" t="s">
        <v>1054</v>
      </c>
      <c r="E308" s="522">
        <v>150</v>
      </c>
      <c r="F308" s="522"/>
      <c r="G308" s="333">
        <f t="shared" si="9"/>
        <v>4469.78999999999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25">
      <c r="A309" s="329" t="s">
        <v>294</v>
      </c>
      <c r="B309" s="330">
        <v>13</v>
      </c>
      <c r="C309" s="298">
        <v>46269</v>
      </c>
      <c r="D309" s="299" t="s">
        <v>182</v>
      </c>
      <c r="E309" s="522">
        <v>344.23</v>
      </c>
      <c r="F309" s="522"/>
      <c r="G309" s="333">
        <f t="shared" si="9"/>
        <v>4619.78999999999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25">
      <c r="A310" s="329" t="s">
        <v>289</v>
      </c>
      <c r="B310" s="330">
        <v>2</v>
      </c>
      <c r="C310" s="298">
        <v>46268</v>
      </c>
      <c r="D310" s="299" t="s">
        <v>1043</v>
      </c>
      <c r="E310" s="522">
        <v>52.63</v>
      </c>
      <c r="F310" s="522"/>
      <c r="G310" s="333">
        <f t="shared" si="9"/>
        <v>4964.0199999999895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25">
      <c r="A311" s="329" t="s">
        <v>289</v>
      </c>
      <c r="B311" s="330">
        <v>8</v>
      </c>
      <c r="C311" s="298">
        <v>46268</v>
      </c>
      <c r="D311" s="299" t="s">
        <v>1043</v>
      </c>
      <c r="E311" s="522">
        <v>16.88</v>
      </c>
      <c r="F311" s="522"/>
      <c r="G311" s="333">
        <f t="shared" si="9"/>
        <v>5016.6499999999896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25">
      <c r="A312" s="329" t="s">
        <v>289</v>
      </c>
      <c r="B312" s="330">
        <v>7</v>
      </c>
      <c r="C312" s="298">
        <v>46268</v>
      </c>
      <c r="D312" s="299" t="s">
        <v>1044</v>
      </c>
      <c r="E312" s="522">
        <v>70.41</v>
      </c>
      <c r="F312" s="522"/>
      <c r="G312" s="333">
        <f t="shared" si="9"/>
        <v>5033.5299999999897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25">
      <c r="A313" s="329" t="s">
        <v>289</v>
      </c>
      <c r="B313" s="330">
        <v>2</v>
      </c>
      <c r="C313" s="298">
        <v>46268</v>
      </c>
      <c r="D313" s="299" t="s">
        <v>1045</v>
      </c>
      <c r="E313" s="522">
        <v>5</v>
      </c>
      <c r="F313" s="522"/>
      <c r="G313" s="333">
        <f t="shared" si="9"/>
        <v>5103.9399999999896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25">
      <c r="A314" s="329" t="s">
        <v>289</v>
      </c>
      <c r="B314" s="330">
        <v>4</v>
      </c>
      <c r="C314" s="298">
        <v>46268</v>
      </c>
      <c r="D314" s="299" t="s">
        <v>310</v>
      </c>
      <c r="E314" s="522">
        <v>37.92</v>
      </c>
      <c r="F314" s="522"/>
      <c r="G314" s="333">
        <f t="shared" si="9"/>
        <v>5108.9399999999896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25">
      <c r="A315" s="329" t="s">
        <v>289</v>
      </c>
      <c r="B315" s="330">
        <v>3</v>
      </c>
      <c r="C315" s="298">
        <v>46268</v>
      </c>
      <c r="D315" s="299" t="s">
        <v>310</v>
      </c>
      <c r="E315" s="522">
        <v>7.57</v>
      </c>
      <c r="F315" s="522"/>
      <c r="G315" s="333">
        <f t="shared" si="9"/>
        <v>5146.8599999999897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25">
      <c r="A316" s="329" t="s">
        <v>289</v>
      </c>
      <c r="B316" s="330">
        <v>2</v>
      </c>
      <c r="C316" s="298">
        <v>46268</v>
      </c>
      <c r="D316" s="299" t="s">
        <v>403</v>
      </c>
      <c r="E316" s="522">
        <v>24.85</v>
      </c>
      <c r="F316" s="522"/>
      <c r="G316" s="333">
        <f t="shared" si="9"/>
        <v>5154.4299999999894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25">
      <c r="A317" s="329" t="s">
        <v>289</v>
      </c>
      <c r="B317" s="330">
        <v>5</v>
      </c>
      <c r="C317" s="298">
        <v>46268</v>
      </c>
      <c r="D317" s="299" t="s">
        <v>339</v>
      </c>
      <c r="E317" s="522">
        <v>97.55</v>
      </c>
      <c r="F317" s="522"/>
      <c r="G317" s="333">
        <f t="shared" si="9"/>
        <v>5179.2799999999897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25">
      <c r="A318" s="329" t="s">
        <v>294</v>
      </c>
      <c r="B318" s="330">
        <v>22</v>
      </c>
      <c r="C318" s="298">
        <v>46268</v>
      </c>
      <c r="D318" s="299" t="s">
        <v>951</v>
      </c>
      <c r="E318" s="522">
        <v>12.77</v>
      </c>
      <c r="F318" s="522"/>
      <c r="G318" s="333">
        <f t="shared" si="9"/>
        <v>5276.8299999999899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25">
      <c r="A319" s="329" t="s">
        <v>289</v>
      </c>
      <c r="B319" s="330">
        <v>8</v>
      </c>
      <c r="C319" s="298">
        <v>46267</v>
      </c>
      <c r="D319" s="299" t="s">
        <v>319</v>
      </c>
      <c r="E319" s="522">
        <v>8.86</v>
      </c>
      <c r="F319" s="522"/>
      <c r="G319" s="333">
        <f t="shared" si="9"/>
        <v>5289.5999999999904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25">
      <c r="A320" s="329" t="s">
        <v>289</v>
      </c>
      <c r="B320" s="330">
        <v>2</v>
      </c>
      <c r="C320" s="298">
        <v>46267</v>
      </c>
      <c r="D320" s="299" t="s">
        <v>332</v>
      </c>
      <c r="E320" s="522">
        <v>20.98</v>
      </c>
      <c r="F320" s="522"/>
      <c r="G320" s="333">
        <f t="shared" si="9"/>
        <v>5298.45999999999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25">
      <c r="A321" s="329" t="s">
        <v>289</v>
      </c>
      <c r="B321" s="330">
        <v>5</v>
      </c>
      <c r="C321" s="298">
        <v>46267</v>
      </c>
      <c r="D321" s="299" t="s">
        <v>1040</v>
      </c>
      <c r="E321" s="522">
        <v>-300</v>
      </c>
      <c r="F321" s="522"/>
      <c r="G321" s="333">
        <f t="shared" si="9"/>
        <v>5319.4399999999896</v>
      </c>
      <c r="H321" s="334" t="s">
        <v>298</v>
      </c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25">
      <c r="A322" s="329" t="s">
        <v>289</v>
      </c>
      <c r="B322" s="330">
        <v>5</v>
      </c>
      <c r="C322" s="298">
        <v>46267</v>
      </c>
      <c r="D322" s="299" t="s">
        <v>1036</v>
      </c>
      <c r="E322" s="522">
        <v>50</v>
      </c>
      <c r="F322" s="522"/>
      <c r="G322" s="333">
        <f t="shared" si="9"/>
        <v>5019.4399999999896</v>
      </c>
      <c r="H322" s="334" t="s">
        <v>298</v>
      </c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25">
      <c r="A323" s="329" t="s">
        <v>289</v>
      </c>
      <c r="B323" s="330">
        <v>8</v>
      </c>
      <c r="C323" s="298">
        <v>46267</v>
      </c>
      <c r="D323" s="299" t="s">
        <v>1039</v>
      </c>
      <c r="E323" s="522">
        <v>25</v>
      </c>
      <c r="F323" s="522"/>
      <c r="G323" s="333">
        <f t="shared" si="9"/>
        <v>5069.4399999999896</v>
      </c>
      <c r="H323" s="334" t="s">
        <v>298</v>
      </c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25">
      <c r="A324" s="329" t="s">
        <v>289</v>
      </c>
      <c r="B324" s="330">
        <v>5</v>
      </c>
      <c r="C324" s="298">
        <v>46267</v>
      </c>
      <c r="D324" s="299" t="s">
        <v>1037</v>
      </c>
      <c r="E324" s="522">
        <v>30</v>
      </c>
      <c r="F324" s="522"/>
      <c r="G324" s="333">
        <f t="shared" si="9"/>
        <v>5094.4399999999896</v>
      </c>
      <c r="H324" s="334" t="s">
        <v>298</v>
      </c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25">
      <c r="A325" s="329" t="s">
        <v>289</v>
      </c>
      <c r="B325" s="330">
        <v>2</v>
      </c>
      <c r="C325" s="298">
        <v>46267</v>
      </c>
      <c r="D325" s="299" t="s">
        <v>385</v>
      </c>
      <c r="E325" s="522">
        <v>15</v>
      </c>
      <c r="F325" s="522"/>
      <c r="G325" s="333">
        <f t="shared" si="9"/>
        <v>5124.4399999999896</v>
      </c>
      <c r="H325" s="334" t="s">
        <v>298</v>
      </c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25">
      <c r="A326" s="329" t="s">
        <v>289</v>
      </c>
      <c r="B326" s="330">
        <v>6</v>
      </c>
      <c r="C326" s="298">
        <v>46267</v>
      </c>
      <c r="D326" s="299" t="s">
        <v>1038</v>
      </c>
      <c r="E326" s="522">
        <v>15</v>
      </c>
      <c r="F326" s="522"/>
      <c r="G326" s="333">
        <f t="shared" si="9"/>
        <v>5139.4399999999896</v>
      </c>
      <c r="H326" s="334" t="s">
        <v>298</v>
      </c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25">
      <c r="A327" s="329" t="s">
        <v>291</v>
      </c>
      <c r="B327" s="330">
        <v>39</v>
      </c>
      <c r="C327" s="298">
        <v>46267</v>
      </c>
      <c r="D327" s="299" t="s">
        <v>292</v>
      </c>
      <c r="E327" s="522"/>
      <c r="F327" s="522">
        <v>2763.79</v>
      </c>
      <c r="G327" s="333">
        <f t="shared" ref="G327:G368" si="10">G328-E327+F327</f>
        <v>5154.4399999999896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25">
      <c r="A328" s="329" t="s">
        <v>284</v>
      </c>
      <c r="B328" s="330">
        <v>36</v>
      </c>
      <c r="C328" s="298">
        <v>46267</v>
      </c>
      <c r="D328" s="299" t="s">
        <v>373</v>
      </c>
      <c r="E328" s="522">
        <v>50</v>
      </c>
      <c r="F328" s="522"/>
      <c r="G328" s="333">
        <f t="shared" si="10"/>
        <v>2390.6499999999901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25">
      <c r="A329" s="329" t="s">
        <v>294</v>
      </c>
      <c r="B329" s="330">
        <v>22</v>
      </c>
      <c r="C329" s="298">
        <v>46267</v>
      </c>
      <c r="D329" s="299" t="s">
        <v>374</v>
      </c>
      <c r="E329" s="522">
        <v>6.37</v>
      </c>
      <c r="F329" s="522"/>
      <c r="G329" s="333">
        <f t="shared" si="10"/>
        <v>2440.6499999999901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25">
      <c r="A330" s="329" t="s">
        <v>289</v>
      </c>
      <c r="B330" s="330">
        <v>8</v>
      </c>
      <c r="C330" s="298">
        <v>46266</v>
      </c>
      <c r="D330" s="299" t="s">
        <v>304</v>
      </c>
      <c r="E330" s="522">
        <v>56.8</v>
      </c>
      <c r="F330" s="522"/>
      <c r="G330" s="333">
        <f t="shared" si="10"/>
        <v>2447.01999999999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25">
      <c r="A331" s="329" t="s">
        <v>289</v>
      </c>
      <c r="B331" s="330">
        <v>5</v>
      </c>
      <c r="C331" s="298">
        <v>46266</v>
      </c>
      <c r="D331" s="299" t="s">
        <v>1033</v>
      </c>
      <c r="E331" s="522">
        <v>236.28</v>
      </c>
      <c r="F331" s="522"/>
      <c r="G331" s="333">
        <f t="shared" si="10"/>
        <v>2503.8199999999902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25">
      <c r="A332" s="329" t="s">
        <v>284</v>
      </c>
      <c r="B332" s="330">
        <v>37</v>
      </c>
      <c r="C332" s="298">
        <v>46265</v>
      </c>
      <c r="D332" s="299" t="s">
        <v>1035</v>
      </c>
      <c r="E332" s="522">
        <v>6794.38</v>
      </c>
      <c r="F332" s="522"/>
      <c r="G332" s="333">
        <f t="shared" si="10"/>
        <v>2740.0999999999904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25">
      <c r="A333" s="329" t="s">
        <v>286</v>
      </c>
      <c r="B333" s="330">
        <v>25</v>
      </c>
      <c r="C333" s="298">
        <v>46265</v>
      </c>
      <c r="D333" s="298" t="s">
        <v>204</v>
      </c>
      <c r="E333" s="331">
        <v>350</v>
      </c>
      <c r="F333" s="522"/>
      <c r="G333" s="333">
        <f t="shared" si="10"/>
        <v>9534.4799999999905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25">
      <c r="A334" s="329" t="s">
        <v>286</v>
      </c>
      <c r="B334" s="330">
        <v>26</v>
      </c>
      <c r="C334" s="298">
        <v>46265</v>
      </c>
      <c r="D334" s="298" t="s">
        <v>205</v>
      </c>
      <c r="E334" s="331">
        <v>320</v>
      </c>
      <c r="F334" s="522"/>
      <c r="G334" s="333">
        <f t="shared" si="10"/>
        <v>9884.4799999999905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25">
      <c r="A335" s="329" t="s">
        <v>286</v>
      </c>
      <c r="B335" s="330">
        <v>27</v>
      </c>
      <c r="C335" s="298">
        <v>46265</v>
      </c>
      <c r="D335" s="298" t="s">
        <v>206</v>
      </c>
      <c r="E335" s="331">
        <v>25</v>
      </c>
      <c r="F335" s="522"/>
      <c r="G335" s="333">
        <f t="shared" si="10"/>
        <v>10204.47999999999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25">
      <c r="A336" s="329" t="s">
        <v>286</v>
      </c>
      <c r="B336" s="330">
        <v>28</v>
      </c>
      <c r="C336" s="298">
        <v>46265</v>
      </c>
      <c r="D336" s="298" t="s">
        <v>207</v>
      </c>
      <c r="E336" s="331">
        <v>25</v>
      </c>
      <c r="F336" s="522"/>
      <c r="G336" s="333">
        <f t="shared" si="10"/>
        <v>10229.47999999999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25">
      <c r="A337" s="329" t="s">
        <v>286</v>
      </c>
      <c r="B337" s="330">
        <v>29</v>
      </c>
      <c r="C337" s="298">
        <v>46265</v>
      </c>
      <c r="D337" s="298" t="s">
        <v>208</v>
      </c>
      <c r="E337" s="331">
        <v>45</v>
      </c>
      <c r="F337" s="522"/>
      <c r="G337" s="333">
        <f t="shared" si="10"/>
        <v>10254.47999999999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25">
      <c r="A338" s="329" t="s">
        <v>286</v>
      </c>
      <c r="B338" s="330">
        <v>30</v>
      </c>
      <c r="C338" s="298">
        <v>46265</v>
      </c>
      <c r="D338" s="298" t="s">
        <v>209</v>
      </c>
      <c r="E338" s="331">
        <v>400</v>
      </c>
      <c r="F338" s="522"/>
      <c r="G338" s="333">
        <f t="shared" si="10"/>
        <v>10299.47999999999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25">
      <c r="A339" s="329" t="s">
        <v>286</v>
      </c>
      <c r="B339" s="330">
        <v>31</v>
      </c>
      <c r="C339" s="298">
        <v>46265</v>
      </c>
      <c r="D339" s="298" t="s">
        <v>210</v>
      </c>
      <c r="E339" s="331">
        <v>375</v>
      </c>
      <c r="F339" s="522"/>
      <c r="G339" s="333">
        <f t="shared" si="10"/>
        <v>10699.47999999999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25">
      <c r="A340" s="329" t="s">
        <v>286</v>
      </c>
      <c r="B340" s="330">
        <v>32</v>
      </c>
      <c r="C340" s="298">
        <v>46265</v>
      </c>
      <c r="D340" s="298" t="s">
        <v>211</v>
      </c>
      <c r="E340" s="331">
        <v>100</v>
      </c>
      <c r="F340" s="522"/>
      <c r="G340" s="333">
        <f t="shared" si="10"/>
        <v>11074.47999999999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25">
      <c r="A341" s="329" t="s">
        <v>286</v>
      </c>
      <c r="B341" s="330">
        <v>33</v>
      </c>
      <c r="C341" s="298">
        <v>46265</v>
      </c>
      <c r="D341" s="298" t="s">
        <v>212</v>
      </c>
      <c r="E341" s="331">
        <v>85</v>
      </c>
      <c r="F341" s="522"/>
      <c r="G341" s="333">
        <f t="shared" si="10"/>
        <v>11174.47999999999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25">
      <c r="A342" s="329" t="s">
        <v>286</v>
      </c>
      <c r="B342" s="330">
        <v>34</v>
      </c>
      <c r="C342" s="298">
        <v>46265</v>
      </c>
      <c r="D342" s="298" t="s">
        <v>213</v>
      </c>
      <c r="E342" s="331">
        <v>230</v>
      </c>
      <c r="F342" s="522"/>
      <c r="G342" s="333">
        <f t="shared" si="10"/>
        <v>11259.47999999999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25">
      <c r="A343" s="329" t="s">
        <v>286</v>
      </c>
      <c r="B343" s="330">
        <v>35</v>
      </c>
      <c r="C343" s="298">
        <v>46265</v>
      </c>
      <c r="D343" s="298" t="s">
        <v>214</v>
      </c>
      <c r="E343" s="331">
        <v>45</v>
      </c>
      <c r="F343" s="522"/>
      <c r="G343" s="333">
        <f t="shared" si="10"/>
        <v>11489.47999999999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25">
      <c r="A344" s="329" t="s">
        <v>294</v>
      </c>
      <c r="B344" s="330">
        <v>20</v>
      </c>
      <c r="C344" s="298">
        <v>46265</v>
      </c>
      <c r="D344" s="299" t="s">
        <v>193</v>
      </c>
      <c r="E344" s="522">
        <v>600</v>
      </c>
      <c r="F344" s="522"/>
      <c r="G344" s="333">
        <f t="shared" si="10"/>
        <v>11534.47999999999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25">
      <c r="A345" s="329" t="s">
        <v>289</v>
      </c>
      <c r="B345" s="330">
        <v>6</v>
      </c>
      <c r="C345" s="298">
        <v>46265</v>
      </c>
      <c r="D345" s="299" t="s">
        <v>1034</v>
      </c>
      <c r="E345" s="522">
        <v>-133.51</v>
      </c>
      <c r="F345" s="522"/>
      <c r="G345" s="333">
        <f t="shared" si="10"/>
        <v>12134.47999999999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25">
      <c r="A346" s="329" t="s">
        <v>294</v>
      </c>
      <c r="B346" s="330">
        <v>10</v>
      </c>
      <c r="C346" s="298">
        <v>46265</v>
      </c>
      <c r="D346" s="299" t="s">
        <v>176</v>
      </c>
      <c r="E346" s="522">
        <v>17.899999999999999</v>
      </c>
      <c r="F346" s="522"/>
      <c r="G346" s="333">
        <f t="shared" si="10"/>
        <v>12000.96999999999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25">
      <c r="A347" s="329" t="s">
        <v>289</v>
      </c>
      <c r="B347" s="330">
        <v>2</v>
      </c>
      <c r="C347" s="298">
        <v>46265</v>
      </c>
      <c r="D347" s="299" t="s">
        <v>355</v>
      </c>
      <c r="E347" s="522">
        <v>46.56</v>
      </c>
      <c r="F347" s="522"/>
      <c r="G347" s="333">
        <f t="shared" si="10"/>
        <v>12018.86999999999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25">
      <c r="A348" s="329" t="s">
        <v>294</v>
      </c>
      <c r="B348" s="330">
        <v>24</v>
      </c>
      <c r="C348" s="298">
        <v>46265</v>
      </c>
      <c r="D348" s="299" t="s">
        <v>858</v>
      </c>
      <c r="E348" s="522">
        <v>83.5</v>
      </c>
      <c r="F348" s="522"/>
      <c r="G348" s="333">
        <f t="shared" si="10"/>
        <v>12065.429999999989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25">
      <c r="A349" s="329" t="s">
        <v>287</v>
      </c>
      <c r="B349" s="330" t="s">
        <v>287</v>
      </c>
      <c r="C349" s="298">
        <v>46265</v>
      </c>
      <c r="D349" s="299" t="s">
        <v>422</v>
      </c>
      <c r="E349" s="522">
        <v>191.64</v>
      </c>
      <c r="F349" s="522">
        <v>191.64</v>
      </c>
      <c r="G349" s="333">
        <f t="shared" si="10"/>
        <v>12148.929999999989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25">
      <c r="A350" s="329" t="s">
        <v>289</v>
      </c>
      <c r="B350" s="330">
        <v>6</v>
      </c>
      <c r="C350" s="298">
        <v>46264</v>
      </c>
      <c r="D350" s="299" t="s">
        <v>1019</v>
      </c>
      <c r="E350" s="522">
        <v>58.54</v>
      </c>
      <c r="F350" s="522"/>
      <c r="G350" s="333">
        <f t="shared" si="10"/>
        <v>12148.929999999989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25">
      <c r="A351" s="329" t="s">
        <v>289</v>
      </c>
      <c r="B351" s="330">
        <v>6</v>
      </c>
      <c r="C351" s="298">
        <v>46264</v>
      </c>
      <c r="D351" s="299" t="s">
        <v>1019</v>
      </c>
      <c r="E351" s="522">
        <v>51.97</v>
      </c>
      <c r="F351" s="522"/>
      <c r="G351" s="333">
        <f t="shared" si="10"/>
        <v>12207.46999999999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25">
      <c r="A352" s="329" t="s">
        <v>289</v>
      </c>
      <c r="B352" s="330">
        <v>4</v>
      </c>
      <c r="C352" s="298">
        <v>46264</v>
      </c>
      <c r="D352" s="299" t="s">
        <v>430</v>
      </c>
      <c r="E352" s="522">
        <v>39.86</v>
      </c>
      <c r="F352" s="522"/>
      <c r="G352" s="333">
        <f t="shared" si="10"/>
        <v>12259.43999999999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25">
      <c r="A353" s="329" t="s">
        <v>289</v>
      </c>
      <c r="B353" s="330">
        <v>8</v>
      </c>
      <c r="C353" s="298">
        <v>46264</v>
      </c>
      <c r="D353" s="299" t="s">
        <v>829</v>
      </c>
      <c r="E353" s="522">
        <v>11.7</v>
      </c>
      <c r="F353" s="522"/>
      <c r="G353" s="333">
        <f t="shared" si="10"/>
        <v>12299.29999999999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25">
      <c r="A354" s="329" t="s">
        <v>289</v>
      </c>
      <c r="B354" s="330">
        <v>2</v>
      </c>
      <c r="C354" s="298">
        <v>46264</v>
      </c>
      <c r="D354" s="299" t="s">
        <v>476</v>
      </c>
      <c r="E354" s="522">
        <v>48.97</v>
      </c>
      <c r="F354" s="522"/>
      <c r="G354" s="333">
        <f t="shared" si="10"/>
        <v>12310.999999999991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25">
      <c r="A355" s="329" t="s">
        <v>289</v>
      </c>
      <c r="B355" s="330">
        <v>2</v>
      </c>
      <c r="C355" s="298">
        <v>46263</v>
      </c>
      <c r="D355" s="299" t="s">
        <v>352</v>
      </c>
      <c r="E355" s="522">
        <v>19.98</v>
      </c>
      <c r="F355" s="522"/>
      <c r="G355" s="333">
        <f t="shared" si="10"/>
        <v>12359.96999999999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25">
      <c r="A356" s="329" t="s">
        <v>289</v>
      </c>
      <c r="B356" s="330">
        <v>6</v>
      </c>
      <c r="C356" s="298">
        <v>46263</v>
      </c>
      <c r="D356" s="299" t="s">
        <v>312</v>
      </c>
      <c r="E356" s="522">
        <v>66.95</v>
      </c>
      <c r="F356" s="522"/>
      <c r="G356" s="333">
        <f t="shared" si="10"/>
        <v>12379.94999999999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25">
      <c r="A357" s="329" t="s">
        <v>289</v>
      </c>
      <c r="B357" s="330">
        <v>8</v>
      </c>
      <c r="C357" s="298">
        <v>46263</v>
      </c>
      <c r="D357" s="299" t="s">
        <v>295</v>
      </c>
      <c r="E357" s="522">
        <v>9.15</v>
      </c>
      <c r="F357" s="522"/>
      <c r="G357" s="333">
        <f t="shared" si="10"/>
        <v>12446.899999999991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25">
      <c r="A358" s="329" t="s">
        <v>289</v>
      </c>
      <c r="B358" s="330">
        <v>2</v>
      </c>
      <c r="C358" s="298">
        <v>46263</v>
      </c>
      <c r="D358" s="299" t="s">
        <v>357</v>
      </c>
      <c r="E358" s="522">
        <v>10.85</v>
      </c>
      <c r="F358" s="522"/>
      <c r="G358" s="333">
        <f t="shared" si="10"/>
        <v>12456.04999999999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25">
      <c r="A359" s="329" t="s">
        <v>291</v>
      </c>
      <c r="B359" s="330">
        <v>38</v>
      </c>
      <c r="C359" s="298">
        <v>46263</v>
      </c>
      <c r="D359" s="299" t="s">
        <v>293</v>
      </c>
      <c r="E359" s="522"/>
      <c r="F359" s="522">
        <v>4729.34</v>
      </c>
      <c r="G359" s="333">
        <f t="shared" si="10"/>
        <v>12466.899999999991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25">
      <c r="A360" s="329" t="s">
        <v>289</v>
      </c>
      <c r="B360" s="330">
        <v>2</v>
      </c>
      <c r="C360" s="298">
        <v>46262</v>
      </c>
      <c r="D360" s="299" t="s">
        <v>334</v>
      </c>
      <c r="E360" s="522">
        <v>26.1</v>
      </c>
      <c r="F360" s="522"/>
      <c r="G360" s="333">
        <f t="shared" si="10"/>
        <v>7737.5599999999913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25">
      <c r="A361" s="329" t="s">
        <v>289</v>
      </c>
      <c r="B361" s="330">
        <v>2</v>
      </c>
      <c r="C361" s="298">
        <v>46262</v>
      </c>
      <c r="D361" s="299" t="s">
        <v>471</v>
      </c>
      <c r="E361" s="522">
        <v>109.42</v>
      </c>
      <c r="F361" s="522"/>
      <c r="G361" s="333">
        <f t="shared" si="10"/>
        <v>7763.6599999999917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25">
      <c r="A362" s="329" t="s">
        <v>289</v>
      </c>
      <c r="B362" s="330">
        <v>1</v>
      </c>
      <c r="C362" s="298">
        <v>46261</v>
      </c>
      <c r="D362" s="299" t="s">
        <v>311</v>
      </c>
      <c r="E362" s="522">
        <v>150.69999999999999</v>
      </c>
      <c r="F362" s="522"/>
      <c r="G362" s="333">
        <f t="shared" si="10"/>
        <v>7873.0799999999917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25">
      <c r="A363" s="329" t="s">
        <v>289</v>
      </c>
      <c r="B363" s="330">
        <v>1</v>
      </c>
      <c r="C363" s="298">
        <v>46261</v>
      </c>
      <c r="D363" s="299" t="s">
        <v>427</v>
      </c>
      <c r="E363" s="522">
        <v>36.18</v>
      </c>
      <c r="F363" s="522"/>
      <c r="G363" s="333">
        <f t="shared" si="10"/>
        <v>8023.7799999999916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25">
      <c r="A364" s="329" t="s">
        <v>289</v>
      </c>
      <c r="B364" s="330">
        <v>3</v>
      </c>
      <c r="C364" s="298">
        <v>46261</v>
      </c>
      <c r="D364" s="299" t="s">
        <v>981</v>
      </c>
      <c r="E364" s="522">
        <v>9.23</v>
      </c>
      <c r="F364" s="522"/>
      <c r="G364" s="333">
        <f t="shared" si="10"/>
        <v>8059.9599999999919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25">
      <c r="A365" s="329" t="s">
        <v>289</v>
      </c>
      <c r="B365" s="330">
        <v>4</v>
      </c>
      <c r="C365" s="298">
        <v>46261</v>
      </c>
      <c r="D365" s="299" t="s">
        <v>310</v>
      </c>
      <c r="E365" s="522">
        <v>47.99</v>
      </c>
      <c r="F365" s="522"/>
      <c r="G365" s="333">
        <f t="shared" si="10"/>
        <v>8069.1899999999914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25">
      <c r="A366" s="329" t="s">
        <v>289</v>
      </c>
      <c r="B366" s="330">
        <v>6</v>
      </c>
      <c r="C366" s="298">
        <v>46261</v>
      </c>
      <c r="D366" s="299" t="s">
        <v>300</v>
      </c>
      <c r="E366" s="522">
        <v>53.12</v>
      </c>
      <c r="F366" s="522"/>
      <c r="G366" s="333">
        <f t="shared" si="10"/>
        <v>8117.1799999999912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25">
      <c r="A367" s="329" t="s">
        <v>289</v>
      </c>
      <c r="B367" s="330">
        <v>2</v>
      </c>
      <c r="C367" s="298">
        <v>46261</v>
      </c>
      <c r="D367" s="299" t="s">
        <v>1028</v>
      </c>
      <c r="E367" s="522">
        <v>20</v>
      </c>
      <c r="F367" s="522"/>
      <c r="G367" s="333">
        <f t="shared" si="10"/>
        <v>8170.2999999999911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25">
      <c r="A368" s="329" t="s">
        <v>289</v>
      </c>
      <c r="B368" s="330">
        <v>2</v>
      </c>
      <c r="C368" s="298">
        <v>46260</v>
      </c>
      <c r="D368" s="299" t="s">
        <v>1029</v>
      </c>
      <c r="E368" s="522">
        <v>11.38</v>
      </c>
      <c r="F368" s="522"/>
      <c r="G368" s="333">
        <f t="shared" si="10"/>
        <v>8190.2999999999911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25">
      <c r="A369" s="329" t="s">
        <v>289</v>
      </c>
      <c r="B369" s="330">
        <v>2</v>
      </c>
      <c r="C369" s="298">
        <v>46260</v>
      </c>
      <c r="D369" s="299" t="s">
        <v>1030</v>
      </c>
      <c r="E369" s="522">
        <v>74.91</v>
      </c>
      <c r="F369" s="522"/>
      <c r="G369" s="333">
        <f t="shared" ref="G369:G386" si="11">G370-E369+F369</f>
        <v>8201.6799999999912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25">
      <c r="A370" s="329" t="s">
        <v>294</v>
      </c>
      <c r="B370" s="330">
        <v>42</v>
      </c>
      <c r="C370" s="298">
        <v>46260</v>
      </c>
      <c r="D370" s="299" t="s">
        <v>200</v>
      </c>
      <c r="E370" s="522">
        <v>59</v>
      </c>
      <c r="F370" s="522"/>
      <c r="G370" s="333">
        <f t="shared" si="11"/>
        <v>8276.5899999999911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25">
      <c r="A371" s="329" t="s">
        <v>294</v>
      </c>
      <c r="B371" s="330">
        <v>43</v>
      </c>
      <c r="C371" s="298">
        <v>46260</v>
      </c>
      <c r="D371" s="299" t="s">
        <v>201</v>
      </c>
      <c r="E371" s="522">
        <v>42.84</v>
      </c>
      <c r="F371" s="522"/>
      <c r="G371" s="333">
        <f t="shared" si="11"/>
        <v>8335.5899999999911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25">
      <c r="A372" s="329" t="s">
        <v>291</v>
      </c>
      <c r="B372" s="330">
        <v>40</v>
      </c>
      <c r="C372" s="298">
        <v>46260</v>
      </c>
      <c r="D372" s="299" t="s">
        <v>316</v>
      </c>
      <c r="E372" s="522"/>
      <c r="F372" s="522">
        <v>59.74</v>
      </c>
      <c r="G372" s="333">
        <f t="shared" si="11"/>
        <v>8378.4299999999912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25">
      <c r="A373" s="329" t="s">
        <v>289</v>
      </c>
      <c r="B373" s="330">
        <v>4</v>
      </c>
      <c r="C373" s="298">
        <v>46260</v>
      </c>
      <c r="D373" s="299" t="s">
        <v>296</v>
      </c>
      <c r="E373" s="522">
        <v>78.510000000000005</v>
      </c>
      <c r="F373" s="522"/>
      <c r="G373" s="333">
        <f t="shared" si="11"/>
        <v>8318.6899999999914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25">
      <c r="A374" s="329" t="s">
        <v>289</v>
      </c>
      <c r="B374" s="330">
        <v>6</v>
      </c>
      <c r="C374" s="298">
        <v>46259</v>
      </c>
      <c r="D374" s="299" t="s">
        <v>312</v>
      </c>
      <c r="E374" s="522">
        <v>54.95</v>
      </c>
      <c r="F374" s="522"/>
      <c r="G374" s="333">
        <f t="shared" si="11"/>
        <v>8397.1999999999916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25">
      <c r="A375" s="329" t="s">
        <v>289</v>
      </c>
      <c r="B375" s="330">
        <v>2</v>
      </c>
      <c r="C375" s="298">
        <v>46259</v>
      </c>
      <c r="D375" s="299" t="s">
        <v>357</v>
      </c>
      <c r="E375" s="522">
        <v>5.28</v>
      </c>
      <c r="F375" s="522"/>
      <c r="G375" s="333">
        <f t="shared" si="11"/>
        <v>8452.1499999999924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25">
      <c r="A376" s="329" t="s">
        <v>289</v>
      </c>
      <c r="B376" s="330">
        <v>8</v>
      </c>
      <c r="C376" s="298">
        <v>46259</v>
      </c>
      <c r="D376" s="299" t="s">
        <v>308</v>
      </c>
      <c r="E376" s="522">
        <v>71.75</v>
      </c>
      <c r="F376" s="522"/>
      <c r="G376" s="333">
        <f t="shared" si="11"/>
        <v>8457.429999999993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25">
      <c r="A377" s="329" t="s">
        <v>289</v>
      </c>
      <c r="B377" s="330">
        <v>5</v>
      </c>
      <c r="C377" s="298">
        <v>46259</v>
      </c>
      <c r="D377" s="299" t="s">
        <v>1027</v>
      </c>
      <c r="E377" s="522">
        <v>30</v>
      </c>
      <c r="F377" s="522"/>
      <c r="G377" s="333">
        <f t="shared" si="11"/>
        <v>8529.179999999993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25">
      <c r="A378" s="329" t="s">
        <v>289</v>
      </c>
      <c r="B378" s="330">
        <v>2</v>
      </c>
      <c r="C378" s="298">
        <v>46259</v>
      </c>
      <c r="D378" s="299" t="s">
        <v>334</v>
      </c>
      <c r="E378" s="522">
        <v>18.18</v>
      </c>
      <c r="F378" s="522"/>
      <c r="G378" s="333">
        <f t="shared" si="11"/>
        <v>8559.179999999993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25">
      <c r="A379" s="329" t="s">
        <v>294</v>
      </c>
      <c r="B379" s="330">
        <v>12</v>
      </c>
      <c r="C379" s="298">
        <v>46259</v>
      </c>
      <c r="D379" s="299" t="s">
        <v>314</v>
      </c>
      <c r="E379" s="522">
        <v>225</v>
      </c>
      <c r="F379" s="522"/>
      <c r="G379" s="333">
        <f t="shared" si="11"/>
        <v>8577.3599999999933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25">
      <c r="A380" s="329" t="s">
        <v>289</v>
      </c>
      <c r="B380" s="330">
        <v>5</v>
      </c>
      <c r="C380" s="298">
        <v>46259</v>
      </c>
      <c r="D380" s="299" t="s">
        <v>1025</v>
      </c>
      <c r="E380" s="522">
        <v>-125</v>
      </c>
      <c r="F380" s="522"/>
      <c r="G380" s="333">
        <f t="shared" si="11"/>
        <v>8802.3599999999933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25">
      <c r="A381" s="329" t="s">
        <v>289</v>
      </c>
      <c r="B381" s="330">
        <v>5</v>
      </c>
      <c r="C381" s="298">
        <v>46259</v>
      </c>
      <c r="D381" s="299" t="s">
        <v>1024</v>
      </c>
      <c r="E381" s="522">
        <v>-125</v>
      </c>
      <c r="F381" s="522"/>
      <c r="G381" s="333">
        <f t="shared" si="11"/>
        <v>8677.3599999999933</v>
      </c>
      <c r="H381" s="334" t="s">
        <v>298</v>
      </c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25">
      <c r="A382" s="329" t="s">
        <v>287</v>
      </c>
      <c r="B382" s="330" t="s">
        <v>287</v>
      </c>
      <c r="C382" s="298">
        <v>46259</v>
      </c>
      <c r="D382" s="299" t="s">
        <v>1026</v>
      </c>
      <c r="E382" s="522"/>
      <c r="F382" s="522">
        <v>430</v>
      </c>
      <c r="G382" s="333">
        <f t="shared" si="11"/>
        <v>8552.3599999999933</v>
      </c>
      <c r="H382" s="334" t="s">
        <v>298</v>
      </c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25">
      <c r="A383" s="329" t="s">
        <v>287</v>
      </c>
      <c r="B383" s="330" t="s">
        <v>287</v>
      </c>
      <c r="C383" s="298">
        <v>46259</v>
      </c>
      <c r="D383" s="299" t="s">
        <v>1026</v>
      </c>
      <c r="E383" s="522">
        <v>430</v>
      </c>
      <c r="F383" s="522"/>
      <c r="G383" s="333">
        <f t="shared" si="11"/>
        <v>8122.3599999999933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25">
      <c r="A384" s="329" t="s">
        <v>289</v>
      </c>
      <c r="B384" s="330">
        <v>2</v>
      </c>
      <c r="C384" s="298">
        <v>46259</v>
      </c>
      <c r="D384" s="299" t="s">
        <v>357</v>
      </c>
      <c r="E384" s="522">
        <v>37.71</v>
      </c>
      <c r="F384" s="522"/>
      <c r="G384" s="333">
        <f t="shared" si="11"/>
        <v>8552.3599999999933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25">
      <c r="A385" s="329" t="s">
        <v>291</v>
      </c>
      <c r="B385" s="330">
        <v>41</v>
      </c>
      <c r="C385" s="298">
        <v>46258</v>
      </c>
      <c r="D385" s="299" t="s">
        <v>1021</v>
      </c>
      <c r="E385" s="522"/>
      <c r="F385" s="522">
        <v>800</v>
      </c>
      <c r="G385" s="333">
        <f t="shared" si="11"/>
        <v>8590.0699999999924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25">
      <c r="A386" s="329" t="s">
        <v>289</v>
      </c>
      <c r="B386" s="330">
        <v>6</v>
      </c>
      <c r="C386" s="298">
        <v>46258</v>
      </c>
      <c r="D386" s="299" t="s">
        <v>300</v>
      </c>
      <c r="E386" s="522">
        <v>63.98</v>
      </c>
      <c r="F386" s="522"/>
      <c r="G386" s="333">
        <f t="shared" si="11"/>
        <v>7790.0699999999924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25">
      <c r="A387" s="329" t="s">
        <v>289</v>
      </c>
      <c r="B387" s="330">
        <v>8</v>
      </c>
      <c r="C387" s="298">
        <v>46258</v>
      </c>
      <c r="D387" s="299" t="s">
        <v>296</v>
      </c>
      <c r="E387" s="522">
        <v>15.3</v>
      </c>
      <c r="F387" s="522"/>
      <c r="G387" s="333">
        <f t="shared" ref="G387:G400" si="12">G388-E387+F387</f>
        <v>7854.049999999992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25">
      <c r="A388" s="329" t="s">
        <v>289</v>
      </c>
      <c r="B388" s="330">
        <v>4</v>
      </c>
      <c r="C388" s="298">
        <v>46258</v>
      </c>
      <c r="D388" s="299" t="s">
        <v>296</v>
      </c>
      <c r="E388" s="522">
        <v>41.09</v>
      </c>
      <c r="F388" s="522"/>
      <c r="G388" s="333">
        <f t="shared" si="12"/>
        <v>7869.3499999999922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25">
      <c r="A389" s="329" t="s">
        <v>289</v>
      </c>
      <c r="B389" s="330">
        <v>6</v>
      </c>
      <c r="C389" s="298">
        <v>46258</v>
      </c>
      <c r="D389" s="299" t="s">
        <v>300</v>
      </c>
      <c r="E389" s="522">
        <v>51.08</v>
      </c>
      <c r="F389" s="522"/>
      <c r="G389" s="333">
        <f t="shared" si="12"/>
        <v>7910.4399999999923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25">
      <c r="A390" s="329" t="s">
        <v>289</v>
      </c>
      <c r="B390" s="330">
        <v>6</v>
      </c>
      <c r="C390" s="298">
        <v>46258</v>
      </c>
      <c r="D390" s="299" t="s">
        <v>300</v>
      </c>
      <c r="E390" s="522">
        <v>66.010000000000005</v>
      </c>
      <c r="F390" s="522"/>
      <c r="G390" s="333">
        <f t="shared" si="12"/>
        <v>7961.5199999999923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25">
      <c r="A391" s="329" t="s">
        <v>289</v>
      </c>
      <c r="B391" s="330">
        <v>5</v>
      </c>
      <c r="C391" s="298">
        <v>46256</v>
      </c>
      <c r="D391" s="299" t="s">
        <v>1022</v>
      </c>
      <c r="E391" s="522">
        <v>134.19</v>
      </c>
      <c r="F391" s="522"/>
      <c r="G391" s="333">
        <f t="shared" si="12"/>
        <v>8027.5299999999925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25">
      <c r="A392" s="329" t="s">
        <v>289</v>
      </c>
      <c r="B392" s="330">
        <v>5</v>
      </c>
      <c r="C392" s="298">
        <v>46256</v>
      </c>
      <c r="D392" s="299" t="s">
        <v>1017</v>
      </c>
      <c r="E392" s="522">
        <v>50</v>
      </c>
      <c r="F392" s="522"/>
      <c r="G392" s="333">
        <f t="shared" si="12"/>
        <v>8161.7199999999921</v>
      </c>
      <c r="H392" s="334" t="s">
        <v>298</v>
      </c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25">
      <c r="A393" s="329" t="s">
        <v>289</v>
      </c>
      <c r="B393" s="330">
        <v>8</v>
      </c>
      <c r="C393" s="298">
        <v>46255</v>
      </c>
      <c r="D393" s="299" t="s">
        <v>319</v>
      </c>
      <c r="E393" s="522">
        <v>39.270000000000003</v>
      </c>
      <c r="F393" s="522"/>
      <c r="G393" s="333">
        <f t="shared" si="12"/>
        <v>8211.7199999999921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25">
      <c r="A394" s="329" t="s">
        <v>289</v>
      </c>
      <c r="B394" s="330">
        <v>8</v>
      </c>
      <c r="C394" s="298">
        <v>46255</v>
      </c>
      <c r="D394" s="299" t="s">
        <v>319</v>
      </c>
      <c r="E394" s="522">
        <v>8.48</v>
      </c>
      <c r="F394" s="522"/>
      <c r="G394" s="333">
        <f t="shared" si="12"/>
        <v>8250.9899999999925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25">
      <c r="A395" s="329" t="s">
        <v>289</v>
      </c>
      <c r="B395" s="330">
        <v>6</v>
      </c>
      <c r="C395" s="298">
        <v>46255</v>
      </c>
      <c r="D395" s="299" t="s">
        <v>396</v>
      </c>
      <c r="E395" s="522">
        <v>157.32</v>
      </c>
      <c r="F395" s="522"/>
      <c r="G395" s="333">
        <f t="shared" si="12"/>
        <v>8259.4699999999921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25">
      <c r="A396" s="329" t="s">
        <v>289</v>
      </c>
      <c r="B396" s="330">
        <v>7</v>
      </c>
      <c r="C396" s="298">
        <v>46254</v>
      </c>
      <c r="D396" s="299" t="s">
        <v>1023</v>
      </c>
      <c r="E396" s="522">
        <v>100</v>
      </c>
      <c r="F396" s="522"/>
      <c r="G396" s="333">
        <f t="shared" si="12"/>
        <v>8416.7899999999918</v>
      </c>
      <c r="H396" s="334" t="s">
        <v>298</v>
      </c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25">
      <c r="A397" s="329" t="s">
        <v>289</v>
      </c>
      <c r="B397" s="330">
        <v>8</v>
      </c>
      <c r="C397" s="298">
        <v>46254</v>
      </c>
      <c r="D397" s="299" t="s">
        <v>319</v>
      </c>
      <c r="E397" s="522">
        <v>119.58</v>
      </c>
      <c r="F397" s="522"/>
      <c r="G397" s="333">
        <f t="shared" si="12"/>
        <v>8516.7899999999918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25">
      <c r="A398" s="329" t="s">
        <v>291</v>
      </c>
      <c r="B398" s="330">
        <v>39</v>
      </c>
      <c r="C398" s="298">
        <v>46254</v>
      </c>
      <c r="D398" s="299" t="s">
        <v>292</v>
      </c>
      <c r="E398" s="522"/>
      <c r="F398" s="522">
        <v>2763.78</v>
      </c>
      <c r="G398" s="333">
        <f t="shared" si="12"/>
        <v>8636.3699999999917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25">
      <c r="A399" s="329" t="s">
        <v>287</v>
      </c>
      <c r="B399" s="330" t="s">
        <v>287</v>
      </c>
      <c r="C399" s="298">
        <v>46253</v>
      </c>
      <c r="D399" s="299" t="s">
        <v>889</v>
      </c>
      <c r="E399" s="522">
        <v>219.38</v>
      </c>
      <c r="F399" s="522">
        <v>219.38</v>
      </c>
      <c r="G399" s="333">
        <f t="shared" si="12"/>
        <v>5872.5899999999911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25">
      <c r="A400" s="329" t="s">
        <v>294</v>
      </c>
      <c r="B400" s="330">
        <v>22</v>
      </c>
      <c r="C400" s="298">
        <v>46253</v>
      </c>
      <c r="D400" s="299" t="s">
        <v>921</v>
      </c>
      <c r="E400" s="522">
        <v>7.46</v>
      </c>
      <c r="F400" s="522"/>
      <c r="G400" s="333">
        <f t="shared" si="12"/>
        <v>5872.5899999999911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25">
      <c r="A401" s="329" t="s">
        <v>294</v>
      </c>
      <c r="B401" s="330">
        <v>22</v>
      </c>
      <c r="C401" s="298">
        <v>46253</v>
      </c>
      <c r="D401" s="299" t="s">
        <v>323</v>
      </c>
      <c r="E401" s="522">
        <v>23.42</v>
      </c>
      <c r="F401" s="522"/>
      <c r="G401" s="333">
        <f t="shared" ref="G401:G403" si="13">G402-E401+F401</f>
        <v>5880.0499999999911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25">
      <c r="A402" s="329" t="s">
        <v>289</v>
      </c>
      <c r="B402" s="330">
        <v>8</v>
      </c>
      <c r="C402" s="298">
        <v>46252</v>
      </c>
      <c r="D402" s="299" t="s">
        <v>319</v>
      </c>
      <c r="E402" s="522">
        <v>13</v>
      </c>
      <c r="F402" s="522"/>
      <c r="G402" s="333">
        <f t="shared" si="13"/>
        <v>5903.4699999999912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25">
      <c r="A403" s="329" t="s">
        <v>294</v>
      </c>
      <c r="B403" s="330">
        <v>22</v>
      </c>
      <c r="C403" s="298">
        <v>46252</v>
      </c>
      <c r="D403" s="299" t="s">
        <v>928</v>
      </c>
      <c r="E403" s="522">
        <v>13.84</v>
      </c>
      <c r="F403" s="522"/>
      <c r="G403" s="333">
        <f t="shared" si="13"/>
        <v>5916.4699999999912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25">
      <c r="A404" s="329" t="s">
        <v>287</v>
      </c>
      <c r="B404" s="330" t="s">
        <v>287</v>
      </c>
      <c r="C404" s="298">
        <v>46252</v>
      </c>
      <c r="D404" s="299" t="s">
        <v>1018</v>
      </c>
      <c r="E404" s="522">
        <v>2518.46</v>
      </c>
      <c r="F404" s="522">
        <v>2518.46</v>
      </c>
      <c r="G404" s="333">
        <f t="shared" ref="G404:G466" si="14">G405-E404+F404</f>
        <v>5930.3099999999913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25">
      <c r="A405" s="329" t="s">
        <v>289</v>
      </c>
      <c r="B405" s="330">
        <v>6</v>
      </c>
      <c r="C405" s="298">
        <v>46252</v>
      </c>
      <c r="D405" s="299" t="s">
        <v>322</v>
      </c>
      <c r="E405" s="522">
        <v>25</v>
      </c>
      <c r="F405" s="522"/>
      <c r="G405" s="333">
        <f t="shared" si="14"/>
        <v>5930.3099999999913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25">
      <c r="A406" s="329" t="s">
        <v>294</v>
      </c>
      <c r="B406" s="330">
        <v>21</v>
      </c>
      <c r="C406" s="298">
        <v>46251</v>
      </c>
      <c r="D406" s="299" t="s">
        <v>194</v>
      </c>
      <c r="E406" s="522">
        <v>81</v>
      </c>
      <c r="F406" s="522"/>
      <c r="G406" s="333">
        <f t="shared" si="14"/>
        <v>5955.3099999999913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25">
      <c r="A407" s="329" t="s">
        <v>294</v>
      </c>
      <c r="B407" s="330">
        <v>42</v>
      </c>
      <c r="C407" s="298">
        <v>46251</v>
      </c>
      <c r="D407" s="299" t="s">
        <v>333</v>
      </c>
      <c r="E407" s="522">
        <v>22.35</v>
      </c>
      <c r="F407" s="522"/>
      <c r="G407" s="333">
        <f t="shared" si="14"/>
        <v>6036.3099999999913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25">
      <c r="A408" s="329" t="s">
        <v>294</v>
      </c>
      <c r="B408" s="330">
        <v>43</v>
      </c>
      <c r="C408" s="298">
        <v>46251</v>
      </c>
      <c r="D408" s="299" t="s">
        <v>333</v>
      </c>
      <c r="E408" s="522">
        <v>22.35</v>
      </c>
      <c r="F408" s="522"/>
      <c r="G408" s="333">
        <f t="shared" si="14"/>
        <v>6058.6599999999917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25">
      <c r="A409" s="329" t="s">
        <v>289</v>
      </c>
      <c r="B409" s="330">
        <v>1</v>
      </c>
      <c r="C409" s="298">
        <v>46251</v>
      </c>
      <c r="D409" s="299" t="s">
        <v>329</v>
      </c>
      <c r="E409" s="522">
        <v>120</v>
      </c>
      <c r="F409" s="522"/>
      <c r="G409" s="333">
        <f t="shared" si="14"/>
        <v>6081.009999999992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25">
      <c r="A410" s="329" t="s">
        <v>289</v>
      </c>
      <c r="B410" s="330">
        <v>2</v>
      </c>
      <c r="C410" s="298">
        <v>46251</v>
      </c>
      <c r="D410" s="299" t="s">
        <v>332</v>
      </c>
      <c r="E410" s="522">
        <v>15.5</v>
      </c>
      <c r="F410" s="522"/>
      <c r="G410" s="333">
        <f t="shared" si="14"/>
        <v>6201.009999999992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25">
      <c r="A411" s="329" t="s">
        <v>289</v>
      </c>
      <c r="B411" s="330">
        <v>6</v>
      </c>
      <c r="C411" s="298">
        <v>46251</v>
      </c>
      <c r="D411" s="299" t="s">
        <v>1001</v>
      </c>
      <c r="E411" s="522">
        <v>30</v>
      </c>
      <c r="F411" s="522"/>
      <c r="G411" s="333">
        <f t="shared" si="14"/>
        <v>6216.509999999992</v>
      </c>
      <c r="H411" s="334" t="s">
        <v>298</v>
      </c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25">
      <c r="A412" s="329" t="s">
        <v>294</v>
      </c>
      <c r="B412" s="330">
        <v>17</v>
      </c>
      <c r="C412" s="298">
        <v>46251</v>
      </c>
      <c r="D412" s="299" t="s">
        <v>188</v>
      </c>
      <c r="E412" s="522">
        <v>42.65</v>
      </c>
      <c r="F412" s="522"/>
      <c r="G412" s="333">
        <f t="shared" si="14"/>
        <v>6246.509999999992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25">
      <c r="A413" s="329" t="s">
        <v>294</v>
      </c>
      <c r="B413" s="330">
        <v>11</v>
      </c>
      <c r="C413" s="298">
        <v>46251</v>
      </c>
      <c r="D413" s="299" t="s">
        <v>178</v>
      </c>
      <c r="E413" s="522">
        <v>256.83999999999997</v>
      </c>
      <c r="F413" s="522"/>
      <c r="G413" s="333">
        <f t="shared" si="14"/>
        <v>6289.1599999999917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25">
      <c r="A414" s="329" t="s">
        <v>294</v>
      </c>
      <c r="B414" s="330">
        <v>23</v>
      </c>
      <c r="C414" s="298">
        <v>46251</v>
      </c>
      <c r="D414" s="299" t="s">
        <v>63</v>
      </c>
      <c r="E414" s="522">
        <v>529.46</v>
      </c>
      <c r="F414" s="522"/>
      <c r="G414" s="333">
        <f t="shared" si="14"/>
        <v>6545.9999999999918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25">
      <c r="A415" s="329" t="s">
        <v>289</v>
      </c>
      <c r="B415" s="330">
        <v>1</v>
      </c>
      <c r="C415" s="298">
        <v>46250</v>
      </c>
      <c r="D415" s="299" t="s">
        <v>1019</v>
      </c>
      <c r="E415" s="522">
        <v>25.5</v>
      </c>
      <c r="F415" s="522"/>
      <c r="G415" s="333">
        <f t="shared" si="14"/>
        <v>7075.4599999999919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25">
      <c r="A416" s="329" t="s">
        <v>289</v>
      </c>
      <c r="B416" s="330">
        <v>5</v>
      </c>
      <c r="C416" s="298">
        <v>46250</v>
      </c>
      <c r="D416" s="299" t="s">
        <v>339</v>
      </c>
      <c r="E416" s="522">
        <v>21.3</v>
      </c>
      <c r="F416" s="522"/>
      <c r="G416" s="333">
        <f t="shared" si="14"/>
        <v>7100.9599999999919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25">
      <c r="A417" s="329" t="s">
        <v>289</v>
      </c>
      <c r="B417" s="330">
        <v>1</v>
      </c>
      <c r="C417" s="298">
        <v>46250</v>
      </c>
      <c r="D417" s="299" t="s">
        <v>1019</v>
      </c>
      <c r="E417" s="522">
        <v>28.1</v>
      </c>
      <c r="F417" s="522"/>
      <c r="G417" s="333">
        <f t="shared" si="14"/>
        <v>7122.259999999992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25">
      <c r="A418" s="329" t="s">
        <v>289</v>
      </c>
      <c r="B418" s="330">
        <v>8</v>
      </c>
      <c r="C418" s="298">
        <v>46250</v>
      </c>
      <c r="D418" s="299" t="s">
        <v>319</v>
      </c>
      <c r="E418" s="522">
        <v>13.58</v>
      </c>
      <c r="F418" s="522"/>
      <c r="G418" s="333">
        <f t="shared" si="14"/>
        <v>7150.3599999999924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25">
      <c r="A419" s="329" t="s">
        <v>289</v>
      </c>
      <c r="B419" s="330">
        <v>7</v>
      </c>
      <c r="C419" s="298">
        <v>46250</v>
      </c>
      <c r="D419" s="299" t="s">
        <v>300</v>
      </c>
      <c r="E419" s="522">
        <v>85.15</v>
      </c>
      <c r="F419" s="522"/>
      <c r="G419" s="333">
        <f t="shared" si="14"/>
        <v>7163.9399999999923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25">
      <c r="A420" s="329" t="s">
        <v>289</v>
      </c>
      <c r="B420" s="330">
        <v>6</v>
      </c>
      <c r="C420" s="298">
        <v>46250</v>
      </c>
      <c r="D420" s="299" t="s">
        <v>300</v>
      </c>
      <c r="E420" s="522">
        <v>33</v>
      </c>
      <c r="F420" s="522"/>
      <c r="G420" s="333">
        <f t="shared" si="14"/>
        <v>7249.089999999992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25">
      <c r="A421" s="329" t="s">
        <v>289</v>
      </c>
      <c r="B421" s="330">
        <v>1</v>
      </c>
      <c r="C421" s="298">
        <v>46249</v>
      </c>
      <c r="D421" s="299" t="s">
        <v>829</v>
      </c>
      <c r="E421" s="522">
        <v>72.239999999999995</v>
      </c>
      <c r="F421" s="522"/>
      <c r="G421" s="333">
        <f t="shared" si="14"/>
        <v>7282.089999999992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25">
      <c r="A422" s="329" t="s">
        <v>289</v>
      </c>
      <c r="B422" s="330">
        <v>1</v>
      </c>
      <c r="C422" s="298">
        <v>46249</v>
      </c>
      <c r="D422" s="299" t="s">
        <v>427</v>
      </c>
      <c r="E422" s="522">
        <v>46</v>
      </c>
      <c r="F422" s="522"/>
      <c r="G422" s="333">
        <f t="shared" si="14"/>
        <v>7354.3299999999917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25">
      <c r="A423" s="329" t="s">
        <v>289</v>
      </c>
      <c r="B423" s="330">
        <v>4</v>
      </c>
      <c r="C423" s="298">
        <v>46249</v>
      </c>
      <c r="D423" s="299" t="s">
        <v>329</v>
      </c>
      <c r="E423" s="522">
        <v>32.06</v>
      </c>
      <c r="F423" s="522"/>
      <c r="G423" s="333">
        <f t="shared" si="14"/>
        <v>7400.3299999999917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25">
      <c r="A424" s="329" t="s">
        <v>289</v>
      </c>
      <c r="B424" s="330">
        <v>6</v>
      </c>
      <c r="C424" s="298">
        <v>46249</v>
      </c>
      <c r="D424" s="299" t="s">
        <v>300</v>
      </c>
      <c r="E424" s="522">
        <v>18.079999999999998</v>
      </c>
      <c r="F424" s="522"/>
      <c r="G424" s="333">
        <f t="shared" si="14"/>
        <v>7432.3899999999921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25">
      <c r="A425" s="329" t="s">
        <v>289</v>
      </c>
      <c r="B425" s="330">
        <v>7</v>
      </c>
      <c r="C425" s="298">
        <v>46248</v>
      </c>
      <c r="D425" s="299" t="s">
        <v>1020</v>
      </c>
      <c r="E425" s="522">
        <v>37.26</v>
      </c>
      <c r="F425" s="522"/>
      <c r="G425" s="333">
        <f t="shared" si="14"/>
        <v>7450.4699999999921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25">
      <c r="A426" s="329" t="s">
        <v>289</v>
      </c>
      <c r="B426" s="330">
        <v>7</v>
      </c>
      <c r="C426" s="298">
        <v>46248</v>
      </c>
      <c r="D426" s="299" t="s">
        <v>443</v>
      </c>
      <c r="E426" s="522">
        <v>151.94</v>
      </c>
      <c r="F426" s="522"/>
      <c r="G426" s="333">
        <f t="shared" si="14"/>
        <v>7487.7299999999923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25">
      <c r="A427" s="329" t="s">
        <v>291</v>
      </c>
      <c r="B427" s="330">
        <v>38</v>
      </c>
      <c r="C427" s="298">
        <v>46248</v>
      </c>
      <c r="D427" s="299" t="s">
        <v>293</v>
      </c>
      <c r="E427" s="522"/>
      <c r="F427" s="522">
        <v>4729.33</v>
      </c>
      <c r="G427" s="333">
        <f t="shared" si="14"/>
        <v>7639.6699999999919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25">
      <c r="A428" s="329" t="s">
        <v>289</v>
      </c>
      <c r="B428" s="330">
        <v>8</v>
      </c>
      <c r="C428" s="298">
        <v>46247</v>
      </c>
      <c r="D428" s="299" t="s">
        <v>319</v>
      </c>
      <c r="E428" s="522">
        <v>237.21</v>
      </c>
      <c r="F428" s="522"/>
      <c r="G428" s="333">
        <f t="shared" si="14"/>
        <v>2910.339999999992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25">
      <c r="A429" s="329" t="s">
        <v>289</v>
      </c>
      <c r="B429" s="330">
        <v>6</v>
      </c>
      <c r="C429" s="298">
        <v>46246</v>
      </c>
      <c r="D429" s="299" t="s">
        <v>411</v>
      </c>
      <c r="E429" s="522">
        <v>-3.54</v>
      </c>
      <c r="F429" s="522"/>
      <c r="G429" s="333">
        <f t="shared" si="14"/>
        <v>3147.549999999992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25">
      <c r="A430" s="329" t="s">
        <v>294</v>
      </c>
      <c r="B430" s="330">
        <v>19</v>
      </c>
      <c r="C430" s="298">
        <v>46246</v>
      </c>
      <c r="D430" s="299" t="s">
        <v>191</v>
      </c>
      <c r="E430" s="522">
        <v>200</v>
      </c>
      <c r="F430" s="522"/>
      <c r="G430" s="333">
        <f t="shared" si="14"/>
        <v>3144.009999999992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25">
      <c r="A431" s="329" t="s">
        <v>335</v>
      </c>
      <c r="B431" s="330" t="s">
        <v>335</v>
      </c>
      <c r="C431" s="298">
        <v>46246</v>
      </c>
      <c r="D431" s="299" t="s">
        <v>185</v>
      </c>
      <c r="E431" s="522">
        <v>63.55</v>
      </c>
      <c r="F431" s="522"/>
      <c r="G431" s="333">
        <f t="shared" si="14"/>
        <v>3344.009999999992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25">
      <c r="A432" s="329" t="s">
        <v>294</v>
      </c>
      <c r="B432" s="330">
        <v>15</v>
      </c>
      <c r="C432" s="298">
        <v>46246</v>
      </c>
      <c r="D432" s="299" t="s">
        <v>185</v>
      </c>
      <c r="E432" s="522">
        <v>64.28</v>
      </c>
      <c r="F432" s="522"/>
      <c r="G432" s="333">
        <f t="shared" si="14"/>
        <v>3407.5599999999922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25">
      <c r="A433" s="329" t="s">
        <v>294</v>
      </c>
      <c r="B433" s="330">
        <v>22</v>
      </c>
      <c r="C433" s="298">
        <v>46245</v>
      </c>
      <c r="D433" s="299" t="s">
        <v>351</v>
      </c>
      <c r="E433" s="522">
        <v>21.29</v>
      </c>
      <c r="F433" s="522"/>
      <c r="G433" s="333">
        <f t="shared" si="14"/>
        <v>3471.8399999999924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25">
      <c r="A434" s="329" t="s">
        <v>289</v>
      </c>
      <c r="B434" s="330">
        <v>6</v>
      </c>
      <c r="C434" s="298">
        <v>46245</v>
      </c>
      <c r="D434" s="299" t="s">
        <v>426</v>
      </c>
      <c r="E434" s="522">
        <v>-130</v>
      </c>
      <c r="F434" s="522"/>
      <c r="G434" s="333">
        <f t="shared" si="14"/>
        <v>3493.1299999999924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25">
      <c r="A435" s="329" t="s">
        <v>291</v>
      </c>
      <c r="B435" s="330">
        <v>41</v>
      </c>
      <c r="C435" s="298">
        <v>46244</v>
      </c>
      <c r="D435" s="299" t="s">
        <v>1009</v>
      </c>
      <c r="E435" s="522"/>
      <c r="F435" s="522">
        <v>800</v>
      </c>
      <c r="G435" s="333">
        <f t="shared" si="14"/>
        <v>3363.1299999999924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25">
      <c r="A436" s="329" t="s">
        <v>294</v>
      </c>
      <c r="B436" s="330">
        <v>22</v>
      </c>
      <c r="C436" s="298">
        <v>46244</v>
      </c>
      <c r="D436" s="299" t="s">
        <v>977</v>
      </c>
      <c r="E436" s="522">
        <v>5.31</v>
      </c>
      <c r="F436" s="522"/>
      <c r="G436" s="333">
        <f t="shared" si="14"/>
        <v>2563.1299999999924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25">
      <c r="A437" s="329" t="s">
        <v>289</v>
      </c>
      <c r="B437" s="330">
        <v>8</v>
      </c>
      <c r="C437" s="298">
        <v>46244</v>
      </c>
      <c r="D437" s="299" t="s">
        <v>319</v>
      </c>
      <c r="E437" s="522">
        <v>9.5</v>
      </c>
      <c r="F437" s="522"/>
      <c r="G437" s="333">
        <f t="shared" si="14"/>
        <v>2568.4399999999923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25">
      <c r="A438" s="329" t="s">
        <v>289</v>
      </c>
      <c r="B438" s="330">
        <v>2</v>
      </c>
      <c r="C438" s="298">
        <v>46244</v>
      </c>
      <c r="D438" s="299" t="s">
        <v>334</v>
      </c>
      <c r="E438" s="522">
        <v>16.16</v>
      </c>
      <c r="F438" s="522"/>
      <c r="G438" s="333">
        <f t="shared" si="14"/>
        <v>2577.9399999999923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25">
      <c r="A439" s="329" t="s">
        <v>289</v>
      </c>
      <c r="B439" s="330">
        <v>5</v>
      </c>
      <c r="C439" s="298">
        <v>46243</v>
      </c>
      <c r="D439" s="299" t="s">
        <v>852</v>
      </c>
      <c r="E439" s="522">
        <v>10.68</v>
      </c>
      <c r="F439" s="522"/>
      <c r="G439" s="333">
        <f t="shared" si="14"/>
        <v>2594.0999999999922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25">
      <c r="A440" s="329" t="s">
        <v>287</v>
      </c>
      <c r="B440" s="330" t="s">
        <v>287</v>
      </c>
      <c r="C440" s="298">
        <v>46243</v>
      </c>
      <c r="D440" s="299" t="s">
        <v>843</v>
      </c>
      <c r="E440" s="522">
        <v>116.04</v>
      </c>
      <c r="F440" s="522">
        <v>116.04</v>
      </c>
      <c r="G440" s="333">
        <f t="shared" si="14"/>
        <v>2604.779999999992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25">
      <c r="A441" s="329" t="s">
        <v>289</v>
      </c>
      <c r="B441" s="330">
        <v>1</v>
      </c>
      <c r="C441" s="298">
        <v>46243</v>
      </c>
      <c r="D441" s="299" t="s">
        <v>306</v>
      </c>
      <c r="E441" s="522">
        <v>228.43</v>
      </c>
      <c r="F441" s="522"/>
      <c r="G441" s="333">
        <f t="shared" si="14"/>
        <v>2604.779999999992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25">
      <c r="A442" s="329" t="s">
        <v>289</v>
      </c>
      <c r="B442" s="330">
        <v>4</v>
      </c>
      <c r="C442" s="298">
        <v>46242</v>
      </c>
      <c r="D442" s="299" t="s">
        <v>319</v>
      </c>
      <c r="E442" s="522">
        <v>39.92</v>
      </c>
      <c r="F442" s="522"/>
      <c r="G442" s="333">
        <f t="shared" si="14"/>
        <v>2833.2099999999919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25">
      <c r="A443" s="329" t="s">
        <v>289</v>
      </c>
      <c r="B443" s="330">
        <v>4</v>
      </c>
      <c r="C443" s="298">
        <v>46242</v>
      </c>
      <c r="D443" s="299" t="s">
        <v>296</v>
      </c>
      <c r="E443" s="522">
        <v>73.16</v>
      </c>
      <c r="F443" s="522"/>
      <c r="G443" s="333">
        <f t="shared" si="14"/>
        <v>2873.1299999999919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25">
      <c r="A444" s="329" t="s">
        <v>289</v>
      </c>
      <c r="B444" s="330">
        <v>1</v>
      </c>
      <c r="C444" s="298">
        <v>46242</v>
      </c>
      <c r="D444" s="299" t="s">
        <v>300</v>
      </c>
      <c r="E444" s="522">
        <v>28.7</v>
      </c>
      <c r="F444" s="522"/>
      <c r="G444" s="333">
        <f t="shared" si="14"/>
        <v>2946.2899999999918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25">
      <c r="A445" s="329" t="s">
        <v>289</v>
      </c>
      <c r="B445" s="330">
        <v>2</v>
      </c>
      <c r="C445" s="298">
        <v>46242</v>
      </c>
      <c r="D445" s="299" t="s">
        <v>344</v>
      </c>
      <c r="E445" s="522">
        <v>121.55</v>
      </c>
      <c r="F445" s="522"/>
      <c r="G445" s="333">
        <f t="shared" si="14"/>
        <v>2974.9899999999916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25">
      <c r="A446" s="329" t="s">
        <v>289</v>
      </c>
      <c r="B446" s="330">
        <v>8</v>
      </c>
      <c r="C446" s="298">
        <v>46242</v>
      </c>
      <c r="D446" s="299" t="s">
        <v>1014</v>
      </c>
      <c r="E446" s="522">
        <v>25</v>
      </c>
      <c r="F446" s="522"/>
      <c r="G446" s="333">
        <f t="shared" si="14"/>
        <v>3096.5399999999918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25">
      <c r="A447" s="329" t="s">
        <v>289</v>
      </c>
      <c r="B447" s="330">
        <v>2</v>
      </c>
      <c r="C447" s="298">
        <v>46242</v>
      </c>
      <c r="D447" s="299" t="s">
        <v>352</v>
      </c>
      <c r="E447" s="522">
        <v>21.99</v>
      </c>
      <c r="F447" s="522"/>
      <c r="G447" s="333">
        <f t="shared" si="14"/>
        <v>3121.5399999999918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25">
      <c r="A448" s="329" t="s">
        <v>289</v>
      </c>
      <c r="B448" s="330">
        <v>5</v>
      </c>
      <c r="C448" s="298">
        <v>46242</v>
      </c>
      <c r="D448" s="299" t="s">
        <v>1017</v>
      </c>
      <c r="E448" s="522">
        <v>60</v>
      </c>
      <c r="F448" s="522"/>
      <c r="G448" s="333">
        <f t="shared" si="14"/>
        <v>3143.5299999999916</v>
      </c>
      <c r="H448" s="334" t="s">
        <v>298</v>
      </c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25">
      <c r="A449" s="329" t="s">
        <v>289</v>
      </c>
      <c r="B449" s="330">
        <v>8</v>
      </c>
      <c r="C449" s="298">
        <v>46241</v>
      </c>
      <c r="D449" s="299" t="s">
        <v>319</v>
      </c>
      <c r="E449" s="522">
        <v>19.690000000000001</v>
      </c>
      <c r="F449" s="522"/>
      <c r="G449" s="333">
        <f t="shared" si="14"/>
        <v>3203.5299999999916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25">
      <c r="A450" s="329" t="s">
        <v>289</v>
      </c>
      <c r="B450" s="330">
        <v>2</v>
      </c>
      <c r="C450" s="298">
        <v>46241</v>
      </c>
      <c r="D450" s="299" t="s">
        <v>296</v>
      </c>
      <c r="E450" s="522">
        <v>8.93</v>
      </c>
      <c r="F450" s="522"/>
      <c r="G450" s="333">
        <f t="shared" si="14"/>
        <v>3223.2199999999916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25">
      <c r="A451" s="329" t="s">
        <v>289</v>
      </c>
      <c r="B451" s="330">
        <v>6</v>
      </c>
      <c r="C451" s="298">
        <v>46241</v>
      </c>
      <c r="D451" s="299" t="s">
        <v>320</v>
      </c>
      <c r="E451" s="522">
        <v>178.24</v>
      </c>
      <c r="F451" s="522"/>
      <c r="G451" s="333">
        <f t="shared" si="14"/>
        <v>3232.1499999999915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25">
      <c r="A452" s="329" t="s">
        <v>289</v>
      </c>
      <c r="B452" s="330">
        <v>2</v>
      </c>
      <c r="C452" s="298">
        <v>46241</v>
      </c>
      <c r="D452" s="299" t="s">
        <v>403</v>
      </c>
      <c r="E452" s="522">
        <v>107.68</v>
      </c>
      <c r="F452" s="522"/>
      <c r="G452" s="333">
        <f t="shared" si="14"/>
        <v>3410.3899999999917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25">
      <c r="A453" s="329" t="s">
        <v>335</v>
      </c>
      <c r="B453" s="330" t="s">
        <v>335</v>
      </c>
      <c r="C453" s="298">
        <v>46241</v>
      </c>
      <c r="D453" s="299" t="s">
        <v>182</v>
      </c>
      <c r="E453" s="522">
        <v>83.63</v>
      </c>
      <c r="F453" s="522"/>
      <c r="G453" s="333">
        <f t="shared" si="14"/>
        <v>3518.0699999999915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25">
      <c r="A454" s="329" t="s">
        <v>294</v>
      </c>
      <c r="B454" s="330">
        <v>9</v>
      </c>
      <c r="C454" s="298">
        <v>46241</v>
      </c>
      <c r="D454" s="299" t="s">
        <v>58</v>
      </c>
      <c r="E454" s="522">
        <v>1231.68</v>
      </c>
      <c r="F454" s="522"/>
      <c r="G454" s="333">
        <f t="shared" si="14"/>
        <v>3601.6999999999916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25">
      <c r="A455" s="329" t="s">
        <v>289</v>
      </c>
      <c r="B455" s="330">
        <v>2</v>
      </c>
      <c r="C455" s="298">
        <v>46240</v>
      </c>
      <c r="D455" s="299" t="s">
        <v>1015</v>
      </c>
      <c r="E455" s="522">
        <v>33.700000000000003</v>
      </c>
      <c r="F455" s="522"/>
      <c r="G455" s="333">
        <f t="shared" si="14"/>
        <v>4833.3799999999919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25">
      <c r="A456" s="329" t="s">
        <v>289</v>
      </c>
      <c r="B456" s="330">
        <v>8</v>
      </c>
      <c r="C456" s="298">
        <v>46240</v>
      </c>
      <c r="D456" s="299" t="s">
        <v>346</v>
      </c>
      <c r="E456" s="522">
        <v>23.33</v>
      </c>
      <c r="F456" s="522"/>
      <c r="G456" s="333">
        <f t="shared" si="14"/>
        <v>4867.0799999999917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25">
      <c r="A457" s="329" t="s">
        <v>294</v>
      </c>
      <c r="B457" s="330">
        <v>14</v>
      </c>
      <c r="C457" s="298">
        <v>46240</v>
      </c>
      <c r="D457" s="299" t="s">
        <v>956</v>
      </c>
      <c r="E457" s="522">
        <v>66.67</v>
      </c>
      <c r="F457" s="522"/>
      <c r="G457" s="333">
        <f t="shared" si="14"/>
        <v>4890.4099999999917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25">
      <c r="A458" s="329" t="s">
        <v>289</v>
      </c>
      <c r="B458" s="330">
        <v>6</v>
      </c>
      <c r="C458" s="298">
        <v>46240</v>
      </c>
      <c r="D458" s="299" t="s">
        <v>343</v>
      </c>
      <c r="E458" s="522">
        <v>75</v>
      </c>
      <c r="F458" s="522"/>
      <c r="G458" s="333">
        <f t="shared" si="14"/>
        <v>4957.0799999999917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25">
      <c r="A459" s="329" t="s">
        <v>294</v>
      </c>
      <c r="B459" s="330">
        <v>13</v>
      </c>
      <c r="C459" s="298">
        <v>46240</v>
      </c>
      <c r="D459" s="299" t="s">
        <v>182</v>
      </c>
      <c r="E459" s="522">
        <v>331.81</v>
      </c>
      <c r="F459" s="522"/>
      <c r="G459" s="333">
        <f t="shared" si="14"/>
        <v>5032.0799999999917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25">
      <c r="A460" s="329" t="s">
        <v>291</v>
      </c>
      <c r="B460" s="330">
        <v>39</v>
      </c>
      <c r="C460" s="298">
        <v>46240</v>
      </c>
      <c r="D460" s="299" t="s">
        <v>292</v>
      </c>
      <c r="E460" s="522"/>
      <c r="F460" s="522">
        <v>2763.78</v>
      </c>
      <c r="G460" s="333">
        <f t="shared" si="14"/>
        <v>5363.8899999999921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25">
      <c r="A461" s="329" t="s">
        <v>289</v>
      </c>
      <c r="B461" s="330">
        <v>2</v>
      </c>
      <c r="C461" s="298">
        <v>46239</v>
      </c>
      <c r="D461" s="299" t="s">
        <v>352</v>
      </c>
      <c r="E461" s="522">
        <v>36.549999999999997</v>
      </c>
      <c r="F461" s="522"/>
      <c r="G461" s="333">
        <f t="shared" si="14"/>
        <v>2600.1099999999915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25">
      <c r="A462" s="329" t="s">
        <v>289</v>
      </c>
      <c r="B462" s="330">
        <v>4</v>
      </c>
      <c r="C462" s="298">
        <v>46239</v>
      </c>
      <c r="D462" s="299" t="s">
        <v>310</v>
      </c>
      <c r="E462" s="522">
        <v>40.76</v>
      </c>
      <c r="F462" s="522"/>
      <c r="G462" s="333">
        <f t="shared" si="14"/>
        <v>2636.6599999999917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25">
      <c r="A463" s="329" t="s">
        <v>289</v>
      </c>
      <c r="B463" s="330">
        <v>3</v>
      </c>
      <c r="C463" s="298">
        <v>46239</v>
      </c>
      <c r="D463" s="299" t="s">
        <v>310</v>
      </c>
      <c r="E463" s="522">
        <v>5.86</v>
      </c>
      <c r="F463" s="522"/>
      <c r="G463" s="333">
        <f t="shared" si="14"/>
        <v>2677.4199999999919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25">
      <c r="A464" s="329" t="s">
        <v>289</v>
      </c>
      <c r="B464" s="330">
        <v>8</v>
      </c>
      <c r="C464" s="298">
        <v>46239</v>
      </c>
      <c r="D464" s="299" t="s">
        <v>296</v>
      </c>
      <c r="E464" s="522">
        <v>63.22</v>
      </c>
      <c r="F464" s="522"/>
      <c r="G464" s="333">
        <f t="shared" si="14"/>
        <v>2683.279999999992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25">
      <c r="A465" s="329" t="s">
        <v>289</v>
      </c>
      <c r="B465" s="330">
        <v>8</v>
      </c>
      <c r="C465" s="298">
        <v>46239</v>
      </c>
      <c r="D465" s="299" t="s">
        <v>1010</v>
      </c>
      <c r="E465" s="522">
        <v>49.41</v>
      </c>
      <c r="F465" s="522"/>
      <c r="G465" s="333">
        <f t="shared" si="14"/>
        <v>2746.4999999999918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25">
      <c r="A466" s="329" t="s">
        <v>289</v>
      </c>
      <c r="B466" s="330">
        <v>5</v>
      </c>
      <c r="C466" s="298">
        <v>46239</v>
      </c>
      <c r="D466" s="299" t="s">
        <v>1011</v>
      </c>
      <c r="E466" s="522">
        <v>-60</v>
      </c>
      <c r="F466" s="522"/>
      <c r="G466" s="333">
        <f t="shared" si="14"/>
        <v>2795.9099999999917</v>
      </c>
      <c r="H466" s="334" t="s">
        <v>298</v>
      </c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25">
      <c r="A467" s="329" t="s">
        <v>289</v>
      </c>
      <c r="B467" s="330">
        <v>5</v>
      </c>
      <c r="C467" s="298">
        <v>46239</v>
      </c>
      <c r="D467" s="299" t="s">
        <v>1011</v>
      </c>
      <c r="E467" s="522">
        <v>263.89</v>
      </c>
      <c r="F467" s="522"/>
      <c r="G467" s="333">
        <f t="shared" ref="G467:G497" si="15">G468-E467+F467</f>
        <v>2735.9099999999917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25">
      <c r="A468" s="329" t="s">
        <v>289</v>
      </c>
      <c r="B468" s="330">
        <v>5</v>
      </c>
      <c r="C468" s="298">
        <v>46239</v>
      </c>
      <c r="D468" s="299" t="s">
        <v>1012</v>
      </c>
      <c r="E468" s="522">
        <v>25</v>
      </c>
      <c r="F468" s="522"/>
      <c r="G468" s="333">
        <f t="shared" si="15"/>
        <v>2999.7999999999915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25">
      <c r="A469" s="329" t="s">
        <v>289</v>
      </c>
      <c r="B469" s="330">
        <v>8</v>
      </c>
      <c r="C469" s="298">
        <v>46239</v>
      </c>
      <c r="D469" s="299" t="s">
        <v>1013</v>
      </c>
      <c r="E469" s="522">
        <v>36.81</v>
      </c>
      <c r="F469" s="522"/>
      <c r="G469" s="333">
        <f t="shared" si="15"/>
        <v>3024.7999999999915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25">
      <c r="A470" s="329" t="s">
        <v>291</v>
      </c>
      <c r="B470" s="330">
        <v>40</v>
      </c>
      <c r="C470" s="298">
        <v>46239</v>
      </c>
      <c r="D470" s="299" t="s">
        <v>316</v>
      </c>
      <c r="E470" s="522"/>
      <c r="F470" s="522">
        <v>837.18</v>
      </c>
      <c r="G470" s="333">
        <f t="shared" si="15"/>
        <v>3061.6099999999915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25">
      <c r="A471" s="329" t="s">
        <v>289</v>
      </c>
      <c r="B471" s="330">
        <v>6</v>
      </c>
      <c r="C471" s="298">
        <v>46238</v>
      </c>
      <c r="D471" s="299" t="s">
        <v>1008</v>
      </c>
      <c r="E471" s="522">
        <v>10</v>
      </c>
      <c r="F471" s="522"/>
      <c r="G471" s="333">
        <f t="shared" si="15"/>
        <v>2224.4299999999917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25">
      <c r="A472" s="329" t="s">
        <v>294</v>
      </c>
      <c r="B472" s="330">
        <v>17</v>
      </c>
      <c r="C472" s="298">
        <v>46238</v>
      </c>
      <c r="D472" s="299" t="s">
        <v>369</v>
      </c>
      <c r="E472" s="522">
        <v>99</v>
      </c>
      <c r="F472" s="522"/>
      <c r="G472" s="333">
        <f t="shared" si="15"/>
        <v>2234.4299999999917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25">
      <c r="A473" s="329" t="s">
        <v>294</v>
      </c>
      <c r="B473" s="330">
        <v>14</v>
      </c>
      <c r="C473" s="298">
        <v>46238</v>
      </c>
      <c r="D473" s="299" t="s">
        <v>366</v>
      </c>
      <c r="E473" s="522">
        <v>70.25</v>
      </c>
      <c r="F473" s="522"/>
      <c r="G473" s="333">
        <f t="shared" si="15"/>
        <v>2333.4299999999917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25">
      <c r="A474" s="329" t="s">
        <v>284</v>
      </c>
      <c r="B474" s="330">
        <v>37</v>
      </c>
      <c r="C474" s="298">
        <v>46238</v>
      </c>
      <c r="D474" s="299" t="s">
        <v>373</v>
      </c>
      <c r="E474" s="522">
        <v>50</v>
      </c>
      <c r="F474" s="522"/>
      <c r="G474" s="333">
        <f t="shared" si="15"/>
        <v>2403.6799999999917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25">
      <c r="A475" s="329" t="s">
        <v>289</v>
      </c>
      <c r="B475" s="330">
        <v>4</v>
      </c>
      <c r="C475" s="298">
        <v>46237</v>
      </c>
      <c r="D475" s="299" t="s">
        <v>296</v>
      </c>
      <c r="E475" s="522">
        <v>41.93</v>
      </c>
      <c r="F475" s="522"/>
      <c r="G475" s="333">
        <f t="shared" si="15"/>
        <v>2453.6799999999917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25">
      <c r="A476" s="329" t="s">
        <v>289</v>
      </c>
      <c r="B476" s="330">
        <v>2</v>
      </c>
      <c r="C476" s="298">
        <v>46237</v>
      </c>
      <c r="D476" s="299" t="s">
        <v>334</v>
      </c>
      <c r="E476" s="522">
        <v>15.09</v>
      </c>
      <c r="F476" s="522"/>
      <c r="G476" s="333">
        <f t="shared" si="15"/>
        <v>2495.6099999999915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25">
      <c r="A477" s="329" t="s">
        <v>294</v>
      </c>
      <c r="B477" s="330">
        <v>22</v>
      </c>
      <c r="C477" s="298">
        <v>46237</v>
      </c>
      <c r="D477" s="299" t="s">
        <v>951</v>
      </c>
      <c r="E477" s="522">
        <v>12.77</v>
      </c>
      <c r="F477" s="522"/>
      <c r="G477" s="333">
        <f t="shared" si="15"/>
        <v>2510.6999999999916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25">
      <c r="A478" s="329" t="s">
        <v>289</v>
      </c>
      <c r="B478" s="330">
        <v>1</v>
      </c>
      <c r="C478" s="298">
        <v>46236</v>
      </c>
      <c r="D478" s="299" t="s">
        <v>306</v>
      </c>
      <c r="E478" s="522">
        <v>132.79</v>
      </c>
      <c r="F478" s="522"/>
      <c r="G478" s="333">
        <f t="shared" si="15"/>
        <v>2523.4699999999916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25">
      <c r="A479" s="329" t="s">
        <v>289</v>
      </c>
      <c r="B479" s="330">
        <v>2</v>
      </c>
      <c r="C479" s="298">
        <v>46236</v>
      </c>
      <c r="D479" s="299" t="s">
        <v>357</v>
      </c>
      <c r="E479" s="522">
        <v>10.25</v>
      </c>
      <c r="F479" s="522"/>
      <c r="G479" s="333">
        <f t="shared" si="15"/>
        <v>2656.2599999999916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25">
      <c r="A480" s="329" t="s">
        <v>289</v>
      </c>
      <c r="B480" s="330">
        <v>6</v>
      </c>
      <c r="C480" s="298">
        <v>46236</v>
      </c>
      <c r="D480" s="299" t="s">
        <v>300</v>
      </c>
      <c r="E480" s="522">
        <v>24.48</v>
      </c>
      <c r="F480" s="522"/>
      <c r="G480" s="333">
        <f t="shared" si="15"/>
        <v>2666.5099999999916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25">
      <c r="A481" s="329" t="s">
        <v>289</v>
      </c>
      <c r="B481" s="330">
        <v>4</v>
      </c>
      <c r="C481" s="298">
        <v>46236</v>
      </c>
      <c r="D481" s="299" t="s">
        <v>453</v>
      </c>
      <c r="E481" s="522">
        <v>40.21</v>
      </c>
      <c r="F481" s="522"/>
      <c r="G481" s="333">
        <f t="shared" si="15"/>
        <v>2690.9899999999916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25">
      <c r="A482" s="329" t="s">
        <v>289</v>
      </c>
      <c r="B482" s="330">
        <v>8</v>
      </c>
      <c r="C482" s="298">
        <v>46235</v>
      </c>
      <c r="D482" s="299" t="s">
        <v>1006</v>
      </c>
      <c r="E482" s="522">
        <v>22.12</v>
      </c>
      <c r="F482" s="522"/>
      <c r="G482" s="333">
        <f t="shared" si="15"/>
        <v>2731.1999999999916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25">
      <c r="A483" s="329" t="s">
        <v>289</v>
      </c>
      <c r="B483" s="330">
        <v>5</v>
      </c>
      <c r="C483" s="298">
        <v>46235</v>
      </c>
      <c r="D483" s="299" t="s">
        <v>1007</v>
      </c>
      <c r="E483" s="522">
        <v>40</v>
      </c>
      <c r="F483" s="522"/>
      <c r="G483" s="333">
        <f t="shared" si="15"/>
        <v>2753.3199999999915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25">
      <c r="A484" s="329" t="s">
        <v>289</v>
      </c>
      <c r="B484" s="330">
        <v>8</v>
      </c>
      <c r="C484" s="298">
        <v>46235</v>
      </c>
      <c r="D484" s="299" t="s">
        <v>319</v>
      </c>
      <c r="E484" s="522">
        <v>8.86</v>
      </c>
      <c r="F484" s="522"/>
      <c r="G484" s="333">
        <f t="shared" si="15"/>
        <v>2793.3199999999915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25">
      <c r="A485" s="329" t="s">
        <v>289</v>
      </c>
      <c r="B485" s="330">
        <v>5</v>
      </c>
      <c r="C485" s="298">
        <v>46235</v>
      </c>
      <c r="D485" s="299" t="s">
        <v>482</v>
      </c>
      <c r="E485" s="522">
        <v>52.06</v>
      </c>
      <c r="F485" s="522"/>
      <c r="G485" s="333">
        <f t="shared" si="15"/>
        <v>2802.1799999999917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25">
      <c r="A486" s="329" t="s">
        <v>289</v>
      </c>
      <c r="B486" s="330">
        <v>6</v>
      </c>
      <c r="C486" s="298">
        <v>46235</v>
      </c>
      <c r="D486" s="299" t="s">
        <v>482</v>
      </c>
      <c r="E486" s="522">
        <v>52.06</v>
      </c>
      <c r="F486" s="522"/>
      <c r="G486" s="333">
        <f t="shared" si="15"/>
        <v>2854.2399999999916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25">
      <c r="A487" s="329" t="s">
        <v>294</v>
      </c>
      <c r="B487" s="330">
        <v>22</v>
      </c>
      <c r="C487" s="298">
        <v>46235</v>
      </c>
      <c r="D487" s="299" t="s">
        <v>374</v>
      </c>
      <c r="E487" s="522">
        <v>6.37</v>
      </c>
      <c r="F487" s="522"/>
      <c r="G487" s="333">
        <f t="shared" si="15"/>
        <v>2906.2999999999915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25">
      <c r="A488" s="329" t="s">
        <v>287</v>
      </c>
      <c r="B488" s="330" t="s">
        <v>287</v>
      </c>
      <c r="C488" s="298">
        <v>46235</v>
      </c>
      <c r="D488" s="299" t="s">
        <v>1005</v>
      </c>
      <c r="E488" s="522">
        <v>121.4</v>
      </c>
      <c r="F488" s="522">
        <v>121.4</v>
      </c>
      <c r="G488" s="333">
        <f t="shared" si="15"/>
        <v>2912.6699999999914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25">
      <c r="A489" s="329" t="s">
        <v>289</v>
      </c>
      <c r="B489" s="330">
        <v>6</v>
      </c>
      <c r="C489" s="298">
        <v>46235</v>
      </c>
      <c r="D489" s="299" t="s">
        <v>1016</v>
      </c>
      <c r="E489" s="522">
        <v>-25.39</v>
      </c>
      <c r="F489" s="522"/>
      <c r="G489" s="333">
        <f t="shared" si="15"/>
        <v>2912.6699999999914</v>
      </c>
      <c r="H489" s="334" t="s">
        <v>298</v>
      </c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25">
      <c r="A490" s="329" t="s">
        <v>287</v>
      </c>
      <c r="B490" s="330" t="s">
        <v>287</v>
      </c>
      <c r="C490" s="298">
        <v>46235</v>
      </c>
      <c r="D490" s="299" t="s">
        <v>984</v>
      </c>
      <c r="E490" s="522"/>
      <c r="F490" s="522">
        <v>174.61</v>
      </c>
      <c r="G490" s="333">
        <f t="shared" si="15"/>
        <v>2887.2799999999916</v>
      </c>
      <c r="H490" s="334" t="s">
        <v>298</v>
      </c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25">
      <c r="A491" s="329" t="s">
        <v>287</v>
      </c>
      <c r="B491" s="330" t="s">
        <v>287</v>
      </c>
      <c r="C491" s="298">
        <v>46235</v>
      </c>
      <c r="D491" s="299" t="s">
        <v>984</v>
      </c>
      <c r="E491" s="522">
        <v>174.61</v>
      </c>
      <c r="F491" s="522"/>
      <c r="G491" s="333">
        <f t="shared" si="15"/>
        <v>2712.6699999999914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25">
      <c r="A492" s="329" t="s">
        <v>284</v>
      </c>
      <c r="B492" s="330">
        <v>37</v>
      </c>
      <c r="C492" s="298">
        <v>46234</v>
      </c>
      <c r="D492" s="299" t="s">
        <v>1002</v>
      </c>
      <c r="E492" s="522">
        <v>8746.27</v>
      </c>
      <c r="F492" s="522"/>
      <c r="G492" s="333">
        <f t="shared" si="15"/>
        <v>2887.2799999999916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25">
      <c r="A493" s="329" t="s">
        <v>286</v>
      </c>
      <c r="B493" s="330">
        <v>25</v>
      </c>
      <c r="C493" s="298">
        <v>46234</v>
      </c>
      <c r="D493" s="298" t="s">
        <v>204</v>
      </c>
      <c r="E493" s="331">
        <v>350</v>
      </c>
      <c r="F493" s="522"/>
      <c r="G493" s="333">
        <f t="shared" si="15"/>
        <v>11633.549999999992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25">
      <c r="A494" s="329" t="s">
        <v>286</v>
      </c>
      <c r="B494" s="330">
        <v>26</v>
      </c>
      <c r="C494" s="298">
        <v>46234</v>
      </c>
      <c r="D494" s="298" t="s">
        <v>205</v>
      </c>
      <c r="E494" s="331">
        <v>320</v>
      </c>
      <c r="F494" s="522"/>
      <c r="G494" s="333">
        <f t="shared" si="15"/>
        <v>11983.549999999992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25">
      <c r="A495" s="329" t="s">
        <v>286</v>
      </c>
      <c r="B495" s="330">
        <v>27</v>
      </c>
      <c r="C495" s="298">
        <v>46234</v>
      </c>
      <c r="D495" s="298" t="s">
        <v>206</v>
      </c>
      <c r="E495" s="331">
        <v>25</v>
      </c>
      <c r="F495" s="522"/>
      <c r="G495" s="333">
        <f t="shared" si="15"/>
        <v>12303.549999999992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25">
      <c r="A496" s="329" t="s">
        <v>286</v>
      </c>
      <c r="B496" s="330">
        <v>28</v>
      </c>
      <c r="C496" s="298">
        <v>46234</v>
      </c>
      <c r="D496" s="298" t="s">
        <v>207</v>
      </c>
      <c r="E496" s="331">
        <v>25</v>
      </c>
      <c r="F496" s="522"/>
      <c r="G496" s="333">
        <f t="shared" si="15"/>
        <v>12328.549999999992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25">
      <c r="A497" s="329" t="s">
        <v>286</v>
      </c>
      <c r="B497" s="330">
        <v>29</v>
      </c>
      <c r="C497" s="298">
        <v>46234</v>
      </c>
      <c r="D497" s="298" t="s">
        <v>208</v>
      </c>
      <c r="E497" s="331">
        <v>45</v>
      </c>
      <c r="F497" s="522"/>
      <c r="G497" s="333">
        <f t="shared" si="15"/>
        <v>12353.549999999992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25">
      <c r="A498" s="329" t="s">
        <v>286</v>
      </c>
      <c r="B498" s="330">
        <v>30</v>
      </c>
      <c r="C498" s="298">
        <v>46234</v>
      </c>
      <c r="D498" s="298" t="s">
        <v>209</v>
      </c>
      <c r="E498" s="331">
        <v>400</v>
      </c>
      <c r="F498" s="522"/>
      <c r="G498" s="333">
        <f t="shared" ref="G498:G520" si="16">G499-E498+F498</f>
        <v>12398.549999999992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25">
      <c r="A499" s="329" t="s">
        <v>286</v>
      </c>
      <c r="B499" s="330">
        <v>31</v>
      </c>
      <c r="C499" s="298">
        <v>46234</v>
      </c>
      <c r="D499" s="298" t="s">
        <v>210</v>
      </c>
      <c r="E499" s="331">
        <v>375</v>
      </c>
      <c r="F499" s="522"/>
      <c r="G499" s="333">
        <f t="shared" si="16"/>
        <v>12798.549999999992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25">
      <c r="A500" s="329" t="s">
        <v>286</v>
      </c>
      <c r="B500" s="330">
        <v>32</v>
      </c>
      <c r="C500" s="298">
        <v>46234</v>
      </c>
      <c r="D500" s="298" t="s">
        <v>211</v>
      </c>
      <c r="E500" s="331">
        <v>100</v>
      </c>
      <c r="F500" s="522"/>
      <c r="G500" s="333">
        <f t="shared" si="16"/>
        <v>13173.549999999992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25">
      <c r="A501" s="329" t="s">
        <v>286</v>
      </c>
      <c r="B501" s="330">
        <v>33</v>
      </c>
      <c r="C501" s="298">
        <v>46234</v>
      </c>
      <c r="D501" s="298" t="s">
        <v>212</v>
      </c>
      <c r="E501" s="331">
        <v>85</v>
      </c>
      <c r="F501" s="522"/>
      <c r="G501" s="333">
        <f t="shared" si="16"/>
        <v>13273.549999999992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25">
      <c r="A502" s="329" t="s">
        <v>286</v>
      </c>
      <c r="B502" s="330">
        <v>34</v>
      </c>
      <c r="C502" s="298">
        <v>46234</v>
      </c>
      <c r="D502" s="298" t="s">
        <v>213</v>
      </c>
      <c r="E502" s="331">
        <v>230</v>
      </c>
      <c r="F502" s="522"/>
      <c r="G502" s="333">
        <f t="shared" si="16"/>
        <v>13358.549999999992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25">
      <c r="A503" s="329" t="s">
        <v>286</v>
      </c>
      <c r="B503" s="330">
        <v>35</v>
      </c>
      <c r="C503" s="298">
        <v>46234</v>
      </c>
      <c r="D503" s="298" t="s">
        <v>214</v>
      </c>
      <c r="E503" s="331">
        <v>45</v>
      </c>
      <c r="F503" s="522"/>
      <c r="G503" s="333">
        <f t="shared" si="16"/>
        <v>13588.549999999992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25">
      <c r="A504" s="329" t="s">
        <v>291</v>
      </c>
      <c r="B504" s="330">
        <v>38</v>
      </c>
      <c r="C504" s="298">
        <v>46234</v>
      </c>
      <c r="D504" s="299" t="s">
        <v>293</v>
      </c>
      <c r="E504" s="522"/>
      <c r="F504" s="522">
        <v>4720.8599999999997</v>
      </c>
      <c r="G504" s="333">
        <f t="shared" si="16"/>
        <v>13633.549999999992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25">
      <c r="A505" s="329" t="s">
        <v>294</v>
      </c>
      <c r="B505" s="330">
        <v>10</v>
      </c>
      <c r="C505" s="298">
        <v>46234</v>
      </c>
      <c r="D505" s="299" t="s">
        <v>176</v>
      </c>
      <c r="E505" s="522">
        <v>17.899999999999999</v>
      </c>
      <c r="F505" s="522"/>
      <c r="G505" s="333">
        <f t="shared" si="16"/>
        <v>8912.6899999999932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25">
      <c r="A506" s="329" t="s">
        <v>289</v>
      </c>
      <c r="B506" s="330">
        <v>5</v>
      </c>
      <c r="C506" s="298">
        <v>46233</v>
      </c>
      <c r="D506" s="299" t="s">
        <v>482</v>
      </c>
      <c r="E506" s="522">
        <v>20.59</v>
      </c>
      <c r="F506" s="522"/>
      <c r="G506" s="333">
        <f t="shared" si="16"/>
        <v>8930.5899999999929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25">
      <c r="A507" s="329" t="s">
        <v>289</v>
      </c>
      <c r="B507" s="330">
        <v>2</v>
      </c>
      <c r="C507" s="298">
        <v>46233</v>
      </c>
      <c r="D507" s="299" t="s">
        <v>385</v>
      </c>
      <c r="E507" s="522">
        <v>23.87</v>
      </c>
      <c r="F507" s="522"/>
      <c r="G507" s="333">
        <f t="shared" si="16"/>
        <v>8951.179999999993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25">
      <c r="A508" s="329" t="s">
        <v>289</v>
      </c>
      <c r="B508" s="330">
        <v>6</v>
      </c>
      <c r="C508" s="298">
        <v>46233</v>
      </c>
      <c r="D508" s="299" t="s">
        <v>1001</v>
      </c>
      <c r="E508" s="522">
        <v>-100</v>
      </c>
      <c r="F508" s="522"/>
      <c r="G508" s="333">
        <f t="shared" si="16"/>
        <v>8975.0499999999938</v>
      </c>
      <c r="H508" s="334" t="s">
        <v>298</v>
      </c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25">
      <c r="A509" s="329" t="s">
        <v>289</v>
      </c>
      <c r="B509" s="330">
        <v>6</v>
      </c>
      <c r="C509" s="298">
        <v>46233</v>
      </c>
      <c r="D509" s="299" t="s">
        <v>998</v>
      </c>
      <c r="E509" s="522">
        <v>-100</v>
      </c>
      <c r="F509" s="522"/>
      <c r="G509" s="333">
        <f t="shared" si="16"/>
        <v>8875.0499999999938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25">
      <c r="A510" s="329" t="s">
        <v>289</v>
      </c>
      <c r="B510" s="330">
        <v>2</v>
      </c>
      <c r="C510" s="298">
        <v>46233</v>
      </c>
      <c r="D510" s="299" t="s">
        <v>1004</v>
      </c>
      <c r="E510" s="522">
        <v>16</v>
      </c>
      <c r="F510" s="522"/>
      <c r="G510" s="333">
        <f t="shared" si="16"/>
        <v>8775.0499999999938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25">
      <c r="A511" s="329" t="s">
        <v>289</v>
      </c>
      <c r="B511" s="330">
        <v>2</v>
      </c>
      <c r="C511" s="298">
        <v>46232</v>
      </c>
      <c r="D511" s="299" t="s">
        <v>308</v>
      </c>
      <c r="E511" s="522">
        <v>60.77</v>
      </c>
      <c r="F511" s="522"/>
      <c r="G511" s="333">
        <f t="shared" si="16"/>
        <v>8791.0499999999938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25">
      <c r="A512" s="329" t="s">
        <v>294</v>
      </c>
      <c r="B512" s="330">
        <v>21</v>
      </c>
      <c r="C512" s="298">
        <v>46232</v>
      </c>
      <c r="D512" s="299" t="s">
        <v>194</v>
      </c>
      <c r="E512" s="522">
        <v>31.47</v>
      </c>
      <c r="F512" s="522"/>
      <c r="G512" s="333">
        <f t="shared" si="16"/>
        <v>8851.8199999999943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25">
      <c r="A513" s="329" t="s">
        <v>294</v>
      </c>
      <c r="B513" s="330">
        <v>21</v>
      </c>
      <c r="C513" s="298">
        <v>46232</v>
      </c>
      <c r="D513" s="299" t="s">
        <v>194</v>
      </c>
      <c r="E513" s="522">
        <v>16.2</v>
      </c>
      <c r="F513" s="522"/>
      <c r="G513" s="333">
        <f t="shared" si="16"/>
        <v>8883.2899999999936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25">
      <c r="A514" s="329" t="s">
        <v>289</v>
      </c>
      <c r="B514" s="330">
        <v>2</v>
      </c>
      <c r="C514" s="298">
        <v>46232</v>
      </c>
      <c r="D514" s="299" t="s">
        <v>345</v>
      </c>
      <c r="E514" s="522">
        <v>11.43</v>
      </c>
      <c r="F514" s="522"/>
      <c r="G514" s="333">
        <f t="shared" si="16"/>
        <v>8899.4899999999943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25">
      <c r="A515" s="329" t="s">
        <v>289</v>
      </c>
      <c r="B515" s="330">
        <v>2</v>
      </c>
      <c r="C515" s="298">
        <v>46232</v>
      </c>
      <c r="D515" s="299" t="s">
        <v>357</v>
      </c>
      <c r="E515" s="522">
        <v>9.9700000000000006</v>
      </c>
      <c r="F515" s="522"/>
      <c r="G515" s="333">
        <f t="shared" si="16"/>
        <v>8910.9199999999946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25">
      <c r="A516" s="329" t="s">
        <v>289</v>
      </c>
      <c r="B516" s="330">
        <v>5</v>
      </c>
      <c r="C516" s="298">
        <v>46232</v>
      </c>
      <c r="D516" s="299" t="s">
        <v>482</v>
      </c>
      <c r="E516" s="522">
        <v>82.36</v>
      </c>
      <c r="F516" s="522"/>
      <c r="G516" s="333">
        <f t="shared" si="16"/>
        <v>8920.889999999994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25">
      <c r="A517" s="329" t="s">
        <v>294</v>
      </c>
      <c r="B517" s="330">
        <v>24</v>
      </c>
      <c r="C517" s="298">
        <v>46232</v>
      </c>
      <c r="D517" s="299" t="s">
        <v>858</v>
      </c>
      <c r="E517" s="522">
        <v>92.25</v>
      </c>
      <c r="F517" s="522"/>
      <c r="G517" s="333">
        <f t="shared" si="16"/>
        <v>9003.2499999999945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25">
      <c r="A518" s="329" t="s">
        <v>289</v>
      </c>
      <c r="B518" s="330">
        <v>4</v>
      </c>
      <c r="C518" s="298">
        <v>46232</v>
      </c>
      <c r="D518" s="299" t="s">
        <v>296</v>
      </c>
      <c r="E518" s="522">
        <v>39.5</v>
      </c>
      <c r="F518" s="522"/>
      <c r="G518" s="333">
        <f t="shared" si="16"/>
        <v>9095.4999999999945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25">
      <c r="A519" s="329" t="s">
        <v>289</v>
      </c>
      <c r="B519" s="330">
        <v>2</v>
      </c>
      <c r="C519" s="298">
        <v>46232</v>
      </c>
      <c r="D519" s="299" t="s">
        <v>296</v>
      </c>
      <c r="E519" s="522">
        <v>15.1</v>
      </c>
      <c r="F519" s="522"/>
      <c r="G519" s="333">
        <f t="shared" si="16"/>
        <v>9134.9999999999945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25">
      <c r="A520" s="329" t="s">
        <v>289</v>
      </c>
      <c r="B520" s="330">
        <v>2</v>
      </c>
      <c r="C520" s="298">
        <v>46232</v>
      </c>
      <c r="D520" s="299" t="s">
        <v>334</v>
      </c>
      <c r="E520" s="522">
        <v>17.68</v>
      </c>
      <c r="F520" s="522"/>
      <c r="G520" s="333">
        <f t="shared" si="16"/>
        <v>9150.0999999999949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25">
      <c r="A521" s="329" t="s">
        <v>289</v>
      </c>
      <c r="B521" s="330">
        <v>5</v>
      </c>
      <c r="C521" s="298">
        <v>46232</v>
      </c>
      <c r="D521" s="299" t="s">
        <v>986</v>
      </c>
      <c r="E521" s="522">
        <v>-205</v>
      </c>
      <c r="F521" s="522"/>
      <c r="G521" s="333">
        <f t="shared" ref="G521:G583" si="17">G522-E521+F521</f>
        <v>9167.7799999999952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25">
      <c r="A522" s="329" t="s">
        <v>294</v>
      </c>
      <c r="B522" s="330">
        <v>20</v>
      </c>
      <c r="C522" s="298">
        <v>46232</v>
      </c>
      <c r="D522" s="299" t="s">
        <v>193</v>
      </c>
      <c r="E522" s="522">
        <v>600</v>
      </c>
      <c r="F522" s="522"/>
      <c r="G522" s="333">
        <f t="shared" si="17"/>
        <v>8962.7799999999952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25">
      <c r="A523" s="329" t="s">
        <v>287</v>
      </c>
      <c r="B523" s="330" t="s">
        <v>287</v>
      </c>
      <c r="C523" s="298">
        <v>46231</v>
      </c>
      <c r="D523" s="299" t="s">
        <v>523</v>
      </c>
      <c r="E523" s="522">
        <v>1171.3800000000001</v>
      </c>
      <c r="F523" s="522">
        <v>1171.3800000000001</v>
      </c>
      <c r="G523" s="333">
        <f t="shared" si="17"/>
        <v>9562.7799999999952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25">
      <c r="A524" s="329" t="s">
        <v>289</v>
      </c>
      <c r="B524" s="330">
        <v>2</v>
      </c>
      <c r="C524" s="298">
        <v>46231</v>
      </c>
      <c r="D524" s="299" t="s">
        <v>334</v>
      </c>
      <c r="E524" s="522">
        <v>11.58</v>
      </c>
      <c r="F524" s="522"/>
      <c r="G524" s="333">
        <f t="shared" si="17"/>
        <v>9562.7799999999934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25">
      <c r="A525" s="329" t="s">
        <v>294</v>
      </c>
      <c r="B525" s="330">
        <v>42</v>
      </c>
      <c r="C525" s="298">
        <v>46231</v>
      </c>
      <c r="D525" s="299" t="s">
        <v>200</v>
      </c>
      <c r="E525" s="522">
        <v>59</v>
      </c>
      <c r="F525" s="522"/>
      <c r="G525" s="333">
        <f t="shared" si="17"/>
        <v>9574.3599999999933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25">
      <c r="A526" s="329" t="s">
        <v>294</v>
      </c>
      <c r="B526" s="330">
        <v>43</v>
      </c>
      <c r="C526" s="298">
        <v>46231</v>
      </c>
      <c r="D526" s="299" t="s">
        <v>201</v>
      </c>
      <c r="E526" s="522">
        <v>50.92</v>
      </c>
      <c r="F526" s="522"/>
      <c r="G526" s="333">
        <f t="shared" si="17"/>
        <v>9633.3599999999933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25">
      <c r="A527" s="329" t="s">
        <v>289</v>
      </c>
      <c r="B527" s="330">
        <v>8</v>
      </c>
      <c r="C527" s="298">
        <v>46231</v>
      </c>
      <c r="D527" s="299" t="s">
        <v>308</v>
      </c>
      <c r="E527" s="522">
        <v>71.75</v>
      </c>
      <c r="F527" s="522"/>
      <c r="G527" s="333">
        <f t="shared" si="17"/>
        <v>9684.2799999999934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25">
      <c r="A528" s="329" t="s">
        <v>289</v>
      </c>
      <c r="B528" s="330">
        <v>6</v>
      </c>
      <c r="C528" s="298">
        <v>46230</v>
      </c>
      <c r="D528" s="299" t="s">
        <v>997</v>
      </c>
      <c r="E528" s="522">
        <v>49.2</v>
      </c>
      <c r="F528" s="522"/>
      <c r="G528" s="333">
        <f t="shared" si="17"/>
        <v>9756.0299999999934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25">
      <c r="A529" s="329" t="s">
        <v>289</v>
      </c>
      <c r="B529" s="330">
        <v>2</v>
      </c>
      <c r="C529" s="298">
        <v>46230</v>
      </c>
      <c r="D529" s="299" t="s">
        <v>352</v>
      </c>
      <c r="E529" s="522">
        <v>20.98</v>
      </c>
      <c r="F529" s="522"/>
      <c r="G529" s="333">
        <f t="shared" si="17"/>
        <v>9805.2299999999941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25">
      <c r="A530" s="329" t="s">
        <v>289</v>
      </c>
      <c r="B530" s="330">
        <v>6</v>
      </c>
      <c r="C530" s="298">
        <v>46230</v>
      </c>
      <c r="D530" s="299" t="s">
        <v>300</v>
      </c>
      <c r="E530" s="522">
        <v>19.16</v>
      </c>
      <c r="F530" s="522"/>
      <c r="G530" s="333">
        <f t="shared" si="17"/>
        <v>9826.2099999999937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25">
      <c r="A531" s="329" t="s">
        <v>289</v>
      </c>
      <c r="B531" s="330">
        <v>2</v>
      </c>
      <c r="C531" s="298">
        <v>46230</v>
      </c>
      <c r="D531" s="299" t="s">
        <v>992</v>
      </c>
      <c r="E531" s="522">
        <v>15.89</v>
      </c>
      <c r="F531" s="522"/>
      <c r="G531" s="333">
        <f t="shared" si="17"/>
        <v>9845.3699999999935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25">
      <c r="A532" s="329" t="s">
        <v>294</v>
      </c>
      <c r="B532" s="330">
        <v>22</v>
      </c>
      <c r="C532" s="298">
        <v>46230</v>
      </c>
      <c r="D532" s="299" t="s">
        <v>996</v>
      </c>
      <c r="E532" s="522">
        <v>15.96</v>
      </c>
      <c r="F532" s="522"/>
      <c r="G532" s="333">
        <f t="shared" si="17"/>
        <v>9861.2599999999929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25">
      <c r="A533" s="329" t="s">
        <v>289</v>
      </c>
      <c r="B533" s="330">
        <v>1</v>
      </c>
      <c r="C533" s="298">
        <v>46230</v>
      </c>
      <c r="D533" s="299" t="s">
        <v>306</v>
      </c>
      <c r="E533" s="522">
        <v>183.73</v>
      </c>
      <c r="F533" s="522"/>
      <c r="G533" s="333">
        <f t="shared" si="17"/>
        <v>9877.2199999999921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25">
      <c r="A534" s="329" t="s">
        <v>289</v>
      </c>
      <c r="B534" s="330">
        <v>4</v>
      </c>
      <c r="C534" s="298">
        <v>46230</v>
      </c>
      <c r="D534" s="299" t="s">
        <v>296</v>
      </c>
      <c r="E534" s="522">
        <v>86.71</v>
      </c>
      <c r="F534" s="522"/>
      <c r="G534" s="333">
        <f t="shared" si="17"/>
        <v>10060.949999999992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25">
      <c r="A535" s="329" t="s">
        <v>289</v>
      </c>
      <c r="B535" s="330">
        <v>2</v>
      </c>
      <c r="C535" s="298">
        <v>46230</v>
      </c>
      <c r="D535" s="299" t="s">
        <v>296</v>
      </c>
      <c r="E535" s="522">
        <v>8.7200000000000006</v>
      </c>
      <c r="F535" s="522"/>
      <c r="G535" s="333">
        <f t="shared" si="17"/>
        <v>10147.659999999991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25">
      <c r="A536" s="329" t="s">
        <v>289</v>
      </c>
      <c r="B536" s="330">
        <v>2</v>
      </c>
      <c r="C536" s="298">
        <v>46230</v>
      </c>
      <c r="D536" s="299" t="s">
        <v>301</v>
      </c>
      <c r="E536" s="522">
        <v>23.5</v>
      </c>
      <c r="F536" s="522"/>
      <c r="G536" s="333">
        <f t="shared" si="17"/>
        <v>10156.37999999999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25">
      <c r="A537" s="329" t="s">
        <v>289</v>
      </c>
      <c r="B537" s="330">
        <v>3</v>
      </c>
      <c r="C537" s="298">
        <v>46230</v>
      </c>
      <c r="D537" s="299" t="s">
        <v>981</v>
      </c>
      <c r="E537" s="522">
        <v>7.18</v>
      </c>
      <c r="F537" s="522"/>
      <c r="G537" s="333">
        <f t="shared" si="17"/>
        <v>10179.87999999999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25">
      <c r="A538" s="329" t="s">
        <v>289</v>
      </c>
      <c r="B538" s="330">
        <v>2</v>
      </c>
      <c r="C538" s="298">
        <v>46229</v>
      </c>
      <c r="D538" s="299" t="s">
        <v>994</v>
      </c>
      <c r="E538" s="522">
        <v>18.350000000000001</v>
      </c>
      <c r="F538" s="522"/>
      <c r="G538" s="333">
        <f t="shared" si="17"/>
        <v>10187.05999999999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25">
      <c r="A539" s="329" t="s">
        <v>289</v>
      </c>
      <c r="B539" s="330">
        <v>8</v>
      </c>
      <c r="C539" s="298">
        <v>46229</v>
      </c>
      <c r="D539" s="299" t="s">
        <v>319</v>
      </c>
      <c r="E539" s="522">
        <v>64.400000000000006</v>
      </c>
      <c r="F539" s="522"/>
      <c r="G539" s="333">
        <f t="shared" si="17"/>
        <v>10205.409999999991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25">
      <c r="A540" s="329" t="s">
        <v>289</v>
      </c>
      <c r="B540" s="330">
        <v>4</v>
      </c>
      <c r="C540" s="298">
        <v>46229</v>
      </c>
      <c r="D540" s="299" t="s">
        <v>296</v>
      </c>
      <c r="E540" s="522">
        <v>42.19</v>
      </c>
      <c r="F540" s="522"/>
      <c r="G540" s="333">
        <f t="shared" si="17"/>
        <v>10269.80999999999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25">
      <c r="A541" s="329" t="s">
        <v>289</v>
      </c>
      <c r="B541" s="330">
        <v>8</v>
      </c>
      <c r="C541" s="298">
        <v>46229</v>
      </c>
      <c r="D541" s="299" t="s">
        <v>296</v>
      </c>
      <c r="E541" s="522">
        <v>60.67</v>
      </c>
      <c r="F541" s="522"/>
      <c r="G541" s="333">
        <f t="shared" si="17"/>
        <v>10311.999999999991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25">
      <c r="A542" s="329" t="s">
        <v>289</v>
      </c>
      <c r="B542" s="330">
        <v>8</v>
      </c>
      <c r="C542" s="298">
        <v>46228</v>
      </c>
      <c r="D542" s="299" t="s">
        <v>993</v>
      </c>
      <c r="E542" s="522">
        <v>40.32</v>
      </c>
      <c r="F542" s="522"/>
      <c r="G542" s="333">
        <f t="shared" si="17"/>
        <v>10372.669999999991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25">
      <c r="A543" s="329" t="s">
        <v>289</v>
      </c>
      <c r="B543" s="330">
        <v>3</v>
      </c>
      <c r="C543" s="298">
        <v>46228</v>
      </c>
      <c r="D543" s="299" t="s">
        <v>453</v>
      </c>
      <c r="E543" s="522">
        <v>7.38</v>
      </c>
      <c r="F543" s="522"/>
      <c r="G543" s="333">
        <f t="shared" si="17"/>
        <v>10412.989999999991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25">
      <c r="A544" s="329" t="s">
        <v>289</v>
      </c>
      <c r="B544" s="330">
        <v>4</v>
      </c>
      <c r="C544" s="298">
        <v>46228</v>
      </c>
      <c r="D544" s="299" t="s">
        <v>453</v>
      </c>
      <c r="E544" s="522">
        <v>39.83</v>
      </c>
      <c r="F544" s="522"/>
      <c r="G544" s="333">
        <f t="shared" si="17"/>
        <v>10420.36999999999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25">
      <c r="A545" s="329" t="s">
        <v>289</v>
      </c>
      <c r="B545" s="330">
        <v>5</v>
      </c>
      <c r="C545" s="298">
        <v>46228</v>
      </c>
      <c r="D545" s="299" t="s">
        <v>473</v>
      </c>
      <c r="E545" s="522">
        <v>20</v>
      </c>
      <c r="F545" s="522"/>
      <c r="G545" s="333">
        <f t="shared" si="17"/>
        <v>10460.19999999999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25">
      <c r="A546" s="329" t="s">
        <v>294</v>
      </c>
      <c r="B546" s="330">
        <v>12</v>
      </c>
      <c r="C546" s="298">
        <v>46228</v>
      </c>
      <c r="D546" s="299" t="s">
        <v>314</v>
      </c>
      <c r="E546" s="522">
        <v>204.48</v>
      </c>
      <c r="F546" s="522"/>
      <c r="G546" s="333">
        <f t="shared" si="17"/>
        <v>10480.19999999999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25">
      <c r="A547" s="329" t="s">
        <v>289</v>
      </c>
      <c r="B547" s="330">
        <v>3</v>
      </c>
      <c r="C547" s="298">
        <v>46228</v>
      </c>
      <c r="D547" s="299" t="s">
        <v>989</v>
      </c>
      <c r="E547" s="522">
        <v>11.33</v>
      </c>
      <c r="F547" s="522"/>
      <c r="G547" s="333">
        <f t="shared" si="17"/>
        <v>10684.679999999989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25">
      <c r="A548" s="329" t="s">
        <v>289</v>
      </c>
      <c r="B548" s="330">
        <v>2</v>
      </c>
      <c r="C548" s="298">
        <v>46228</v>
      </c>
      <c r="D548" s="299" t="s">
        <v>995</v>
      </c>
      <c r="E548" s="522">
        <v>120.77</v>
      </c>
      <c r="F548" s="522"/>
      <c r="G548" s="333">
        <f t="shared" si="17"/>
        <v>10696.009999999989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25">
      <c r="A549" s="329" t="s">
        <v>289</v>
      </c>
      <c r="B549" s="330">
        <v>2</v>
      </c>
      <c r="C549" s="298">
        <v>46227</v>
      </c>
      <c r="D549" s="299" t="s">
        <v>988</v>
      </c>
      <c r="E549" s="522">
        <v>46.21</v>
      </c>
      <c r="F549" s="522"/>
      <c r="G549" s="333">
        <f t="shared" si="17"/>
        <v>10816.77999999999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25">
      <c r="A550" s="329" t="s">
        <v>289</v>
      </c>
      <c r="B550" s="330">
        <v>5</v>
      </c>
      <c r="C550" s="298">
        <v>46227</v>
      </c>
      <c r="D550" s="299" t="s">
        <v>339</v>
      </c>
      <c r="E550" s="522">
        <v>95.85</v>
      </c>
      <c r="F550" s="522"/>
      <c r="G550" s="333">
        <f t="shared" si="17"/>
        <v>10862.989999999989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25">
      <c r="A551" s="329" t="s">
        <v>289</v>
      </c>
      <c r="B551" s="330">
        <v>2</v>
      </c>
      <c r="C551" s="298">
        <v>46227</v>
      </c>
      <c r="D551" s="299" t="s">
        <v>324</v>
      </c>
      <c r="E551" s="522">
        <v>9.06</v>
      </c>
      <c r="F551" s="522"/>
      <c r="G551" s="333">
        <f t="shared" si="17"/>
        <v>10958.839999999989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25">
      <c r="A552" s="329" t="s">
        <v>289</v>
      </c>
      <c r="B552" s="330">
        <v>2</v>
      </c>
      <c r="C552" s="298">
        <v>46227</v>
      </c>
      <c r="D552" s="299" t="s">
        <v>357</v>
      </c>
      <c r="E552" s="522">
        <v>26.47</v>
      </c>
      <c r="F552" s="522"/>
      <c r="G552" s="333">
        <f t="shared" si="17"/>
        <v>10967.899999999989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25">
      <c r="A553" s="329" t="s">
        <v>289</v>
      </c>
      <c r="B553" s="330">
        <v>6</v>
      </c>
      <c r="C553" s="298">
        <v>46227</v>
      </c>
      <c r="D553" s="299" t="s">
        <v>1001</v>
      </c>
      <c r="E553" s="522">
        <v>90</v>
      </c>
      <c r="F553" s="522"/>
      <c r="G553" s="333">
        <f t="shared" si="17"/>
        <v>10994.369999999988</v>
      </c>
      <c r="H553" s="334" t="s">
        <v>298</v>
      </c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25">
      <c r="A554" s="329" t="s">
        <v>289</v>
      </c>
      <c r="B554" s="330">
        <v>3</v>
      </c>
      <c r="C554" s="298">
        <v>46226</v>
      </c>
      <c r="D554" s="299" t="s">
        <v>453</v>
      </c>
      <c r="E554" s="522">
        <v>29.72</v>
      </c>
      <c r="F554" s="522"/>
      <c r="G554" s="333">
        <f t="shared" si="17"/>
        <v>11084.369999999988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25">
      <c r="A555" s="329" t="s">
        <v>287</v>
      </c>
      <c r="B555" s="330" t="s">
        <v>287</v>
      </c>
      <c r="C555" s="298">
        <v>46226</v>
      </c>
      <c r="D555" s="299" t="s">
        <v>315</v>
      </c>
      <c r="E555" s="522">
        <v>133.13999999999999</v>
      </c>
      <c r="F555" s="522">
        <v>133.13999999999999</v>
      </c>
      <c r="G555" s="333">
        <f t="shared" si="17"/>
        <v>11114.089999999987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25">
      <c r="A556" s="329" t="s">
        <v>291</v>
      </c>
      <c r="B556" s="330">
        <v>39</v>
      </c>
      <c r="C556" s="298">
        <v>46226</v>
      </c>
      <c r="D556" s="299" t="s">
        <v>292</v>
      </c>
      <c r="E556" s="522"/>
      <c r="F556" s="522">
        <v>2763.78</v>
      </c>
      <c r="G556" s="333">
        <f t="shared" si="17"/>
        <v>11114.089999999987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25">
      <c r="A557" s="329" t="s">
        <v>289</v>
      </c>
      <c r="B557" s="330">
        <v>8</v>
      </c>
      <c r="C557" s="298">
        <v>46226</v>
      </c>
      <c r="D557" s="299" t="s">
        <v>990</v>
      </c>
      <c r="E557" s="522">
        <v>92.36</v>
      </c>
      <c r="F557" s="522"/>
      <c r="G557" s="333">
        <f t="shared" si="17"/>
        <v>8350.3099999999868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25">
      <c r="A558" s="329" t="s">
        <v>289</v>
      </c>
      <c r="B558" s="330">
        <v>3</v>
      </c>
      <c r="C558" s="298">
        <v>46226</v>
      </c>
      <c r="D558" s="299" t="s">
        <v>981</v>
      </c>
      <c r="E558" s="522">
        <v>25</v>
      </c>
      <c r="F558" s="522"/>
      <c r="G558" s="333">
        <f t="shared" si="17"/>
        <v>8442.6699999999873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25">
      <c r="A559" s="329" t="s">
        <v>289</v>
      </c>
      <c r="B559" s="330">
        <v>4</v>
      </c>
      <c r="C559" s="298">
        <v>46226</v>
      </c>
      <c r="D559" s="299" t="s">
        <v>296</v>
      </c>
      <c r="E559" s="522">
        <v>49.15</v>
      </c>
      <c r="F559" s="522"/>
      <c r="G559" s="333">
        <f t="shared" si="17"/>
        <v>8467.6699999999873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25">
      <c r="A560" s="329" t="s">
        <v>289</v>
      </c>
      <c r="B560" s="330">
        <v>6</v>
      </c>
      <c r="C560" s="298">
        <v>46226</v>
      </c>
      <c r="D560" s="299" t="s">
        <v>991</v>
      </c>
      <c r="E560" s="522">
        <v>21.6</v>
      </c>
      <c r="F560" s="522"/>
      <c r="G560" s="333">
        <f t="shared" si="17"/>
        <v>8516.819999999987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25">
      <c r="A561" s="329" t="s">
        <v>289</v>
      </c>
      <c r="B561" s="330">
        <v>8</v>
      </c>
      <c r="C561" s="298">
        <v>46225</v>
      </c>
      <c r="D561" s="299" t="s">
        <v>319</v>
      </c>
      <c r="E561" s="522">
        <v>21.28</v>
      </c>
      <c r="F561" s="522"/>
      <c r="G561" s="333">
        <f t="shared" si="17"/>
        <v>8538.4199999999873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25">
      <c r="A562" s="329" t="s">
        <v>289</v>
      </c>
      <c r="B562" s="330">
        <v>2</v>
      </c>
      <c r="C562" s="298">
        <v>46225</v>
      </c>
      <c r="D562" s="299" t="s">
        <v>357</v>
      </c>
      <c r="E562" s="522">
        <v>17.260000000000002</v>
      </c>
      <c r="F562" s="522"/>
      <c r="G562" s="333">
        <f t="shared" si="17"/>
        <v>8559.699999999988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25">
      <c r="A563" s="329" t="s">
        <v>291</v>
      </c>
      <c r="B563" s="330">
        <v>40</v>
      </c>
      <c r="C563" s="298">
        <v>46225</v>
      </c>
      <c r="D563" s="299" t="s">
        <v>316</v>
      </c>
      <c r="E563" s="522"/>
      <c r="F563" s="522">
        <v>4292.68</v>
      </c>
      <c r="G563" s="333">
        <f t="shared" si="17"/>
        <v>8576.9599999999882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25">
      <c r="A564" s="329" t="s">
        <v>289</v>
      </c>
      <c r="B564" s="330">
        <v>1</v>
      </c>
      <c r="C564" s="298">
        <v>46223</v>
      </c>
      <c r="D564" s="299" t="s">
        <v>306</v>
      </c>
      <c r="E564" s="522">
        <v>148.97999999999999</v>
      </c>
      <c r="F564" s="522"/>
      <c r="G564" s="333">
        <f t="shared" si="17"/>
        <v>4284.279999999987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25">
      <c r="A565" s="329" t="s">
        <v>294</v>
      </c>
      <c r="B565" s="330">
        <v>22</v>
      </c>
      <c r="C565" s="298">
        <v>46223</v>
      </c>
      <c r="D565" s="299" t="s">
        <v>323</v>
      </c>
      <c r="E565" s="522">
        <v>20.22</v>
      </c>
      <c r="F565" s="522"/>
      <c r="G565" s="333">
        <f t="shared" si="17"/>
        <v>4433.2599999999866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25">
      <c r="A566" s="329" t="s">
        <v>289</v>
      </c>
      <c r="B566" s="330">
        <v>5</v>
      </c>
      <c r="C566" s="298">
        <v>46223</v>
      </c>
      <c r="D566" s="299" t="s">
        <v>986</v>
      </c>
      <c r="E566" s="522">
        <v>-313</v>
      </c>
      <c r="F566" s="522"/>
      <c r="G566" s="333">
        <f t="shared" si="17"/>
        <v>4453.4799999999868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25">
      <c r="A567" s="329" t="s">
        <v>289</v>
      </c>
      <c r="B567" s="330">
        <v>4</v>
      </c>
      <c r="C567" s="298">
        <v>46222</v>
      </c>
      <c r="D567" s="299" t="s">
        <v>310</v>
      </c>
      <c r="E567" s="522">
        <v>43.41</v>
      </c>
      <c r="F567" s="522"/>
      <c r="G567" s="333">
        <f t="shared" si="17"/>
        <v>4140.4799999999868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25">
      <c r="A568" s="329" t="s">
        <v>289</v>
      </c>
      <c r="B568" s="330">
        <v>1</v>
      </c>
      <c r="C568" s="298">
        <v>46222</v>
      </c>
      <c r="D568" s="299" t="s">
        <v>329</v>
      </c>
      <c r="E568" s="522">
        <v>70.98</v>
      </c>
      <c r="F568" s="522"/>
      <c r="G568" s="333">
        <f t="shared" si="17"/>
        <v>4183.8899999999867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25">
      <c r="A569" s="329" t="s">
        <v>289</v>
      </c>
      <c r="B569" s="330">
        <v>1</v>
      </c>
      <c r="C569" s="298">
        <v>46222</v>
      </c>
      <c r="D569" s="299" t="s">
        <v>306</v>
      </c>
      <c r="E569" s="522">
        <v>0.42</v>
      </c>
      <c r="F569" s="522"/>
      <c r="G569" s="333">
        <f t="shared" si="17"/>
        <v>4254.8699999999862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25">
      <c r="A570" s="329" t="s">
        <v>294</v>
      </c>
      <c r="B570" s="330">
        <v>22</v>
      </c>
      <c r="C570" s="298">
        <v>46222</v>
      </c>
      <c r="D570" s="299" t="s">
        <v>921</v>
      </c>
      <c r="E570" s="522">
        <v>7.46</v>
      </c>
      <c r="F570" s="522"/>
      <c r="G570" s="333">
        <f t="shared" si="17"/>
        <v>4255.2899999999863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25">
      <c r="A571" s="329" t="s">
        <v>289</v>
      </c>
      <c r="B571" s="330">
        <v>6</v>
      </c>
      <c r="C571" s="298">
        <v>46222</v>
      </c>
      <c r="D571" s="299" t="s">
        <v>985</v>
      </c>
      <c r="E571" s="522">
        <v>60</v>
      </c>
      <c r="F571" s="522"/>
      <c r="G571" s="333">
        <f t="shared" si="17"/>
        <v>4262.7499999999864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25">
      <c r="A572" s="329" t="s">
        <v>289</v>
      </c>
      <c r="B572" s="330">
        <v>2</v>
      </c>
      <c r="C572" s="298">
        <v>46221</v>
      </c>
      <c r="D572" s="299" t="s">
        <v>345</v>
      </c>
      <c r="E572" s="522">
        <v>11.77</v>
      </c>
      <c r="F572" s="522"/>
      <c r="G572" s="333">
        <f t="shared" si="17"/>
        <v>4322.7499999999864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25">
      <c r="A573" s="329" t="s">
        <v>289</v>
      </c>
      <c r="B573" s="330">
        <v>2</v>
      </c>
      <c r="C573" s="298">
        <v>46221</v>
      </c>
      <c r="D573" s="299" t="s">
        <v>308</v>
      </c>
      <c r="E573" s="522">
        <v>123.68</v>
      </c>
      <c r="F573" s="522"/>
      <c r="G573" s="333">
        <f t="shared" si="17"/>
        <v>4334.5199999999868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25">
      <c r="A574" s="329" t="s">
        <v>289</v>
      </c>
      <c r="B574" s="330">
        <v>8</v>
      </c>
      <c r="C574" s="298">
        <v>46221</v>
      </c>
      <c r="D574" s="299" t="s">
        <v>987</v>
      </c>
      <c r="E574" s="522">
        <v>27.37</v>
      </c>
      <c r="F574" s="522"/>
      <c r="G574" s="333">
        <f t="shared" si="17"/>
        <v>4458.1999999999871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25">
      <c r="A575" s="329" t="s">
        <v>289</v>
      </c>
      <c r="B575" s="330">
        <v>8</v>
      </c>
      <c r="C575" s="298">
        <v>46221</v>
      </c>
      <c r="D575" s="299" t="s">
        <v>987</v>
      </c>
      <c r="E575" s="522">
        <v>25.2</v>
      </c>
      <c r="F575" s="522"/>
      <c r="G575" s="333">
        <f t="shared" si="17"/>
        <v>4485.569999999987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25">
      <c r="A576" s="329" t="s">
        <v>294</v>
      </c>
      <c r="B576" s="330">
        <v>22</v>
      </c>
      <c r="C576" s="298">
        <v>46221</v>
      </c>
      <c r="D576" s="299" t="s">
        <v>928</v>
      </c>
      <c r="E576" s="522">
        <v>13.84</v>
      </c>
      <c r="F576" s="522"/>
      <c r="G576" s="333">
        <f t="shared" si="17"/>
        <v>4510.7699999999868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25">
      <c r="A577" s="329" t="s">
        <v>294</v>
      </c>
      <c r="B577" s="330">
        <v>21</v>
      </c>
      <c r="C577" s="298">
        <v>46220</v>
      </c>
      <c r="D577" s="299" t="s">
        <v>194</v>
      </c>
      <c r="E577" s="522">
        <v>81</v>
      </c>
      <c r="F577" s="522"/>
      <c r="G577" s="333">
        <f t="shared" si="17"/>
        <v>4524.6099999999869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25">
      <c r="A578" s="329" t="s">
        <v>294</v>
      </c>
      <c r="B578" s="330">
        <v>43</v>
      </c>
      <c r="C578" s="298">
        <v>46220</v>
      </c>
      <c r="D578" s="299" t="s">
        <v>333</v>
      </c>
      <c r="E578" s="522">
        <v>22.35</v>
      </c>
      <c r="F578" s="522"/>
      <c r="G578" s="333">
        <f t="shared" si="17"/>
        <v>4605.6099999999869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25">
      <c r="A579" s="329" t="s">
        <v>294</v>
      </c>
      <c r="B579" s="330">
        <v>42</v>
      </c>
      <c r="C579" s="298">
        <v>46220</v>
      </c>
      <c r="D579" s="299" t="s">
        <v>333</v>
      </c>
      <c r="E579" s="522">
        <v>29.8</v>
      </c>
      <c r="F579" s="522"/>
      <c r="G579" s="333">
        <f t="shared" si="17"/>
        <v>4627.9599999999873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25">
      <c r="A580" s="329" t="s">
        <v>294</v>
      </c>
      <c r="B580" s="330">
        <v>17</v>
      </c>
      <c r="C580" s="298">
        <v>46220</v>
      </c>
      <c r="D580" s="299" t="s">
        <v>188</v>
      </c>
      <c r="E580" s="522">
        <v>42.65</v>
      </c>
      <c r="F580" s="522"/>
      <c r="G580" s="333">
        <f t="shared" si="17"/>
        <v>4657.7599999999875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25">
      <c r="A581" s="329" t="s">
        <v>294</v>
      </c>
      <c r="B581" s="330">
        <v>23</v>
      </c>
      <c r="C581" s="298">
        <v>46220</v>
      </c>
      <c r="D581" s="299" t="s">
        <v>63</v>
      </c>
      <c r="E581" s="522">
        <v>529.46</v>
      </c>
      <c r="F581" s="522"/>
      <c r="G581" s="333">
        <f t="shared" si="17"/>
        <v>4700.4099999999871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25">
      <c r="A582" s="329" t="s">
        <v>294</v>
      </c>
      <c r="B582" s="330">
        <v>11</v>
      </c>
      <c r="C582" s="298">
        <v>46219</v>
      </c>
      <c r="D582" s="299" t="s">
        <v>178</v>
      </c>
      <c r="E582" s="522">
        <v>256.64</v>
      </c>
      <c r="F582" s="522"/>
      <c r="G582" s="333">
        <f t="shared" si="17"/>
        <v>5229.8699999999872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25">
      <c r="A583" s="329" t="s">
        <v>289</v>
      </c>
      <c r="B583" s="330">
        <v>5</v>
      </c>
      <c r="C583" s="298">
        <v>46219</v>
      </c>
      <c r="D583" s="299" t="s">
        <v>339</v>
      </c>
      <c r="E583" s="522">
        <v>21.3</v>
      </c>
      <c r="F583" s="522"/>
      <c r="G583" s="333">
        <f t="shared" si="17"/>
        <v>5486.5099999999875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25">
      <c r="A584" s="329" t="s">
        <v>291</v>
      </c>
      <c r="B584" s="330">
        <v>38</v>
      </c>
      <c r="C584" s="298">
        <v>46218</v>
      </c>
      <c r="D584" s="299" t="s">
        <v>293</v>
      </c>
      <c r="E584" s="522"/>
      <c r="F584" s="522">
        <v>4720.84</v>
      </c>
      <c r="G584" s="333">
        <f t="shared" ref="G584:G589" si="18">G585-E584+F584</f>
        <v>5507.8099999999877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25">
      <c r="A585" s="329" t="s">
        <v>289</v>
      </c>
      <c r="B585" s="330">
        <v>5</v>
      </c>
      <c r="C585" s="298">
        <v>46218</v>
      </c>
      <c r="D585" s="299" t="s">
        <v>983</v>
      </c>
      <c r="E585" s="522">
        <v>429.82</v>
      </c>
      <c r="F585" s="522"/>
      <c r="G585" s="333">
        <f t="shared" si="18"/>
        <v>786.96999999998775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25">
      <c r="A586" s="329" t="s">
        <v>289</v>
      </c>
      <c r="B586" s="330">
        <v>2</v>
      </c>
      <c r="C586" s="298">
        <v>46218</v>
      </c>
      <c r="D586" s="299" t="s">
        <v>979</v>
      </c>
      <c r="E586" s="522">
        <v>80.319999999999993</v>
      </c>
      <c r="F586" s="522"/>
      <c r="G586" s="333">
        <f t="shared" si="18"/>
        <v>1216.7899999999877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25">
      <c r="A587" s="329" t="s">
        <v>289</v>
      </c>
      <c r="B587" s="330">
        <v>6</v>
      </c>
      <c r="C587" s="298">
        <v>46216</v>
      </c>
      <c r="D587" s="299" t="s">
        <v>312</v>
      </c>
      <c r="E587" s="522">
        <v>51.94</v>
      </c>
      <c r="F587" s="522"/>
      <c r="G587" s="333">
        <f t="shared" si="18"/>
        <v>1297.1099999999876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25">
      <c r="A588" s="329" t="s">
        <v>289</v>
      </c>
      <c r="B588" s="330">
        <v>2</v>
      </c>
      <c r="C588" s="298">
        <v>46216</v>
      </c>
      <c r="D588" s="299" t="s">
        <v>982</v>
      </c>
      <c r="E588" s="522">
        <v>43.13</v>
      </c>
      <c r="F588" s="522"/>
      <c r="G588" s="333">
        <f t="shared" si="18"/>
        <v>1349.0499999999877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25">
      <c r="A589" s="329" t="s">
        <v>294</v>
      </c>
      <c r="B589" s="330">
        <v>19</v>
      </c>
      <c r="C589" s="298">
        <v>46216</v>
      </c>
      <c r="D589" s="299" t="s">
        <v>191</v>
      </c>
      <c r="E589" s="522">
        <v>200</v>
      </c>
      <c r="F589" s="522"/>
      <c r="G589" s="333">
        <f t="shared" si="18"/>
        <v>1392.1799999999878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25">
      <c r="A590" s="329" t="s">
        <v>294</v>
      </c>
      <c r="B590" s="330">
        <v>15</v>
      </c>
      <c r="C590" s="298">
        <v>46216</v>
      </c>
      <c r="D590" s="299" t="s">
        <v>185</v>
      </c>
      <c r="E590" s="522">
        <v>64.05</v>
      </c>
      <c r="F590" s="522"/>
      <c r="G590" s="333">
        <f t="shared" ref="G590:G692" si="19">G591-E590+F590</f>
        <v>1592.1799999999878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25">
      <c r="A591" s="329" t="s">
        <v>335</v>
      </c>
      <c r="B591" s="330" t="s">
        <v>335</v>
      </c>
      <c r="C591" s="298">
        <v>46216</v>
      </c>
      <c r="D591" s="299" t="s">
        <v>185</v>
      </c>
      <c r="E591" s="522">
        <v>63.44</v>
      </c>
      <c r="F591" s="522"/>
      <c r="G591" s="333">
        <f t="shared" si="19"/>
        <v>1656.2299999999877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25">
      <c r="A592" s="329" t="s">
        <v>289</v>
      </c>
      <c r="B592" s="330">
        <v>4</v>
      </c>
      <c r="C592" s="298">
        <v>46215</v>
      </c>
      <c r="D592" s="299" t="s">
        <v>310</v>
      </c>
      <c r="E592" s="522">
        <v>34.85</v>
      </c>
      <c r="F592" s="522"/>
      <c r="G592" s="333">
        <f t="shared" si="19"/>
        <v>1719.6699999999878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25">
      <c r="A593" s="329" t="s">
        <v>289</v>
      </c>
      <c r="B593" s="330">
        <v>8</v>
      </c>
      <c r="C593" s="298">
        <v>46215</v>
      </c>
      <c r="D593" s="299" t="s">
        <v>980</v>
      </c>
      <c r="E593" s="522">
        <v>29.2</v>
      </c>
      <c r="F593" s="522"/>
      <c r="G593" s="333">
        <f t="shared" si="19"/>
        <v>1754.5199999999877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25">
      <c r="A594" s="329" t="s">
        <v>289</v>
      </c>
      <c r="B594" s="330">
        <v>6</v>
      </c>
      <c r="C594" s="298">
        <v>46215</v>
      </c>
      <c r="D594" s="299" t="s">
        <v>978</v>
      </c>
      <c r="E594" s="522">
        <v>81.75</v>
      </c>
      <c r="F594" s="522"/>
      <c r="G594" s="333">
        <f t="shared" si="19"/>
        <v>1783.7199999999877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25">
      <c r="A595" s="329" t="s">
        <v>289</v>
      </c>
      <c r="B595" s="330">
        <v>5</v>
      </c>
      <c r="C595" s="298">
        <v>46215</v>
      </c>
      <c r="D595" s="299" t="s">
        <v>978</v>
      </c>
      <c r="E595" s="522">
        <v>81.75</v>
      </c>
      <c r="F595" s="522"/>
      <c r="G595" s="333">
        <f t="shared" si="19"/>
        <v>1865.4699999999877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25">
      <c r="A596" s="329" t="s">
        <v>289</v>
      </c>
      <c r="B596" s="330">
        <v>3</v>
      </c>
      <c r="C596" s="298">
        <v>46214</v>
      </c>
      <c r="D596" s="299" t="s">
        <v>981</v>
      </c>
      <c r="E596" s="522">
        <v>25</v>
      </c>
      <c r="F596" s="522"/>
      <c r="G596" s="333">
        <f t="shared" si="19"/>
        <v>1947.2199999999877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25">
      <c r="A597" s="329" t="s">
        <v>294</v>
      </c>
      <c r="B597" s="330">
        <v>22</v>
      </c>
      <c r="C597" s="298">
        <v>46214</v>
      </c>
      <c r="D597" s="299" t="s">
        <v>351</v>
      </c>
      <c r="E597" s="522">
        <v>21.29</v>
      </c>
      <c r="F597" s="522"/>
      <c r="G597" s="333">
        <f t="shared" si="19"/>
        <v>1972.2199999999877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25">
      <c r="A598" s="329" t="s">
        <v>289</v>
      </c>
      <c r="B598" s="330">
        <v>2</v>
      </c>
      <c r="C598" s="298">
        <v>46214</v>
      </c>
      <c r="D598" s="299" t="s">
        <v>308</v>
      </c>
      <c r="E598" s="522">
        <v>54.48</v>
      </c>
      <c r="F598" s="522"/>
      <c r="G598" s="333">
        <f t="shared" si="19"/>
        <v>1993.5099999999877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25">
      <c r="A599" s="329" t="s">
        <v>289</v>
      </c>
      <c r="B599" s="330">
        <v>8</v>
      </c>
      <c r="C599" s="298">
        <v>46214</v>
      </c>
      <c r="D599" s="299" t="s">
        <v>308</v>
      </c>
      <c r="E599" s="522">
        <v>54.49</v>
      </c>
      <c r="F599" s="522"/>
      <c r="G599" s="333">
        <f t="shared" si="19"/>
        <v>2047.9899999999877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25">
      <c r="A600" s="329" t="s">
        <v>289</v>
      </c>
      <c r="B600" s="330">
        <v>1</v>
      </c>
      <c r="C600" s="298">
        <v>46214</v>
      </c>
      <c r="D600" s="299" t="s">
        <v>311</v>
      </c>
      <c r="E600" s="522">
        <v>167.26</v>
      </c>
      <c r="F600" s="522"/>
      <c r="G600" s="333">
        <f t="shared" si="19"/>
        <v>2102.4799999999877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25">
      <c r="A601" s="329" t="s">
        <v>289</v>
      </c>
      <c r="B601" s="330">
        <v>1</v>
      </c>
      <c r="C601" s="298">
        <v>46214</v>
      </c>
      <c r="D601" s="299" t="s">
        <v>329</v>
      </c>
      <c r="E601" s="522">
        <v>81.73</v>
      </c>
      <c r="F601" s="522"/>
      <c r="G601" s="333">
        <f t="shared" si="19"/>
        <v>2269.7399999999875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25">
      <c r="A602" s="329" t="s">
        <v>289</v>
      </c>
      <c r="B602" s="330">
        <v>6</v>
      </c>
      <c r="C602" s="298">
        <v>46213</v>
      </c>
      <c r="D602" s="299" t="s">
        <v>883</v>
      </c>
      <c r="E602" s="522">
        <v>120</v>
      </c>
      <c r="F602" s="522"/>
      <c r="G602" s="333">
        <f t="shared" si="19"/>
        <v>2351.4699999999875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25">
      <c r="A603" s="329" t="s">
        <v>289</v>
      </c>
      <c r="B603" s="330">
        <v>6</v>
      </c>
      <c r="C603" s="298">
        <v>46213</v>
      </c>
      <c r="D603" s="299" t="s">
        <v>905</v>
      </c>
      <c r="E603" s="522">
        <v>-0.06</v>
      </c>
      <c r="F603" s="522"/>
      <c r="G603" s="333">
        <f t="shared" si="19"/>
        <v>2471.4699999999875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25">
      <c r="A604" s="329" t="s">
        <v>294</v>
      </c>
      <c r="B604" s="330">
        <v>22</v>
      </c>
      <c r="C604" s="298">
        <v>46213</v>
      </c>
      <c r="D604" s="299" t="s">
        <v>977</v>
      </c>
      <c r="E604" s="522">
        <v>5.31</v>
      </c>
      <c r="F604" s="522"/>
      <c r="G604" s="333">
        <f t="shared" si="19"/>
        <v>2471.4099999999876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25">
      <c r="A605" s="329" t="s">
        <v>289</v>
      </c>
      <c r="B605" s="330">
        <v>6</v>
      </c>
      <c r="C605" s="298">
        <v>46213</v>
      </c>
      <c r="D605" s="299" t="s">
        <v>300</v>
      </c>
      <c r="E605" s="522">
        <v>25.52</v>
      </c>
      <c r="F605" s="522"/>
      <c r="G605" s="333">
        <f t="shared" si="19"/>
        <v>2476.7199999999875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25">
      <c r="A606" s="329" t="s">
        <v>289</v>
      </c>
      <c r="B606" s="330">
        <v>1</v>
      </c>
      <c r="C606" s="298">
        <v>46213</v>
      </c>
      <c r="D606" s="299" t="s">
        <v>829</v>
      </c>
      <c r="E606" s="522">
        <v>13.03</v>
      </c>
      <c r="F606" s="522"/>
      <c r="G606" s="333">
        <f t="shared" si="19"/>
        <v>2502.2399999999875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25">
      <c r="A607" s="329" t="s">
        <v>289</v>
      </c>
      <c r="B607" s="330">
        <v>2</v>
      </c>
      <c r="C607" s="298">
        <v>46213</v>
      </c>
      <c r="D607" s="299" t="s">
        <v>370</v>
      </c>
      <c r="E607" s="522">
        <v>9.4600000000000009</v>
      </c>
      <c r="F607" s="522"/>
      <c r="G607" s="333">
        <f t="shared" si="19"/>
        <v>2515.2699999999877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25">
      <c r="A608" s="329" t="s">
        <v>289</v>
      </c>
      <c r="B608" s="330">
        <v>2</v>
      </c>
      <c r="C608" s="298">
        <v>46212</v>
      </c>
      <c r="D608" s="299" t="s">
        <v>979</v>
      </c>
      <c r="E608" s="522">
        <v>50.73</v>
      </c>
      <c r="F608" s="522"/>
      <c r="G608" s="333">
        <f t="shared" si="19"/>
        <v>2524.7299999999877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25">
      <c r="A609" s="329" t="s">
        <v>289</v>
      </c>
      <c r="B609" s="330">
        <v>5</v>
      </c>
      <c r="C609" s="298">
        <v>46212</v>
      </c>
      <c r="D609" s="299" t="s">
        <v>852</v>
      </c>
      <c r="E609" s="522">
        <v>10.68</v>
      </c>
      <c r="F609" s="522"/>
      <c r="G609" s="333">
        <f t="shared" si="19"/>
        <v>2575.4599999999878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25">
      <c r="A610" s="329" t="s">
        <v>289</v>
      </c>
      <c r="B610" s="330">
        <v>2</v>
      </c>
      <c r="C610" s="298">
        <v>46212</v>
      </c>
      <c r="D610" s="299" t="s">
        <v>975</v>
      </c>
      <c r="E610" s="522">
        <v>33.29</v>
      </c>
      <c r="F610" s="522"/>
      <c r="G610" s="333">
        <f t="shared" si="19"/>
        <v>2586.1399999999876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25">
      <c r="A611" s="329" t="s">
        <v>289</v>
      </c>
      <c r="B611" s="330">
        <v>6</v>
      </c>
      <c r="C611" s="298">
        <v>46212</v>
      </c>
      <c r="D611" s="299" t="s">
        <v>976</v>
      </c>
      <c r="E611" s="522">
        <v>41.79</v>
      </c>
      <c r="F611" s="522"/>
      <c r="G611" s="333">
        <f t="shared" si="19"/>
        <v>2619.4299999999876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25">
      <c r="A612" s="329" t="s">
        <v>335</v>
      </c>
      <c r="B612" s="330" t="s">
        <v>335</v>
      </c>
      <c r="C612" s="298">
        <v>46212</v>
      </c>
      <c r="D612" s="299" t="s">
        <v>458</v>
      </c>
      <c r="E612" s="522"/>
      <c r="F612" s="522">
        <v>620</v>
      </c>
      <c r="G612" s="333">
        <f t="shared" si="19"/>
        <v>2661.2199999999875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25">
      <c r="A613" s="329" t="s">
        <v>291</v>
      </c>
      <c r="B613" s="330">
        <v>41</v>
      </c>
      <c r="C613" s="298">
        <v>46212</v>
      </c>
      <c r="D613" s="299" t="s">
        <v>972</v>
      </c>
      <c r="E613" s="522"/>
      <c r="F613" s="522">
        <v>800</v>
      </c>
      <c r="G613" s="333">
        <f t="shared" si="19"/>
        <v>2041.2199999999875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25">
      <c r="A614" s="329" t="s">
        <v>291</v>
      </c>
      <c r="B614" s="330">
        <v>39</v>
      </c>
      <c r="C614" s="298">
        <v>46212</v>
      </c>
      <c r="D614" s="299" t="s">
        <v>292</v>
      </c>
      <c r="E614" s="522"/>
      <c r="F614" s="522">
        <v>2763.78</v>
      </c>
      <c r="G614" s="333">
        <f t="shared" si="19"/>
        <v>1241.2199999999875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25">
      <c r="A615" s="329" t="s">
        <v>289</v>
      </c>
      <c r="B615" s="330">
        <v>2</v>
      </c>
      <c r="C615" s="298">
        <v>46211</v>
      </c>
      <c r="D615" s="299" t="s">
        <v>389</v>
      </c>
      <c r="E615" s="522">
        <v>7.73</v>
      </c>
      <c r="F615" s="522"/>
      <c r="G615" s="333">
        <f t="shared" si="19"/>
        <v>-1522.5600000000127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25">
      <c r="A616" s="329" t="s">
        <v>289</v>
      </c>
      <c r="B616" s="330">
        <v>3</v>
      </c>
      <c r="C616" s="298">
        <v>46211</v>
      </c>
      <c r="D616" s="299" t="s">
        <v>902</v>
      </c>
      <c r="E616" s="522">
        <v>3.5</v>
      </c>
      <c r="F616" s="522"/>
      <c r="G616" s="333">
        <f t="shared" si="19"/>
        <v>-1514.8300000000127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25">
      <c r="A617" s="329" t="s">
        <v>289</v>
      </c>
      <c r="B617" s="330">
        <v>4</v>
      </c>
      <c r="C617" s="298">
        <v>46211</v>
      </c>
      <c r="D617" s="299" t="s">
        <v>902</v>
      </c>
      <c r="E617" s="522">
        <v>75.75</v>
      </c>
      <c r="F617" s="522"/>
      <c r="G617" s="333">
        <f t="shared" si="19"/>
        <v>-1511.3300000000127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25">
      <c r="A618" s="329" t="s">
        <v>289</v>
      </c>
      <c r="B618" s="330">
        <v>3</v>
      </c>
      <c r="C618" s="298">
        <v>46211</v>
      </c>
      <c r="D618" s="299" t="s">
        <v>309</v>
      </c>
      <c r="E618" s="522">
        <v>4.1900000000000004</v>
      </c>
      <c r="F618" s="522"/>
      <c r="G618" s="333">
        <f t="shared" si="19"/>
        <v>-1435.5800000000127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25">
      <c r="A619" s="329" t="s">
        <v>289</v>
      </c>
      <c r="B619" s="330">
        <v>1</v>
      </c>
      <c r="C619" s="298">
        <v>46211</v>
      </c>
      <c r="D619" s="299" t="s">
        <v>306</v>
      </c>
      <c r="E619" s="522">
        <v>145.94999999999999</v>
      </c>
      <c r="F619" s="522"/>
      <c r="G619" s="333">
        <f t="shared" si="19"/>
        <v>-1431.3900000000126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25">
      <c r="A620" s="329" t="s">
        <v>289</v>
      </c>
      <c r="B620" s="330">
        <v>4</v>
      </c>
      <c r="C620" s="298">
        <v>46211</v>
      </c>
      <c r="D620" s="299" t="s">
        <v>296</v>
      </c>
      <c r="E620" s="522">
        <v>63.09</v>
      </c>
      <c r="F620" s="522"/>
      <c r="G620" s="333">
        <f t="shared" si="19"/>
        <v>-1285.4400000000126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25">
      <c r="A621" s="329" t="s">
        <v>289</v>
      </c>
      <c r="B621" s="330">
        <v>8</v>
      </c>
      <c r="C621" s="298">
        <v>46211</v>
      </c>
      <c r="D621" s="299" t="s">
        <v>296</v>
      </c>
      <c r="E621" s="522">
        <v>17.739999999999998</v>
      </c>
      <c r="F621" s="522"/>
      <c r="G621" s="333">
        <f t="shared" si="19"/>
        <v>-1222.3500000000126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25">
      <c r="A622" s="329" t="s">
        <v>289</v>
      </c>
      <c r="B622" s="330">
        <v>6</v>
      </c>
      <c r="C622" s="298">
        <v>46211</v>
      </c>
      <c r="D622" s="299" t="s">
        <v>306</v>
      </c>
      <c r="E622" s="522">
        <v>155.91999999999999</v>
      </c>
      <c r="F622" s="522"/>
      <c r="G622" s="333">
        <f t="shared" si="19"/>
        <v>-1204.6100000000126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25">
      <c r="A623" s="329" t="s">
        <v>289</v>
      </c>
      <c r="B623" s="330">
        <v>1</v>
      </c>
      <c r="C623" s="298">
        <v>46211</v>
      </c>
      <c r="D623" s="299" t="s">
        <v>974</v>
      </c>
      <c r="E623" s="522">
        <v>31.58</v>
      </c>
      <c r="F623" s="522"/>
      <c r="G623" s="333">
        <f t="shared" si="19"/>
        <v>-1048.6900000000126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25">
      <c r="A624" s="329" t="s">
        <v>289</v>
      </c>
      <c r="B624" s="330">
        <v>8</v>
      </c>
      <c r="C624" s="298">
        <v>46211</v>
      </c>
      <c r="D624" s="299" t="s">
        <v>453</v>
      </c>
      <c r="E624" s="522">
        <v>23.31</v>
      </c>
      <c r="F624" s="522"/>
      <c r="G624" s="333">
        <f t="shared" si="19"/>
        <v>-1017.1100000000125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25">
      <c r="A625" s="329" t="s">
        <v>289</v>
      </c>
      <c r="B625" s="330">
        <v>6</v>
      </c>
      <c r="C625" s="298">
        <v>46211</v>
      </c>
      <c r="D625" s="299" t="s">
        <v>441</v>
      </c>
      <c r="E625" s="522">
        <v>16</v>
      </c>
      <c r="F625" s="522"/>
      <c r="G625" s="333">
        <f t="shared" si="19"/>
        <v>-993.80000000001257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25">
      <c r="A626" s="329" t="s">
        <v>289</v>
      </c>
      <c r="B626" s="330">
        <v>4</v>
      </c>
      <c r="C626" s="298">
        <v>46210</v>
      </c>
      <c r="D626" s="299" t="s">
        <v>310</v>
      </c>
      <c r="E626" s="522">
        <v>39.11</v>
      </c>
      <c r="F626" s="522"/>
      <c r="G626" s="333">
        <f t="shared" si="19"/>
        <v>-977.80000000001257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25">
      <c r="A627" s="329" t="s">
        <v>294</v>
      </c>
      <c r="B627" s="330">
        <v>9</v>
      </c>
      <c r="C627" s="298">
        <v>46210</v>
      </c>
      <c r="D627" s="299" t="s">
        <v>58</v>
      </c>
      <c r="E627" s="522">
        <v>1231.68</v>
      </c>
      <c r="F627" s="522"/>
      <c r="G627" s="333">
        <f t="shared" si="19"/>
        <v>-938.69000000001256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25">
      <c r="A628" s="329" t="s">
        <v>335</v>
      </c>
      <c r="B628" s="330" t="s">
        <v>335</v>
      </c>
      <c r="C628" s="298">
        <v>46210</v>
      </c>
      <c r="D628" s="299" t="s">
        <v>182</v>
      </c>
      <c r="E628" s="522">
        <v>53.37</v>
      </c>
      <c r="F628" s="522"/>
      <c r="G628" s="333">
        <f t="shared" si="19"/>
        <v>292.9899999999875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25">
      <c r="A629" s="329" t="s">
        <v>294</v>
      </c>
      <c r="B629" s="330">
        <v>13</v>
      </c>
      <c r="C629" s="298">
        <v>46209</v>
      </c>
      <c r="D629" s="299" t="s">
        <v>900</v>
      </c>
      <c r="E629" s="522">
        <v>218.33</v>
      </c>
      <c r="F629" s="522"/>
      <c r="G629" s="333">
        <f t="shared" si="19"/>
        <v>346.35999999998751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25">
      <c r="A630" s="329" t="s">
        <v>287</v>
      </c>
      <c r="B630" s="330" t="s">
        <v>287</v>
      </c>
      <c r="C630" s="298">
        <v>46209</v>
      </c>
      <c r="D630" s="299" t="s">
        <v>957</v>
      </c>
      <c r="E630" s="522">
        <v>1182.68</v>
      </c>
      <c r="F630" s="522">
        <v>1182.68</v>
      </c>
      <c r="G630" s="333">
        <f t="shared" si="19"/>
        <v>564.68999999998755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25">
      <c r="A631" s="329" t="s">
        <v>289</v>
      </c>
      <c r="B631" s="330">
        <v>3</v>
      </c>
      <c r="C631" s="298">
        <v>46209</v>
      </c>
      <c r="D631" s="299" t="s">
        <v>309</v>
      </c>
      <c r="E631" s="522">
        <v>6.19</v>
      </c>
      <c r="F631" s="522"/>
      <c r="G631" s="333">
        <f t="shared" si="19"/>
        <v>564.68999999998755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25">
      <c r="A632" s="329" t="s">
        <v>289</v>
      </c>
      <c r="B632" s="330">
        <v>8</v>
      </c>
      <c r="C632" s="298">
        <v>46209</v>
      </c>
      <c r="D632" s="299" t="s">
        <v>967</v>
      </c>
      <c r="E632" s="522">
        <v>9.7200000000000006</v>
      </c>
      <c r="F632" s="522"/>
      <c r="G632" s="333">
        <f t="shared" si="19"/>
        <v>570.8799999999876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25">
      <c r="A633" s="329" t="s">
        <v>289</v>
      </c>
      <c r="B633" s="330">
        <v>2</v>
      </c>
      <c r="C633" s="298">
        <v>46209</v>
      </c>
      <c r="D633" s="299" t="s">
        <v>352</v>
      </c>
      <c r="E633" s="522">
        <v>21.99</v>
      </c>
      <c r="F633" s="522"/>
      <c r="G633" s="333">
        <f t="shared" si="19"/>
        <v>580.59999999998763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25">
      <c r="A634" s="329" t="s">
        <v>289</v>
      </c>
      <c r="B634" s="330">
        <v>2</v>
      </c>
      <c r="C634" s="298">
        <v>46209</v>
      </c>
      <c r="D634" s="299" t="s">
        <v>296</v>
      </c>
      <c r="E634" s="522">
        <v>10.02</v>
      </c>
      <c r="F634" s="522"/>
      <c r="G634" s="333">
        <f t="shared" si="19"/>
        <v>602.58999999998764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25">
      <c r="A635" s="329" t="s">
        <v>289</v>
      </c>
      <c r="B635" s="330">
        <v>4</v>
      </c>
      <c r="C635" s="298">
        <v>46209</v>
      </c>
      <c r="D635" s="299" t="s">
        <v>296</v>
      </c>
      <c r="E635" s="522">
        <v>55.19</v>
      </c>
      <c r="F635" s="522"/>
      <c r="G635" s="333">
        <f t="shared" si="19"/>
        <v>612.60999999998762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25">
      <c r="A636" s="329" t="s">
        <v>294</v>
      </c>
      <c r="B636" s="330">
        <v>14</v>
      </c>
      <c r="C636" s="298">
        <v>46209</v>
      </c>
      <c r="D636" s="299" t="s">
        <v>956</v>
      </c>
      <c r="E636" s="522">
        <v>66.67</v>
      </c>
      <c r="F636" s="522"/>
      <c r="G636" s="333">
        <f t="shared" si="19"/>
        <v>667.79999999998756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25">
      <c r="A637" s="329" t="s">
        <v>294</v>
      </c>
      <c r="B637" s="330">
        <v>14</v>
      </c>
      <c r="C637" s="298">
        <v>46209</v>
      </c>
      <c r="D637" s="299" t="s">
        <v>366</v>
      </c>
      <c r="E637" s="522">
        <v>70.25</v>
      </c>
      <c r="F637" s="522"/>
      <c r="G637" s="333">
        <f t="shared" si="19"/>
        <v>734.46999999998752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25">
      <c r="A638" s="329" t="s">
        <v>289</v>
      </c>
      <c r="B638" s="330">
        <v>4</v>
      </c>
      <c r="C638" s="298">
        <v>46209</v>
      </c>
      <c r="D638" s="299" t="s">
        <v>334</v>
      </c>
      <c r="E638" s="522">
        <v>36.090000000000003</v>
      </c>
      <c r="F638" s="522"/>
      <c r="G638" s="333">
        <f t="shared" si="19"/>
        <v>804.71999999998752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25">
      <c r="A639" s="329" t="s">
        <v>289</v>
      </c>
      <c r="B639" s="330">
        <v>2</v>
      </c>
      <c r="C639" s="298">
        <v>46209</v>
      </c>
      <c r="D639" s="299" t="s">
        <v>301</v>
      </c>
      <c r="E639" s="522">
        <v>16.05</v>
      </c>
      <c r="F639" s="522"/>
      <c r="G639" s="333">
        <f t="shared" si="19"/>
        <v>840.80999999998755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25">
      <c r="A640" s="329" t="s">
        <v>289</v>
      </c>
      <c r="B640" s="330">
        <v>2</v>
      </c>
      <c r="C640" s="298">
        <v>46208</v>
      </c>
      <c r="D640" s="299" t="s">
        <v>958</v>
      </c>
      <c r="E640" s="522">
        <v>23.03</v>
      </c>
      <c r="F640" s="522"/>
      <c r="G640" s="333">
        <f t="shared" si="19"/>
        <v>856.85999999998751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25">
      <c r="A641" s="329" t="s">
        <v>289</v>
      </c>
      <c r="B641" s="330">
        <v>2</v>
      </c>
      <c r="C641" s="298">
        <v>46208</v>
      </c>
      <c r="D641" s="299" t="s">
        <v>370</v>
      </c>
      <c r="E641" s="522">
        <v>15.11</v>
      </c>
      <c r="F641" s="522"/>
      <c r="G641" s="333">
        <f t="shared" si="19"/>
        <v>879.88999999998748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25">
      <c r="A642" s="329" t="s">
        <v>289</v>
      </c>
      <c r="B642" s="330">
        <v>8</v>
      </c>
      <c r="C642" s="298">
        <v>46207</v>
      </c>
      <c r="D642" s="299" t="s">
        <v>948</v>
      </c>
      <c r="E642" s="522">
        <v>47.95</v>
      </c>
      <c r="F642" s="522"/>
      <c r="G642" s="333">
        <f t="shared" si="19"/>
        <v>894.99999999998749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25">
      <c r="A643" s="329" t="s">
        <v>289</v>
      </c>
      <c r="B643" s="330">
        <v>3</v>
      </c>
      <c r="C643" s="298">
        <v>46207</v>
      </c>
      <c r="D643" s="299" t="s">
        <v>949</v>
      </c>
      <c r="E643" s="522">
        <v>8.75</v>
      </c>
      <c r="F643" s="522"/>
      <c r="G643" s="333">
        <f t="shared" si="19"/>
        <v>942.94999999998754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25">
      <c r="A644" s="329" t="s">
        <v>294</v>
      </c>
      <c r="B644" s="330">
        <v>17</v>
      </c>
      <c r="C644" s="298">
        <v>46207</v>
      </c>
      <c r="D644" s="299" t="s">
        <v>369</v>
      </c>
      <c r="E644" s="522">
        <v>99</v>
      </c>
      <c r="F644" s="522"/>
      <c r="G644" s="333">
        <f t="shared" si="19"/>
        <v>951.69999999998754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25">
      <c r="A645" s="329" t="s">
        <v>289</v>
      </c>
      <c r="B645" s="330">
        <v>8</v>
      </c>
      <c r="C645" s="298">
        <v>46206</v>
      </c>
      <c r="D645" s="299" t="s">
        <v>948</v>
      </c>
      <c r="E645" s="522">
        <v>85.56</v>
      </c>
      <c r="F645" s="522"/>
      <c r="G645" s="333">
        <f t="shared" si="19"/>
        <v>1050.6999999999875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25">
      <c r="A646" s="329" t="s">
        <v>289</v>
      </c>
      <c r="B646" s="330">
        <v>3</v>
      </c>
      <c r="C646" s="298">
        <v>46206</v>
      </c>
      <c r="D646" s="299" t="s">
        <v>950</v>
      </c>
      <c r="E646" s="522">
        <v>25.07</v>
      </c>
      <c r="F646" s="522"/>
      <c r="G646" s="333">
        <f t="shared" si="19"/>
        <v>1136.2599999999875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25">
      <c r="A647" s="329" t="s">
        <v>294</v>
      </c>
      <c r="B647" s="330">
        <v>22</v>
      </c>
      <c r="C647" s="298">
        <v>46206</v>
      </c>
      <c r="D647" s="299" t="s">
        <v>951</v>
      </c>
      <c r="E647" s="522">
        <v>12.77</v>
      </c>
      <c r="F647" s="522"/>
      <c r="G647" s="333">
        <f t="shared" si="19"/>
        <v>1161.3299999999874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25">
      <c r="A648" s="329" t="s">
        <v>289</v>
      </c>
      <c r="B648" s="330">
        <v>8</v>
      </c>
      <c r="C648" s="298">
        <v>46206</v>
      </c>
      <c r="D648" s="299" t="s">
        <v>961</v>
      </c>
      <c r="E648" s="522">
        <v>50</v>
      </c>
      <c r="F648" s="522"/>
      <c r="G648" s="333">
        <f t="shared" si="19"/>
        <v>1174.0999999999874</v>
      </c>
      <c r="H648" s="334" t="s">
        <v>298</v>
      </c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25">
      <c r="A649" s="329" t="s">
        <v>289</v>
      </c>
      <c r="B649" s="330">
        <v>2</v>
      </c>
      <c r="C649" s="298">
        <v>46206</v>
      </c>
      <c r="D649" s="299" t="s">
        <v>962</v>
      </c>
      <c r="E649" s="522">
        <v>70</v>
      </c>
      <c r="F649" s="522"/>
      <c r="G649" s="333">
        <f t="shared" si="19"/>
        <v>1224.0999999999874</v>
      </c>
      <c r="H649" s="334" t="s">
        <v>298</v>
      </c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25">
      <c r="A650" s="329" t="s">
        <v>289</v>
      </c>
      <c r="B650" s="330">
        <v>6</v>
      </c>
      <c r="C650" s="298">
        <v>46206</v>
      </c>
      <c r="D650" s="299" t="s">
        <v>963</v>
      </c>
      <c r="E650" s="522">
        <v>64</v>
      </c>
      <c r="F650" s="522"/>
      <c r="G650" s="333">
        <f t="shared" si="19"/>
        <v>1294.0999999999874</v>
      </c>
      <c r="H650" s="334" t="s">
        <v>298</v>
      </c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25">
      <c r="A651" s="329" t="s">
        <v>289</v>
      </c>
      <c r="B651" s="330">
        <v>5</v>
      </c>
      <c r="C651" s="298">
        <v>46206</v>
      </c>
      <c r="D651" s="299" t="s">
        <v>960</v>
      </c>
      <c r="E651" s="522">
        <v>286.49</v>
      </c>
      <c r="F651" s="522"/>
      <c r="G651" s="333">
        <f t="shared" si="19"/>
        <v>1358.0999999999874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25">
      <c r="A652" s="329" t="s">
        <v>289</v>
      </c>
      <c r="B652" s="330">
        <v>6</v>
      </c>
      <c r="C652" s="298">
        <v>46206</v>
      </c>
      <c r="D652" s="299" t="s">
        <v>952</v>
      </c>
      <c r="E652" s="522">
        <v>36</v>
      </c>
      <c r="F652" s="522"/>
      <c r="G652" s="333">
        <f t="shared" si="19"/>
        <v>1644.5899999999874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25">
      <c r="A653" s="329" t="s">
        <v>287</v>
      </c>
      <c r="B653" s="330" t="s">
        <v>287</v>
      </c>
      <c r="C653" s="298">
        <v>46205</v>
      </c>
      <c r="D653" s="299" t="s">
        <v>954</v>
      </c>
      <c r="E653" s="522">
        <v>-200</v>
      </c>
      <c r="F653" s="522"/>
      <c r="G653" s="333">
        <f t="shared" si="19"/>
        <v>1680.5899999999874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25">
      <c r="A654" s="329" t="s">
        <v>287</v>
      </c>
      <c r="B654" s="330" t="s">
        <v>287</v>
      </c>
      <c r="C654" s="298">
        <v>46205</v>
      </c>
      <c r="D654" s="299" t="s">
        <v>954</v>
      </c>
      <c r="E654" s="522">
        <v>-4</v>
      </c>
      <c r="F654" s="522"/>
      <c r="G654" s="333">
        <f t="shared" si="19"/>
        <v>1480.5899999999874</v>
      </c>
      <c r="H654" s="334" t="s">
        <v>298</v>
      </c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25">
      <c r="A655" s="329" t="s">
        <v>287</v>
      </c>
      <c r="B655" s="330" t="s">
        <v>287</v>
      </c>
      <c r="C655" s="298">
        <v>46205</v>
      </c>
      <c r="D655" s="299" t="s">
        <v>954</v>
      </c>
      <c r="E655" s="522">
        <v>204</v>
      </c>
      <c r="F655" s="522"/>
      <c r="G655" s="333">
        <f t="shared" si="19"/>
        <v>1476.5899999999874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25">
      <c r="A656" s="329" t="s">
        <v>289</v>
      </c>
      <c r="B656" s="330">
        <v>6</v>
      </c>
      <c r="C656" s="298">
        <v>46205</v>
      </c>
      <c r="D656" s="299" t="s">
        <v>964</v>
      </c>
      <c r="E656" s="522">
        <v>20</v>
      </c>
      <c r="F656" s="522"/>
      <c r="G656" s="333">
        <f t="shared" si="19"/>
        <v>1680.5899999999874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25">
      <c r="A657" s="329" t="s">
        <v>287</v>
      </c>
      <c r="B657" s="330" t="s">
        <v>287</v>
      </c>
      <c r="C657" s="298">
        <v>46205</v>
      </c>
      <c r="D657" s="299" t="s">
        <v>965</v>
      </c>
      <c r="E657" s="522">
        <v>70</v>
      </c>
      <c r="F657" s="522">
        <v>70</v>
      </c>
      <c r="G657" s="333">
        <f t="shared" si="19"/>
        <v>1700.5899999999874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25">
      <c r="A658" s="329" t="s">
        <v>287</v>
      </c>
      <c r="B658" s="330" t="s">
        <v>287</v>
      </c>
      <c r="C658" s="298">
        <v>46205</v>
      </c>
      <c r="D658" s="299" t="s">
        <v>966</v>
      </c>
      <c r="E658" s="522">
        <v>783</v>
      </c>
      <c r="F658" s="522">
        <v>783</v>
      </c>
      <c r="G658" s="333">
        <f t="shared" si="19"/>
        <v>1700.5899999999874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25">
      <c r="A659" s="329" t="s">
        <v>294</v>
      </c>
      <c r="B659" s="330">
        <v>22</v>
      </c>
      <c r="C659" s="298">
        <v>46205</v>
      </c>
      <c r="D659" s="299" t="s">
        <v>374</v>
      </c>
      <c r="E659" s="522">
        <v>6.37</v>
      </c>
      <c r="F659" s="522"/>
      <c r="G659" s="333">
        <f t="shared" si="19"/>
        <v>1700.5899999999874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25">
      <c r="A660" s="329" t="s">
        <v>289</v>
      </c>
      <c r="B660" s="330">
        <v>2</v>
      </c>
      <c r="C660" s="298">
        <v>46205</v>
      </c>
      <c r="D660" s="299" t="s">
        <v>959</v>
      </c>
      <c r="E660" s="522">
        <v>21</v>
      </c>
      <c r="F660" s="522"/>
      <c r="G660" s="333">
        <f t="shared" si="19"/>
        <v>1706.9599999999873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25">
      <c r="A661" s="329" t="s">
        <v>284</v>
      </c>
      <c r="B661" s="330">
        <v>36</v>
      </c>
      <c r="C661" s="298">
        <v>46205</v>
      </c>
      <c r="D661" s="299" t="s">
        <v>373</v>
      </c>
      <c r="E661" s="522">
        <v>50</v>
      </c>
      <c r="F661" s="522"/>
      <c r="G661" s="333">
        <f t="shared" si="19"/>
        <v>1727.9599999999873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25">
      <c r="A662" s="329" t="s">
        <v>289</v>
      </c>
      <c r="B662" s="330">
        <v>8</v>
      </c>
      <c r="C662" s="298">
        <v>46205</v>
      </c>
      <c r="D662" s="299" t="s">
        <v>319</v>
      </c>
      <c r="E662" s="522">
        <v>53.8</v>
      </c>
      <c r="F662" s="522"/>
      <c r="G662" s="333">
        <f t="shared" si="19"/>
        <v>1777.9599999999873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25">
      <c r="A663" s="329" t="s">
        <v>289</v>
      </c>
      <c r="B663" s="330">
        <v>3</v>
      </c>
      <c r="C663" s="298">
        <v>46204</v>
      </c>
      <c r="D663" s="299" t="s">
        <v>309</v>
      </c>
      <c r="E663" s="522">
        <v>4.1900000000000004</v>
      </c>
      <c r="F663" s="522"/>
      <c r="G663" s="333">
        <f t="shared" si="19"/>
        <v>1831.7599999999873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25">
      <c r="A664" s="329" t="s">
        <v>289</v>
      </c>
      <c r="B664" s="330">
        <v>1</v>
      </c>
      <c r="C664" s="298">
        <v>46204</v>
      </c>
      <c r="D664" s="299" t="s">
        <v>311</v>
      </c>
      <c r="E664" s="522">
        <v>169.54</v>
      </c>
      <c r="F664" s="522"/>
      <c r="G664" s="333">
        <f t="shared" si="19"/>
        <v>1835.9499999999873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25">
      <c r="A665" s="329" t="s">
        <v>289</v>
      </c>
      <c r="B665" s="330">
        <v>2</v>
      </c>
      <c r="C665" s="298">
        <v>46204</v>
      </c>
      <c r="D665" s="299" t="s">
        <v>953</v>
      </c>
      <c r="E665" s="522">
        <v>64.2</v>
      </c>
      <c r="F665" s="522"/>
      <c r="G665" s="333">
        <f t="shared" si="19"/>
        <v>2005.4899999999873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25">
      <c r="A666" s="329" t="s">
        <v>289</v>
      </c>
      <c r="B666" s="330">
        <v>8</v>
      </c>
      <c r="C666" s="298">
        <v>46204</v>
      </c>
      <c r="D666" s="299" t="s">
        <v>319</v>
      </c>
      <c r="E666" s="522">
        <v>150.86000000000001</v>
      </c>
      <c r="F666" s="522"/>
      <c r="G666" s="333">
        <f t="shared" si="19"/>
        <v>2069.6899999999873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25">
      <c r="A667" s="329" t="s">
        <v>289</v>
      </c>
      <c r="B667" s="330">
        <v>3</v>
      </c>
      <c r="C667" s="298">
        <v>46204</v>
      </c>
      <c r="D667" s="299" t="s">
        <v>453</v>
      </c>
      <c r="E667" s="522">
        <v>10.41</v>
      </c>
      <c r="F667" s="522"/>
      <c r="G667" s="333">
        <f t="shared" si="19"/>
        <v>2220.5499999999874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25">
      <c r="A668" s="329" t="s">
        <v>289</v>
      </c>
      <c r="B668" s="330">
        <v>1</v>
      </c>
      <c r="C668" s="298">
        <v>46204</v>
      </c>
      <c r="D668" s="299" t="s">
        <v>306</v>
      </c>
      <c r="E668" s="522">
        <v>98.37</v>
      </c>
      <c r="F668" s="522"/>
      <c r="G668" s="333">
        <f t="shared" si="19"/>
        <v>2230.9599999999873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25">
      <c r="A669" s="329" t="s">
        <v>289</v>
      </c>
      <c r="B669" s="330">
        <v>6</v>
      </c>
      <c r="C669" s="298">
        <v>46204</v>
      </c>
      <c r="D669" s="299" t="s">
        <v>396</v>
      </c>
      <c r="E669" s="522">
        <v>54.76</v>
      </c>
      <c r="F669" s="522"/>
      <c r="G669" s="333">
        <f t="shared" si="19"/>
        <v>2329.3299999999872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25">
      <c r="A670" s="329" t="s">
        <v>284</v>
      </c>
      <c r="B670" s="330">
        <v>37</v>
      </c>
      <c r="C670" s="298">
        <v>46203</v>
      </c>
      <c r="D670" s="299" t="s">
        <v>968</v>
      </c>
      <c r="E670" s="522">
        <v>6487.16</v>
      </c>
      <c r="F670" s="522"/>
      <c r="G670" s="333">
        <f t="shared" si="19"/>
        <v>2384.0899999999874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25">
      <c r="A671" s="329" t="s">
        <v>286</v>
      </c>
      <c r="B671" s="330">
        <v>25</v>
      </c>
      <c r="C671" s="298">
        <v>46203</v>
      </c>
      <c r="D671" s="298" t="s">
        <v>204</v>
      </c>
      <c r="E671" s="331">
        <v>350</v>
      </c>
      <c r="F671" s="522"/>
      <c r="G671" s="333">
        <f t="shared" si="19"/>
        <v>8871.2499999999873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25">
      <c r="A672" s="329" t="s">
        <v>286</v>
      </c>
      <c r="B672" s="330">
        <v>26</v>
      </c>
      <c r="C672" s="298">
        <v>46203</v>
      </c>
      <c r="D672" s="298" t="s">
        <v>205</v>
      </c>
      <c r="E672" s="331">
        <v>320</v>
      </c>
      <c r="F672" s="522"/>
      <c r="G672" s="333">
        <f t="shared" si="19"/>
        <v>9221.2499999999873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25">
      <c r="A673" s="329" t="s">
        <v>286</v>
      </c>
      <c r="B673" s="330">
        <v>27</v>
      </c>
      <c r="C673" s="298">
        <v>46203</v>
      </c>
      <c r="D673" s="298" t="s">
        <v>206</v>
      </c>
      <c r="E673" s="331">
        <v>25</v>
      </c>
      <c r="F673" s="522"/>
      <c r="G673" s="333">
        <f t="shared" si="19"/>
        <v>9541.2499999999873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25">
      <c r="A674" s="329" t="s">
        <v>286</v>
      </c>
      <c r="B674" s="330">
        <v>28</v>
      </c>
      <c r="C674" s="298">
        <v>46203</v>
      </c>
      <c r="D674" s="298" t="s">
        <v>207</v>
      </c>
      <c r="E674" s="331">
        <v>25</v>
      </c>
      <c r="F674" s="522"/>
      <c r="G674" s="333">
        <f t="shared" si="19"/>
        <v>9566.2499999999873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25">
      <c r="A675" s="329" t="s">
        <v>286</v>
      </c>
      <c r="B675" s="330">
        <v>29</v>
      </c>
      <c r="C675" s="298">
        <v>46203</v>
      </c>
      <c r="D675" s="298" t="s">
        <v>208</v>
      </c>
      <c r="E675" s="331">
        <v>45</v>
      </c>
      <c r="F675" s="522"/>
      <c r="G675" s="333">
        <f t="shared" si="19"/>
        <v>9591.2499999999873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25">
      <c r="A676" s="329" t="s">
        <v>286</v>
      </c>
      <c r="B676" s="330">
        <v>30</v>
      </c>
      <c r="C676" s="298">
        <v>46203</v>
      </c>
      <c r="D676" s="298" t="s">
        <v>209</v>
      </c>
      <c r="E676" s="331">
        <v>400</v>
      </c>
      <c r="F676" s="522"/>
      <c r="G676" s="333">
        <f t="shared" si="19"/>
        <v>9636.2499999999873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25">
      <c r="A677" s="329" t="s">
        <v>286</v>
      </c>
      <c r="B677" s="330">
        <v>31</v>
      </c>
      <c r="C677" s="298">
        <v>46203</v>
      </c>
      <c r="D677" s="298" t="s">
        <v>210</v>
      </c>
      <c r="E677" s="331">
        <v>375</v>
      </c>
      <c r="F677" s="522"/>
      <c r="G677" s="333">
        <f t="shared" si="19"/>
        <v>10036.249999999987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25">
      <c r="A678" s="329" t="s">
        <v>286</v>
      </c>
      <c r="B678" s="330">
        <v>32</v>
      </c>
      <c r="C678" s="298">
        <v>46203</v>
      </c>
      <c r="D678" s="298" t="s">
        <v>211</v>
      </c>
      <c r="E678" s="331">
        <v>100</v>
      </c>
      <c r="F678" s="522"/>
      <c r="G678" s="333">
        <f t="shared" si="19"/>
        <v>10411.249999999987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25">
      <c r="A679" s="329" t="s">
        <v>286</v>
      </c>
      <c r="B679" s="330">
        <v>33</v>
      </c>
      <c r="C679" s="298">
        <v>46203</v>
      </c>
      <c r="D679" s="298" t="s">
        <v>212</v>
      </c>
      <c r="E679" s="331">
        <v>85</v>
      </c>
      <c r="F679" s="522"/>
      <c r="G679" s="333">
        <f t="shared" si="19"/>
        <v>10511.249999999987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25">
      <c r="A680" s="329" t="s">
        <v>286</v>
      </c>
      <c r="B680" s="330">
        <v>34</v>
      </c>
      <c r="C680" s="298">
        <v>46203</v>
      </c>
      <c r="D680" s="298" t="s">
        <v>213</v>
      </c>
      <c r="E680" s="331">
        <v>230</v>
      </c>
      <c r="F680" s="522"/>
      <c r="G680" s="333">
        <f t="shared" si="19"/>
        <v>10596.249999999987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25">
      <c r="A681" s="329" t="s">
        <v>286</v>
      </c>
      <c r="B681" s="330">
        <v>35</v>
      </c>
      <c r="C681" s="298">
        <v>46203</v>
      </c>
      <c r="D681" s="298" t="s">
        <v>214</v>
      </c>
      <c r="E681" s="331">
        <v>45</v>
      </c>
      <c r="F681" s="522"/>
      <c r="G681" s="333">
        <f t="shared" si="19"/>
        <v>10826.249999999987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25">
      <c r="A682" s="329" t="s">
        <v>294</v>
      </c>
      <c r="B682" s="330">
        <v>10</v>
      </c>
      <c r="C682" s="298">
        <v>46203</v>
      </c>
      <c r="D682" s="298" t="s">
        <v>176</v>
      </c>
      <c r="E682" s="522">
        <v>17.899999999999999</v>
      </c>
      <c r="F682" s="522"/>
      <c r="G682" s="333">
        <f t="shared" si="19"/>
        <v>10871.249999999987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25">
      <c r="A683" s="329" t="s">
        <v>287</v>
      </c>
      <c r="B683" s="330" t="s">
        <v>287</v>
      </c>
      <c r="C683" s="298">
        <v>46203</v>
      </c>
      <c r="D683" s="299" t="s">
        <v>422</v>
      </c>
      <c r="E683" s="522">
        <v>185.64</v>
      </c>
      <c r="F683" s="522">
        <v>185.64</v>
      </c>
      <c r="G683" s="333">
        <f t="shared" si="19"/>
        <v>10889.149999999987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25">
      <c r="A684" s="329" t="s">
        <v>289</v>
      </c>
      <c r="B684" s="330">
        <v>6</v>
      </c>
      <c r="C684" s="298">
        <v>46203</v>
      </c>
      <c r="D684" s="299" t="s">
        <v>945</v>
      </c>
      <c r="E684" s="522">
        <v>-20</v>
      </c>
      <c r="F684" s="522"/>
      <c r="G684" s="333">
        <f t="shared" si="19"/>
        <v>10889.149999999987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25">
      <c r="A685" s="329" t="s">
        <v>287</v>
      </c>
      <c r="B685" s="330" t="s">
        <v>287</v>
      </c>
      <c r="C685" s="298">
        <v>46202</v>
      </c>
      <c r="D685" s="299" t="s">
        <v>946</v>
      </c>
      <c r="E685" s="522">
        <v>580</v>
      </c>
      <c r="F685" s="522">
        <v>580</v>
      </c>
      <c r="G685" s="333">
        <f t="shared" si="19"/>
        <v>10869.149999999987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25">
      <c r="A686" s="329" t="s">
        <v>291</v>
      </c>
      <c r="B686" s="330">
        <v>38</v>
      </c>
      <c r="C686" s="298">
        <v>46202</v>
      </c>
      <c r="D686" s="299" t="s">
        <v>293</v>
      </c>
      <c r="E686" s="522"/>
      <c r="F686" s="522">
        <v>4720.8599999999997</v>
      </c>
      <c r="G686" s="333">
        <f t="shared" si="19"/>
        <v>10869.149999999987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25">
      <c r="A687" s="329" t="s">
        <v>287</v>
      </c>
      <c r="B687" s="330" t="s">
        <v>287</v>
      </c>
      <c r="C687" s="298">
        <v>46202</v>
      </c>
      <c r="D687" s="299" t="s">
        <v>940</v>
      </c>
      <c r="E687" s="522">
        <v>180</v>
      </c>
      <c r="F687" s="522">
        <v>180</v>
      </c>
      <c r="G687" s="333">
        <f t="shared" si="19"/>
        <v>6148.2899999999863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25">
      <c r="A688" s="329" t="s">
        <v>294</v>
      </c>
      <c r="B688" s="330">
        <v>20</v>
      </c>
      <c r="C688" s="298">
        <v>46202</v>
      </c>
      <c r="D688" s="299" t="s">
        <v>193</v>
      </c>
      <c r="E688" s="522">
        <v>600</v>
      </c>
      <c r="F688" s="522"/>
      <c r="G688" s="333">
        <f t="shared" si="19"/>
        <v>6148.2899999999863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25">
      <c r="A689" s="329" t="s">
        <v>289</v>
      </c>
      <c r="B689" s="330">
        <v>1</v>
      </c>
      <c r="C689" s="298">
        <v>46202</v>
      </c>
      <c r="D689" s="299" t="s">
        <v>306</v>
      </c>
      <c r="E689" s="522">
        <v>102.13</v>
      </c>
      <c r="F689" s="522"/>
      <c r="G689" s="333">
        <f t="shared" si="19"/>
        <v>6748.2899999999863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25">
      <c r="A690" s="329" t="s">
        <v>289</v>
      </c>
      <c r="B690" s="330">
        <v>4</v>
      </c>
      <c r="C690" s="298">
        <v>46202</v>
      </c>
      <c r="D690" s="299" t="s">
        <v>310</v>
      </c>
      <c r="E690" s="522">
        <v>40.56</v>
      </c>
      <c r="F690" s="522"/>
      <c r="G690" s="333">
        <f t="shared" si="19"/>
        <v>6850.4199999999864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25">
      <c r="A691" s="329" t="s">
        <v>289</v>
      </c>
      <c r="B691" s="330">
        <v>3</v>
      </c>
      <c r="C691" s="298">
        <v>46202</v>
      </c>
      <c r="D691" s="299" t="s">
        <v>310</v>
      </c>
      <c r="E691" s="522">
        <v>6.84</v>
      </c>
      <c r="F691" s="522"/>
      <c r="G691" s="333">
        <f t="shared" si="19"/>
        <v>6890.9799999999868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25">
      <c r="A692" s="329" t="s">
        <v>289</v>
      </c>
      <c r="B692" s="330">
        <v>3</v>
      </c>
      <c r="C692" s="298">
        <v>46202</v>
      </c>
      <c r="D692" s="299" t="s">
        <v>878</v>
      </c>
      <c r="E692" s="522">
        <v>11.98</v>
      </c>
      <c r="F692" s="522"/>
      <c r="G692" s="333">
        <f t="shared" si="19"/>
        <v>6897.819999999987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25">
      <c r="A693" s="329" t="s">
        <v>289</v>
      </c>
      <c r="B693" s="330">
        <v>2</v>
      </c>
      <c r="C693" s="298">
        <v>46201</v>
      </c>
      <c r="D693" s="299" t="s">
        <v>352</v>
      </c>
      <c r="E693" s="522">
        <v>14.99</v>
      </c>
      <c r="F693" s="522"/>
      <c r="G693" s="333">
        <f t="shared" ref="G693:G706" si="20">G694-E693+F693</f>
        <v>6909.7999999999865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25">
      <c r="A694" s="329" t="s">
        <v>289</v>
      </c>
      <c r="B694" s="330">
        <v>2</v>
      </c>
      <c r="C694" s="298">
        <v>46201</v>
      </c>
      <c r="D694" s="299" t="s">
        <v>357</v>
      </c>
      <c r="E694" s="522">
        <v>11.29</v>
      </c>
      <c r="F694" s="522"/>
      <c r="G694" s="333">
        <f t="shared" si="20"/>
        <v>6924.7899999999863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25">
      <c r="A695" s="329" t="s">
        <v>289</v>
      </c>
      <c r="B695" s="330">
        <v>8</v>
      </c>
      <c r="C695" s="298">
        <v>46201</v>
      </c>
      <c r="D695" s="299" t="s">
        <v>319</v>
      </c>
      <c r="E695" s="522">
        <v>158.96</v>
      </c>
      <c r="F695" s="522"/>
      <c r="G695" s="333">
        <f t="shared" si="20"/>
        <v>6936.0799999999863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25">
      <c r="A696" s="329" t="s">
        <v>289</v>
      </c>
      <c r="B696" s="330">
        <v>6</v>
      </c>
      <c r="C696" s="298">
        <v>46201</v>
      </c>
      <c r="D696" s="299" t="s">
        <v>396</v>
      </c>
      <c r="E696" s="522">
        <v>53.24</v>
      </c>
      <c r="F696" s="522"/>
      <c r="G696" s="333">
        <f t="shared" si="20"/>
        <v>7095.0399999999863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25">
      <c r="A697" s="329" t="s">
        <v>289</v>
      </c>
      <c r="B697" s="330">
        <v>2</v>
      </c>
      <c r="C697" s="298">
        <v>46200</v>
      </c>
      <c r="D697" s="299" t="s">
        <v>915</v>
      </c>
      <c r="E697" s="522">
        <v>122.77</v>
      </c>
      <c r="F697" s="522"/>
      <c r="G697" s="333">
        <f t="shared" si="20"/>
        <v>7148.2799999999861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25">
      <c r="A698" s="329" t="s">
        <v>289</v>
      </c>
      <c r="B698" s="330">
        <v>1</v>
      </c>
      <c r="C698" s="298">
        <v>46200</v>
      </c>
      <c r="D698" s="299" t="s">
        <v>829</v>
      </c>
      <c r="E698" s="522">
        <v>77.67</v>
      </c>
      <c r="F698" s="522"/>
      <c r="G698" s="333">
        <f t="shared" si="20"/>
        <v>7271.0499999999865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25">
      <c r="A699" s="329" t="s">
        <v>289</v>
      </c>
      <c r="B699" s="330">
        <v>5</v>
      </c>
      <c r="C699" s="298">
        <v>46200</v>
      </c>
      <c r="D699" s="299" t="s">
        <v>941</v>
      </c>
      <c r="E699" s="522">
        <v>32.99</v>
      </c>
      <c r="F699" s="522"/>
      <c r="G699" s="333">
        <f t="shared" si="20"/>
        <v>7348.7199999999866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25">
      <c r="A700" s="329" t="s">
        <v>287</v>
      </c>
      <c r="B700" s="330" t="s">
        <v>287</v>
      </c>
      <c r="C700" s="298">
        <v>46200</v>
      </c>
      <c r="D700" s="299" t="s">
        <v>943</v>
      </c>
      <c r="E700" s="522">
        <v>207.96</v>
      </c>
      <c r="F700" s="522">
        <v>207.96</v>
      </c>
      <c r="G700" s="333">
        <f t="shared" si="20"/>
        <v>7381.7099999999864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25">
      <c r="A701" s="329" t="s">
        <v>289</v>
      </c>
      <c r="B701" s="330">
        <v>2</v>
      </c>
      <c r="C701" s="298">
        <v>46199</v>
      </c>
      <c r="D701" s="299" t="s">
        <v>866</v>
      </c>
      <c r="E701" s="522">
        <v>51.84</v>
      </c>
      <c r="F701" s="522"/>
      <c r="G701" s="333">
        <f t="shared" si="20"/>
        <v>7381.7099999999864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25">
      <c r="A702" s="329" t="s">
        <v>289</v>
      </c>
      <c r="B702" s="330">
        <v>3</v>
      </c>
      <c r="C702" s="298">
        <v>46199</v>
      </c>
      <c r="D702" s="299" t="s">
        <v>296</v>
      </c>
      <c r="E702" s="522">
        <v>10.31</v>
      </c>
      <c r="F702" s="522"/>
      <c r="G702" s="333">
        <f t="shared" si="20"/>
        <v>7433.5499999999865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25">
      <c r="A703" s="329" t="s">
        <v>289</v>
      </c>
      <c r="B703" s="330">
        <v>4</v>
      </c>
      <c r="C703" s="298">
        <v>46199</v>
      </c>
      <c r="D703" s="299" t="s">
        <v>296</v>
      </c>
      <c r="E703" s="522">
        <v>87.14</v>
      </c>
      <c r="F703" s="522"/>
      <c r="G703" s="333">
        <f t="shared" si="20"/>
        <v>7443.8599999999869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25">
      <c r="A704" s="329" t="s">
        <v>289</v>
      </c>
      <c r="B704" s="330">
        <v>5</v>
      </c>
      <c r="C704" s="298">
        <v>46199</v>
      </c>
      <c r="D704" s="299" t="s">
        <v>938</v>
      </c>
      <c r="E704" s="522">
        <v>20</v>
      </c>
      <c r="F704" s="522"/>
      <c r="G704" s="333">
        <f t="shared" si="20"/>
        <v>7530.9999999999873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25">
      <c r="A705" s="329" t="s">
        <v>294</v>
      </c>
      <c r="B705" s="330">
        <v>12</v>
      </c>
      <c r="C705" s="298">
        <v>46198</v>
      </c>
      <c r="D705" s="299" t="s">
        <v>314</v>
      </c>
      <c r="E705" s="522">
        <v>204.48</v>
      </c>
      <c r="F705" s="522"/>
      <c r="G705" s="333">
        <f t="shared" si="20"/>
        <v>7550.9999999999873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25">
      <c r="A706" s="329" t="s">
        <v>291</v>
      </c>
      <c r="B706" s="330">
        <v>39</v>
      </c>
      <c r="C706" s="298">
        <v>46198</v>
      </c>
      <c r="D706" s="299" t="s">
        <v>292</v>
      </c>
      <c r="E706" s="522"/>
      <c r="F706" s="522">
        <v>2763.77</v>
      </c>
      <c r="G706" s="333">
        <f t="shared" si="20"/>
        <v>7755.4799999999868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25">
      <c r="A707" s="329" t="s">
        <v>289</v>
      </c>
      <c r="B707" s="330">
        <v>5</v>
      </c>
      <c r="C707" s="298">
        <v>46198</v>
      </c>
      <c r="D707" s="299" t="s">
        <v>844</v>
      </c>
      <c r="E707" s="522">
        <v>11.2</v>
      </c>
      <c r="F707" s="522"/>
      <c r="G707" s="333">
        <f t="shared" ref="G707:G727" si="21">G708-E707+F707</f>
        <v>4991.7099999999864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25">
      <c r="A708" s="329" t="s">
        <v>289</v>
      </c>
      <c r="B708" s="330">
        <v>2</v>
      </c>
      <c r="C708" s="298">
        <v>46197</v>
      </c>
      <c r="D708" s="299" t="s">
        <v>939</v>
      </c>
      <c r="E708" s="522">
        <v>15.99</v>
      </c>
      <c r="F708" s="522"/>
      <c r="G708" s="333">
        <f t="shared" si="21"/>
        <v>5002.9099999999862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25">
      <c r="A709" s="329" t="s">
        <v>289</v>
      </c>
      <c r="B709" s="330">
        <v>5</v>
      </c>
      <c r="C709" s="298">
        <v>46197</v>
      </c>
      <c r="D709" s="299" t="s">
        <v>339</v>
      </c>
      <c r="E709" s="522">
        <v>47.93</v>
      </c>
      <c r="F709" s="522"/>
      <c r="G709" s="333">
        <f t="shared" si="21"/>
        <v>5018.899999999986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25">
      <c r="A710" s="329" t="s">
        <v>294</v>
      </c>
      <c r="B710" s="330">
        <v>43</v>
      </c>
      <c r="C710" s="298">
        <v>46197</v>
      </c>
      <c r="D710" s="299" t="s">
        <v>201</v>
      </c>
      <c r="E710" s="522">
        <v>42.84</v>
      </c>
      <c r="F710" s="522"/>
      <c r="G710" s="333">
        <f t="shared" si="21"/>
        <v>5066.8299999999863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25">
      <c r="A711" s="329" t="s">
        <v>294</v>
      </c>
      <c r="B711" s="330">
        <v>42</v>
      </c>
      <c r="C711" s="298">
        <v>46197</v>
      </c>
      <c r="D711" s="299" t="s">
        <v>200</v>
      </c>
      <c r="E711" s="522">
        <v>99.4</v>
      </c>
      <c r="F711" s="522"/>
      <c r="G711" s="333">
        <f t="shared" si="21"/>
        <v>5109.6699999999864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25">
      <c r="A712" s="329" t="s">
        <v>289</v>
      </c>
      <c r="B712" s="330">
        <v>8</v>
      </c>
      <c r="C712" s="298">
        <v>46196</v>
      </c>
      <c r="D712" s="299" t="s">
        <v>319</v>
      </c>
      <c r="E712" s="522">
        <v>5.68</v>
      </c>
      <c r="F712" s="522"/>
      <c r="G712" s="333">
        <f t="shared" si="21"/>
        <v>5209.0699999999861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25">
      <c r="A713" s="329" t="s">
        <v>289</v>
      </c>
      <c r="B713" s="330">
        <v>1</v>
      </c>
      <c r="C713" s="298">
        <v>46196</v>
      </c>
      <c r="D713" s="299" t="s">
        <v>306</v>
      </c>
      <c r="E713" s="522">
        <v>167.73</v>
      </c>
      <c r="F713" s="522"/>
      <c r="G713" s="333">
        <f t="shared" si="21"/>
        <v>5214.7499999999864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25">
      <c r="A714" s="329" t="s">
        <v>289</v>
      </c>
      <c r="B714" s="330">
        <v>4</v>
      </c>
      <c r="C714" s="298">
        <v>46196</v>
      </c>
      <c r="D714" s="299" t="s">
        <v>296</v>
      </c>
      <c r="E714" s="522">
        <v>40.81</v>
      </c>
      <c r="F714" s="522"/>
      <c r="G714" s="333">
        <f t="shared" si="21"/>
        <v>5382.4799999999859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25">
      <c r="A715" s="329" t="s">
        <v>289</v>
      </c>
      <c r="B715" s="330">
        <v>2</v>
      </c>
      <c r="C715" s="298">
        <v>46196</v>
      </c>
      <c r="D715" s="299" t="s">
        <v>334</v>
      </c>
      <c r="E715" s="522">
        <v>17.68</v>
      </c>
      <c r="F715" s="522"/>
      <c r="G715" s="333">
        <f t="shared" si="21"/>
        <v>5423.2899999999863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25">
      <c r="A716" s="329" t="s">
        <v>289</v>
      </c>
      <c r="B716" s="330">
        <v>3</v>
      </c>
      <c r="C716" s="298">
        <v>46196</v>
      </c>
      <c r="D716" s="299" t="s">
        <v>320</v>
      </c>
      <c r="E716" s="522">
        <v>5.19</v>
      </c>
      <c r="F716" s="522"/>
      <c r="G716" s="333">
        <f t="shared" si="21"/>
        <v>5440.9699999999866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25">
      <c r="A717" s="329" t="s">
        <v>289</v>
      </c>
      <c r="B717" s="330">
        <v>8</v>
      </c>
      <c r="C717" s="298">
        <v>46196</v>
      </c>
      <c r="D717" s="299" t="s">
        <v>308</v>
      </c>
      <c r="E717" s="522">
        <v>71.75</v>
      </c>
      <c r="F717" s="522"/>
      <c r="G717" s="333">
        <f t="shared" si="21"/>
        <v>5446.1599999999862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25">
      <c r="A718" s="329" t="s">
        <v>294</v>
      </c>
      <c r="B718" s="330">
        <v>22</v>
      </c>
      <c r="C718" s="298">
        <v>46196</v>
      </c>
      <c r="D718" s="299" t="s">
        <v>833</v>
      </c>
      <c r="E718" s="522">
        <v>15.96</v>
      </c>
      <c r="F718" s="522"/>
      <c r="G718" s="333">
        <f t="shared" si="21"/>
        <v>5517.9099999999862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25">
      <c r="A719" s="329" t="s">
        <v>289</v>
      </c>
      <c r="B719" s="330">
        <v>2</v>
      </c>
      <c r="C719" s="298">
        <v>46195</v>
      </c>
      <c r="D719" s="299" t="s">
        <v>334</v>
      </c>
      <c r="E719" s="522">
        <v>7.89</v>
      </c>
      <c r="F719" s="522"/>
      <c r="G719" s="333">
        <f t="shared" si="21"/>
        <v>5533.8699999999862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25">
      <c r="A720" s="329" t="s">
        <v>287</v>
      </c>
      <c r="B720" s="330" t="s">
        <v>287</v>
      </c>
      <c r="C720" s="298">
        <v>46195</v>
      </c>
      <c r="D720" s="299" t="s">
        <v>937</v>
      </c>
      <c r="E720" s="522">
        <v>86.07</v>
      </c>
      <c r="F720" s="522">
        <v>86.07</v>
      </c>
      <c r="G720" s="333">
        <f t="shared" si="21"/>
        <v>5541.7599999999866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25">
      <c r="A721" s="329" t="s">
        <v>287</v>
      </c>
      <c r="B721" s="330" t="s">
        <v>287</v>
      </c>
      <c r="C721" s="298">
        <v>46195</v>
      </c>
      <c r="D721" s="299" t="s">
        <v>920</v>
      </c>
      <c r="E721" s="522">
        <v>14.98</v>
      </c>
      <c r="F721" s="522">
        <v>14.98</v>
      </c>
      <c r="G721" s="333">
        <f t="shared" si="21"/>
        <v>5541.7599999999866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25">
      <c r="A722" s="329" t="s">
        <v>287</v>
      </c>
      <c r="B722" s="330" t="s">
        <v>287</v>
      </c>
      <c r="C722" s="298">
        <v>46195</v>
      </c>
      <c r="D722" s="299" t="s">
        <v>934</v>
      </c>
      <c r="E722" s="522">
        <v>83.52</v>
      </c>
      <c r="F722" s="522">
        <v>83.52</v>
      </c>
      <c r="G722" s="333">
        <f t="shared" si="21"/>
        <v>5541.7599999999866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25">
      <c r="A723" s="329" t="s">
        <v>287</v>
      </c>
      <c r="B723" s="330" t="s">
        <v>287</v>
      </c>
      <c r="C723" s="298">
        <v>46195</v>
      </c>
      <c r="D723" s="299" t="s">
        <v>935</v>
      </c>
      <c r="E723" s="522">
        <v>62.19</v>
      </c>
      <c r="F723" s="522">
        <v>62.19</v>
      </c>
      <c r="G723" s="333">
        <f t="shared" si="21"/>
        <v>5541.7599999999866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25">
      <c r="A724" s="329" t="s">
        <v>289</v>
      </c>
      <c r="B724" s="330">
        <v>3</v>
      </c>
      <c r="C724" s="298">
        <v>46195</v>
      </c>
      <c r="D724" s="299" t="s">
        <v>310</v>
      </c>
      <c r="E724" s="522">
        <v>6.99</v>
      </c>
      <c r="F724" s="522"/>
      <c r="G724" s="333">
        <f t="shared" si="21"/>
        <v>5541.7599999999866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25">
      <c r="A725" s="329" t="s">
        <v>287</v>
      </c>
      <c r="B725" s="330" t="s">
        <v>287</v>
      </c>
      <c r="C725" s="298">
        <v>46195</v>
      </c>
      <c r="D725" s="299" t="s">
        <v>936</v>
      </c>
      <c r="E725" s="522">
        <v>60.47</v>
      </c>
      <c r="F725" s="522">
        <v>60.47</v>
      </c>
      <c r="G725" s="333">
        <f t="shared" si="21"/>
        <v>5548.7499999999864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25">
      <c r="A726" s="329" t="s">
        <v>294</v>
      </c>
      <c r="B726" s="330">
        <v>22</v>
      </c>
      <c r="C726" s="298">
        <v>46195</v>
      </c>
      <c r="D726" s="299" t="s">
        <v>323</v>
      </c>
      <c r="E726" s="522">
        <v>20.22</v>
      </c>
      <c r="F726" s="522"/>
      <c r="G726" s="333">
        <f t="shared" si="21"/>
        <v>5548.7499999999864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25">
      <c r="A727" s="329" t="s">
        <v>289</v>
      </c>
      <c r="B727" s="330">
        <v>6</v>
      </c>
      <c r="C727" s="298">
        <v>46195</v>
      </c>
      <c r="D727" s="299" t="s">
        <v>917</v>
      </c>
      <c r="E727" s="522">
        <v>200</v>
      </c>
      <c r="F727" s="522"/>
      <c r="G727" s="333">
        <f t="shared" si="21"/>
        <v>5568.9699999999866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25">
      <c r="A728" s="329" t="s">
        <v>289</v>
      </c>
      <c r="B728" s="330">
        <v>5</v>
      </c>
      <c r="C728" s="298">
        <v>46194</v>
      </c>
      <c r="D728" s="299" t="s">
        <v>339</v>
      </c>
      <c r="E728" s="522">
        <v>47.93</v>
      </c>
      <c r="F728" s="522"/>
      <c r="G728" s="333">
        <f t="shared" ref="G728:G748" si="22">G729-E728+F728</f>
        <v>5768.9699999999866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25">
      <c r="A729" s="329" t="s">
        <v>287</v>
      </c>
      <c r="B729" s="330" t="s">
        <v>287</v>
      </c>
      <c r="C729" s="298">
        <v>46194</v>
      </c>
      <c r="D729" s="299" t="s">
        <v>933</v>
      </c>
      <c r="E729" s="522"/>
      <c r="F729" s="522">
        <v>50</v>
      </c>
      <c r="G729" s="333">
        <f t="shared" si="22"/>
        <v>5816.8999999999869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25">
      <c r="A730" s="329" t="s">
        <v>287</v>
      </c>
      <c r="B730" s="330" t="s">
        <v>287</v>
      </c>
      <c r="C730" s="298">
        <v>46194</v>
      </c>
      <c r="D730" s="299" t="s">
        <v>933</v>
      </c>
      <c r="E730" s="522">
        <v>50</v>
      </c>
      <c r="F730" s="522"/>
      <c r="G730" s="333">
        <f t="shared" si="22"/>
        <v>5766.8999999999869</v>
      </c>
      <c r="H730" s="334" t="s">
        <v>298</v>
      </c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25">
      <c r="A731" s="329" t="s">
        <v>287</v>
      </c>
      <c r="B731" s="330" t="s">
        <v>287</v>
      </c>
      <c r="C731" s="298">
        <v>46194</v>
      </c>
      <c r="D731" s="299" t="s">
        <v>920</v>
      </c>
      <c r="E731" s="522">
        <v>28.38</v>
      </c>
      <c r="F731" s="522">
        <v>28.38</v>
      </c>
      <c r="G731" s="333">
        <f t="shared" si="22"/>
        <v>5816.8999999999869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25">
      <c r="A732" s="329" t="s">
        <v>287</v>
      </c>
      <c r="B732" s="330" t="s">
        <v>287</v>
      </c>
      <c r="C732" s="298">
        <v>46194</v>
      </c>
      <c r="D732" s="299" t="s">
        <v>918</v>
      </c>
      <c r="E732" s="522">
        <v>35.020000000000003</v>
      </c>
      <c r="F732" s="522">
        <v>35.020000000000003</v>
      </c>
      <c r="G732" s="333">
        <f t="shared" si="22"/>
        <v>5816.8999999999869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25">
      <c r="A733" s="329" t="s">
        <v>287</v>
      </c>
      <c r="B733" s="330" t="s">
        <v>287</v>
      </c>
      <c r="C733" s="298">
        <v>46194</v>
      </c>
      <c r="D733" s="299" t="s">
        <v>925</v>
      </c>
      <c r="E733" s="522">
        <v>83.81</v>
      </c>
      <c r="F733" s="522">
        <v>83.81</v>
      </c>
      <c r="G733" s="333">
        <f t="shared" si="22"/>
        <v>5816.8999999999869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25">
      <c r="A734" s="329" t="s">
        <v>287</v>
      </c>
      <c r="B734" s="330" t="s">
        <v>287</v>
      </c>
      <c r="C734" s="298">
        <v>46194</v>
      </c>
      <c r="D734" s="299" t="s">
        <v>926</v>
      </c>
      <c r="E734" s="522">
        <v>27.43</v>
      </c>
      <c r="F734" s="522">
        <v>27.43</v>
      </c>
      <c r="G734" s="333">
        <f t="shared" si="22"/>
        <v>5816.8999999999869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25">
      <c r="A735" s="329" t="s">
        <v>287</v>
      </c>
      <c r="B735" s="330" t="s">
        <v>287</v>
      </c>
      <c r="C735" s="298">
        <v>46193</v>
      </c>
      <c r="D735" s="299" t="s">
        <v>930</v>
      </c>
      <c r="E735" s="522">
        <v>30.86</v>
      </c>
      <c r="F735" s="522">
        <v>30.86</v>
      </c>
      <c r="G735" s="333">
        <f t="shared" si="22"/>
        <v>5816.8999999999869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25">
      <c r="A736" s="329" t="s">
        <v>287</v>
      </c>
      <c r="B736" s="330" t="s">
        <v>287</v>
      </c>
      <c r="C736" s="298">
        <v>46193</v>
      </c>
      <c r="D736" s="299" t="s">
        <v>920</v>
      </c>
      <c r="E736" s="522">
        <v>13.95</v>
      </c>
      <c r="F736" s="522">
        <v>13.95</v>
      </c>
      <c r="G736" s="333">
        <f t="shared" si="22"/>
        <v>5816.8999999999869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25">
      <c r="A737" s="329" t="s">
        <v>287</v>
      </c>
      <c r="B737" s="330" t="s">
        <v>287</v>
      </c>
      <c r="C737" s="298">
        <v>46192</v>
      </c>
      <c r="D737" s="299" t="s">
        <v>932</v>
      </c>
      <c r="E737" s="522">
        <v>148.54</v>
      </c>
      <c r="F737" s="522">
        <v>148.54</v>
      </c>
      <c r="G737" s="333">
        <f t="shared" si="22"/>
        <v>5816.8999999999869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25">
      <c r="A738" s="329" t="s">
        <v>287</v>
      </c>
      <c r="B738" s="330" t="s">
        <v>287</v>
      </c>
      <c r="C738" s="298">
        <v>46192</v>
      </c>
      <c r="D738" s="299" t="s">
        <v>919</v>
      </c>
      <c r="E738" s="522">
        <v>80</v>
      </c>
      <c r="F738" s="522">
        <v>80</v>
      </c>
      <c r="G738" s="333">
        <f t="shared" si="22"/>
        <v>5816.8999999999869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25">
      <c r="A739" s="329" t="s">
        <v>287</v>
      </c>
      <c r="B739" s="330" t="s">
        <v>287</v>
      </c>
      <c r="C739" s="298">
        <v>46192</v>
      </c>
      <c r="D739" s="299" t="s">
        <v>920</v>
      </c>
      <c r="E739" s="522">
        <v>27.98</v>
      </c>
      <c r="F739" s="522">
        <v>27.98</v>
      </c>
      <c r="G739" s="333">
        <f t="shared" si="22"/>
        <v>5816.8999999999869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25">
      <c r="A740" s="329" t="s">
        <v>287</v>
      </c>
      <c r="B740" s="330" t="s">
        <v>287</v>
      </c>
      <c r="C740" s="298">
        <v>46192</v>
      </c>
      <c r="D740" s="299" t="s">
        <v>931</v>
      </c>
      <c r="E740" s="522">
        <v>30.63</v>
      </c>
      <c r="F740" s="522">
        <v>30.63</v>
      </c>
      <c r="G740" s="333">
        <f t="shared" si="22"/>
        <v>5816.8999999999869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25">
      <c r="A741" s="329" t="s">
        <v>294</v>
      </c>
      <c r="B741" s="330">
        <v>22</v>
      </c>
      <c r="C741" s="298">
        <v>46192</v>
      </c>
      <c r="D741" s="299" t="s">
        <v>921</v>
      </c>
      <c r="E741" s="522">
        <v>7.46</v>
      </c>
      <c r="F741" s="522"/>
      <c r="G741" s="333">
        <f t="shared" si="22"/>
        <v>5816.8999999999869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25">
      <c r="A742" s="329" t="s">
        <v>287</v>
      </c>
      <c r="B742" s="330" t="s">
        <v>287</v>
      </c>
      <c r="C742" s="298">
        <v>46192</v>
      </c>
      <c r="D742" s="299" t="s">
        <v>922</v>
      </c>
      <c r="E742" s="522">
        <v>22.07</v>
      </c>
      <c r="F742" s="522">
        <v>22.07</v>
      </c>
      <c r="G742" s="333">
        <f t="shared" si="22"/>
        <v>5824.3599999999869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25">
      <c r="A743" s="329" t="s">
        <v>287</v>
      </c>
      <c r="B743" s="330" t="s">
        <v>287</v>
      </c>
      <c r="C743" s="298">
        <v>46192</v>
      </c>
      <c r="D743" s="299" t="s">
        <v>922</v>
      </c>
      <c r="E743" s="522">
        <v>51.04</v>
      </c>
      <c r="F743" s="522">
        <v>51.04</v>
      </c>
      <c r="G743" s="333">
        <f t="shared" si="22"/>
        <v>5824.3599999999869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25">
      <c r="A744" s="329" t="s">
        <v>287</v>
      </c>
      <c r="B744" s="330" t="s">
        <v>287</v>
      </c>
      <c r="C744" s="298">
        <v>46192</v>
      </c>
      <c r="D744" s="299" t="s">
        <v>922</v>
      </c>
      <c r="E744" s="522">
        <v>90.59</v>
      </c>
      <c r="F744" s="522">
        <v>90.59</v>
      </c>
      <c r="G744" s="333">
        <f t="shared" si="22"/>
        <v>5824.3599999999869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25">
      <c r="A745" s="329" t="s">
        <v>287</v>
      </c>
      <c r="B745" s="330" t="s">
        <v>287</v>
      </c>
      <c r="C745" s="298">
        <v>46192</v>
      </c>
      <c r="D745" s="299" t="s">
        <v>923</v>
      </c>
      <c r="E745" s="522">
        <v>26.02</v>
      </c>
      <c r="F745" s="522">
        <v>26.02</v>
      </c>
      <c r="G745" s="333">
        <f t="shared" si="22"/>
        <v>5824.3599999999869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25">
      <c r="A746" s="329" t="s">
        <v>287</v>
      </c>
      <c r="B746" s="330" t="s">
        <v>287</v>
      </c>
      <c r="C746" s="298">
        <v>46192</v>
      </c>
      <c r="D746" s="299" t="s">
        <v>923</v>
      </c>
      <c r="E746" s="522">
        <v>26.02</v>
      </c>
      <c r="F746" s="522">
        <v>26.02</v>
      </c>
      <c r="G746" s="333">
        <f t="shared" si="22"/>
        <v>5824.3599999999869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25">
      <c r="A747" s="329" t="s">
        <v>287</v>
      </c>
      <c r="B747" s="330" t="s">
        <v>287</v>
      </c>
      <c r="C747" s="298">
        <v>46192</v>
      </c>
      <c r="D747" s="299" t="s">
        <v>923</v>
      </c>
      <c r="E747" s="522">
        <v>38.03</v>
      </c>
      <c r="F747" s="522">
        <v>38.03</v>
      </c>
      <c r="G747" s="333">
        <f t="shared" si="22"/>
        <v>5824.3599999999869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25">
      <c r="A748" s="329" t="s">
        <v>287</v>
      </c>
      <c r="B748" s="330" t="s">
        <v>287</v>
      </c>
      <c r="C748" s="298">
        <v>46192</v>
      </c>
      <c r="D748" s="299" t="s">
        <v>923</v>
      </c>
      <c r="E748" s="522">
        <v>26.03</v>
      </c>
      <c r="F748" s="522">
        <v>26.03</v>
      </c>
      <c r="G748" s="333">
        <f t="shared" si="22"/>
        <v>5824.3599999999869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25">
      <c r="A749" s="329" t="s">
        <v>287</v>
      </c>
      <c r="B749" s="330" t="s">
        <v>287</v>
      </c>
      <c r="C749" s="298">
        <v>46192</v>
      </c>
      <c r="D749" s="299" t="s">
        <v>920</v>
      </c>
      <c r="E749" s="522">
        <v>21.98</v>
      </c>
      <c r="F749" s="522">
        <v>21.98</v>
      </c>
      <c r="G749" s="333">
        <f t="shared" ref="G749:G806" si="23">G750-E749+F749</f>
        <v>5824.3599999999869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25">
      <c r="A750" s="329" t="s">
        <v>287</v>
      </c>
      <c r="B750" s="330" t="s">
        <v>287</v>
      </c>
      <c r="C750" s="298">
        <v>46192</v>
      </c>
      <c r="D750" s="299" t="s">
        <v>920</v>
      </c>
      <c r="E750" s="522">
        <v>27.99</v>
      </c>
      <c r="F750" s="522">
        <v>27.99</v>
      </c>
      <c r="G750" s="333">
        <f t="shared" si="23"/>
        <v>5824.3599999999869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25">
      <c r="A751" s="329" t="s">
        <v>287</v>
      </c>
      <c r="B751" s="330" t="s">
        <v>287</v>
      </c>
      <c r="C751" s="298">
        <v>46191</v>
      </c>
      <c r="D751" s="299" t="s">
        <v>924</v>
      </c>
      <c r="E751" s="522">
        <v>22.69</v>
      </c>
      <c r="F751" s="522">
        <v>22.69</v>
      </c>
      <c r="G751" s="333">
        <f t="shared" si="23"/>
        <v>5824.3599999999869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25">
      <c r="A752" s="329" t="s">
        <v>287</v>
      </c>
      <c r="B752" s="330" t="s">
        <v>287</v>
      </c>
      <c r="C752" s="298">
        <v>46191</v>
      </c>
      <c r="D752" s="299" t="s">
        <v>925</v>
      </c>
      <c r="E752" s="522">
        <v>42.32</v>
      </c>
      <c r="F752" s="522">
        <v>42.32</v>
      </c>
      <c r="G752" s="333">
        <f t="shared" si="23"/>
        <v>5824.3599999999869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25">
      <c r="A753" s="329" t="s">
        <v>287</v>
      </c>
      <c r="B753" s="330" t="s">
        <v>287</v>
      </c>
      <c r="C753" s="298">
        <v>46191</v>
      </c>
      <c r="D753" s="299" t="s">
        <v>926</v>
      </c>
      <c r="E753" s="522">
        <v>72.86</v>
      </c>
      <c r="F753" s="522">
        <v>72.86</v>
      </c>
      <c r="G753" s="333">
        <f t="shared" si="23"/>
        <v>5824.3599999999869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25">
      <c r="A754" s="329" t="s">
        <v>287</v>
      </c>
      <c r="B754" s="330" t="s">
        <v>287</v>
      </c>
      <c r="C754" s="298">
        <v>46191</v>
      </c>
      <c r="D754" s="299" t="s">
        <v>927</v>
      </c>
      <c r="E754" s="522">
        <v>106.89</v>
      </c>
      <c r="F754" s="522">
        <v>106.89</v>
      </c>
      <c r="G754" s="333">
        <f t="shared" si="23"/>
        <v>5824.3599999999869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25">
      <c r="A755" s="329" t="s">
        <v>287</v>
      </c>
      <c r="B755" s="330" t="s">
        <v>287</v>
      </c>
      <c r="C755" s="298">
        <v>46191</v>
      </c>
      <c r="D755" s="299" t="s">
        <v>929</v>
      </c>
      <c r="E755" s="522">
        <v>94.74</v>
      </c>
      <c r="F755" s="522">
        <v>94.74</v>
      </c>
      <c r="G755" s="333">
        <f t="shared" si="23"/>
        <v>5824.3599999999869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25">
      <c r="A756" s="329" t="s">
        <v>289</v>
      </c>
      <c r="B756" s="330">
        <v>1</v>
      </c>
      <c r="C756" s="298">
        <v>46191</v>
      </c>
      <c r="D756" s="299" t="s">
        <v>306</v>
      </c>
      <c r="E756" s="522">
        <v>99.97</v>
      </c>
      <c r="F756" s="522"/>
      <c r="G756" s="333">
        <f t="shared" si="23"/>
        <v>5824.3599999999869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25">
      <c r="A757" s="329" t="s">
        <v>294</v>
      </c>
      <c r="B757" s="330">
        <v>22</v>
      </c>
      <c r="C757" s="298">
        <v>46191</v>
      </c>
      <c r="D757" s="299" t="s">
        <v>928</v>
      </c>
      <c r="E757" s="522">
        <v>13.84</v>
      </c>
      <c r="F757" s="522"/>
      <c r="G757" s="333">
        <f t="shared" si="23"/>
        <v>5924.3299999999872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25">
      <c r="A758" s="329" t="s">
        <v>289</v>
      </c>
      <c r="B758" s="330">
        <v>1</v>
      </c>
      <c r="C758" s="298">
        <v>46190</v>
      </c>
      <c r="D758" s="299" t="s">
        <v>306</v>
      </c>
      <c r="E758" s="522">
        <v>87.19</v>
      </c>
      <c r="F758" s="522"/>
      <c r="G758" s="333">
        <f t="shared" si="23"/>
        <v>5938.1699999999873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25">
      <c r="A759" s="329" t="s">
        <v>294</v>
      </c>
      <c r="B759" s="330">
        <v>21</v>
      </c>
      <c r="C759" s="298">
        <v>46190</v>
      </c>
      <c r="D759" s="299" t="s">
        <v>194</v>
      </c>
      <c r="E759" s="522">
        <v>81</v>
      </c>
      <c r="F759" s="522"/>
      <c r="G759" s="333">
        <f t="shared" si="23"/>
        <v>6025.3599999999869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25">
      <c r="A760" s="329" t="s">
        <v>294</v>
      </c>
      <c r="B760" s="330">
        <v>43</v>
      </c>
      <c r="C760" s="298">
        <v>46190</v>
      </c>
      <c r="D760" s="299" t="s">
        <v>333</v>
      </c>
      <c r="E760" s="522">
        <v>29.8</v>
      </c>
      <c r="F760" s="522"/>
      <c r="G760" s="333">
        <f t="shared" si="23"/>
        <v>6106.3599999999869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25">
      <c r="A761" s="329" t="s">
        <v>294</v>
      </c>
      <c r="B761" s="330">
        <v>42</v>
      </c>
      <c r="C761" s="298">
        <v>46190</v>
      </c>
      <c r="D761" s="299" t="s">
        <v>333</v>
      </c>
      <c r="E761" s="522">
        <v>74.5</v>
      </c>
      <c r="F761" s="522"/>
      <c r="G761" s="333">
        <f t="shared" si="23"/>
        <v>6136.1599999999871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25">
      <c r="A762" s="329" t="s">
        <v>289</v>
      </c>
      <c r="B762" s="330">
        <v>4</v>
      </c>
      <c r="C762" s="298">
        <v>46190</v>
      </c>
      <c r="D762" s="299" t="s">
        <v>334</v>
      </c>
      <c r="E762" s="522">
        <v>82.35</v>
      </c>
      <c r="F762" s="522"/>
      <c r="G762" s="333">
        <f t="shared" si="23"/>
        <v>6210.6599999999871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25">
      <c r="A763" s="329" t="s">
        <v>289</v>
      </c>
      <c r="B763" s="330">
        <v>2</v>
      </c>
      <c r="C763" s="298">
        <v>46190</v>
      </c>
      <c r="D763" s="299" t="s">
        <v>334</v>
      </c>
      <c r="E763" s="522">
        <v>17.68</v>
      </c>
      <c r="F763" s="522"/>
      <c r="G763" s="333">
        <f t="shared" si="23"/>
        <v>6293.0099999999875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25">
      <c r="A764" s="329" t="s">
        <v>289</v>
      </c>
      <c r="B764" s="330">
        <v>6</v>
      </c>
      <c r="C764" s="298">
        <v>46190</v>
      </c>
      <c r="D764" s="299" t="s">
        <v>300</v>
      </c>
      <c r="E764" s="522">
        <v>14.67</v>
      </c>
      <c r="F764" s="522"/>
      <c r="G764" s="333">
        <f t="shared" si="23"/>
        <v>6310.6899999999878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25">
      <c r="A765" s="329" t="s">
        <v>289</v>
      </c>
      <c r="B765" s="330">
        <v>6</v>
      </c>
      <c r="C765" s="298">
        <v>46190</v>
      </c>
      <c r="D765" s="299" t="s">
        <v>300</v>
      </c>
      <c r="E765" s="522">
        <v>56.42</v>
      </c>
      <c r="F765" s="522"/>
      <c r="G765" s="333">
        <f t="shared" si="23"/>
        <v>6325.3599999999878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25">
      <c r="A766" s="329" t="s">
        <v>289</v>
      </c>
      <c r="B766" s="330">
        <v>6</v>
      </c>
      <c r="C766" s="298">
        <v>46190</v>
      </c>
      <c r="D766" s="299" t="s">
        <v>300</v>
      </c>
      <c r="E766" s="522">
        <v>53.23</v>
      </c>
      <c r="F766" s="522"/>
      <c r="G766" s="333">
        <f t="shared" si="23"/>
        <v>6381.7799999999879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25">
      <c r="A767" s="329" t="s">
        <v>294</v>
      </c>
      <c r="B767" s="330">
        <v>23</v>
      </c>
      <c r="C767" s="298">
        <v>46190</v>
      </c>
      <c r="D767" s="299" t="s">
        <v>63</v>
      </c>
      <c r="E767" s="522">
        <v>529.46</v>
      </c>
      <c r="F767" s="522"/>
      <c r="G767" s="333">
        <f t="shared" si="23"/>
        <v>6435.0099999999875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25">
      <c r="A768" s="329" t="s">
        <v>294</v>
      </c>
      <c r="B768" s="330">
        <v>17</v>
      </c>
      <c r="C768" s="298">
        <v>46190</v>
      </c>
      <c r="D768" s="299" t="s">
        <v>188</v>
      </c>
      <c r="E768" s="522">
        <v>42.65</v>
      </c>
      <c r="F768" s="522"/>
      <c r="G768" s="333">
        <f t="shared" si="23"/>
        <v>6964.4699999999875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25">
      <c r="A769" s="329" t="s">
        <v>294</v>
      </c>
      <c r="B769" s="330">
        <v>15</v>
      </c>
      <c r="C769" s="298">
        <v>46190</v>
      </c>
      <c r="D769" s="299" t="s">
        <v>185</v>
      </c>
      <c r="E769" s="522">
        <v>87.41</v>
      </c>
      <c r="F769" s="522"/>
      <c r="G769" s="333">
        <f t="shared" si="23"/>
        <v>7007.1199999999872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25">
      <c r="A770" s="329" t="s">
        <v>335</v>
      </c>
      <c r="B770" s="330" t="s">
        <v>335</v>
      </c>
      <c r="C770" s="298">
        <v>46190</v>
      </c>
      <c r="D770" s="299" t="s">
        <v>185</v>
      </c>
      <c r="E770" s="522">
        <v>86.48</v>
      </c>
      <c r="F770" s="522"/>
      <c r="G770" s="333">
        <f t="shared" si="23"/>
        <v>7094.529999999987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25">
      <c r="A771" s="329" t="s">
        <v>291</v>
      </c>
      <c r="B771" s="330">
        <v>40</v>
      </c>
      <c r="C771" s="298">
        <v>46190</v>
      </c>
      <c r="D771" s="299" t="s">
        <v>316</v>
      </c>
      <c r="E771" s="522"/>
      <c r="F771" s="522">
        <v>854.38</v>
      </c>
      <c r="G771" s="333">
        <f t="shared" si="23"/>
        <v>7181.0099999999866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25">
      <c r="A772" s="329" t="s">
        <v>289</v>
      </c>
      <c r="B772" s="330">
        <v>5</v>
      </c>
      <c r="C772" s="298">
        <v>46189</v>
      </c>
      <c r="D772" s="299" t="s">
        <v>339</v>
      </c>
      <c r="E772" s="522">
        <v>21.3</v>
      </c>
      <c r="F772" s="522"/>
      <c r="G772" s="333">
        <f t="shared" si="23"/>
        <v>6326.6299999999865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25">
      <c r="A773" s="329" t="s">
        <v>294</v>
      </c>
      <c r="B773" s="330">
        <v>11</v>
      </c>
      <c r="C773" s="298">
        <v>46189</v>
      </c>
      <c r="D773" s="299" t="s">
        <v>178</v>
      </c>
      <c r="E773" s="522">
        <v>267.75</v>
      </c>
      <c r="F773" s="522"/>
      <c r="G773" s="333">
        <f t="shared" si="23"/>
        <v>6347.9299999999866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25">
      <c r="A774" s="329" t="s">
        <v>289</v>
      </c>
      <c r="B774" s="330">
        <v>6</v>
      </c>
      <c r="C774" s="298">
        <v>46188</v>
      </c>
      <c r="D774" s="299" t="s">
        <v>883</v>
      </c>
      <c r="E774" s="522">
        <v>100</v>
      </c>
      <c r="F774" s="522"/>
      <c r="G774" s="333">
        <f t="shared" si="23"/>
        <v>6615.6799999999866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25">
      <c r="A775" s="329" t="s">
        <v>289</v>
      </c>
      <c r="B775" s="330">
        <v>2</v>
      </c>
      <c r="C775" s="298">
        <v>46188</v>
      </c>
      <c r="D775" s="299" t="s">
        <v>334</v>
      </c>
      <c r="E775" s="522">
        <v>11.29</v>
      </c>
      <c r="F775" s="522"/>
      <c r="G775" s="333">
        <f t="shared" si="23"/>
        <v>6715.6799999999866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25">
      <c r="A776" s="329" t="s">
        <v>289</v>
      </c>
      <c r="B776" s="330">
        <v>3</v>
      </c>
      <c r="C776" s="298">
        <v>46188</v>
      </c>
      <c r="D776" s="299" t="s">
        <v>334</v>
      </c>
      <c r="E776" s="522">
        <v>5.39</v>
      </c>
      <c r="F776" s="522"/>
      <c r="G776" s="333">
        <f t="shared" si="23"/>
        <v>6726.9699999999866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25">
      <c r="A777" s="329" t="s">
        <v>289</v>
      </c>
      <c r="B777" s="330">
        <v>4</v>
      </c>
      <c r="C777" s="298">
        <v>46188</v>
      </c>
      <c r="D777" s="299" t="s">
        <v>334</v>
      </c>
      <c r="E777" s="522">
        <v>31.99</v>
      </c>
      <c r="F777" s="522"/>
      <c r="G777" s="333">
        <f t="shared" si="23"/>
        <v>6732.3599999999869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25">
      <c r="A778" s="329" t="s">
        <v>289</v>
      </c>
      <c r="B778" s="330">
        <v>2</v>
      </c>
      <c r="C778" s="298">
        <v>46187</v>
      </c>
      <c r="D778" s="299" t="s">
        <v>915</v>
      </c>
      <c r="E778" s="522">
        <v>102.17</v>
      </c>
      <c r="F778" s="522"/>
      <c r="G778" s="333">
        <f t="shared" si="23"/>
        <v>6764.3499999999867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25">
      <c r="A779" s="329" t="s">
        <v>289</v>
      </c>
      <c r="B779" s="330">
        <v>1</v>
      </c>
      <c r="C779" s="298">
        <v>46187</v>
      </c>
      <c r="D779" s="299" t="s">
        <v>829</v>
      </c>
      <c r="E779" s="522">
        <v>21.86</v>
      </c>
      <c r="F779" s="522"/>
      <c r="G779" s="333">
        <f t="shared" si="23"/>
        <v>6866.5199999999868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25">
      <c r="A780" s="329" t="s">
        <v>289</v>
      </c>
      <c r="B780" s="330">
        <v>1</v>
      </c>
      <c r="C780" s="298">
        <v>46187</v>
      </c>
      <c r="D780" s="299" t="s">
        <v>311</v>
      </c>
      <c r="E780" s="522">
        <v>102.56</v>
      </c>
      <c r="F780" s="522"/>
      <c r="G780" s="333">
        <f t="shared" si="23"/>
        <v>6888.3799999999865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25">
      <c r="A781" s="329" t="s">
        <v>289</v>
      </c>
      <c r="B781" s="330">
        <v>1</v>
      </c>
      <c r="C781" s="298">
        <v>46187</v>
      </c>
      <c r="D781" s="299" t="s">
        <v>329</v>
      </c>
      <c r="E781" s="522">
        <v>121.72</v>
      </c>
      <c r="F781" s="522"/>
      <c r="G781" s="333">
        <f t="shared" si="23"/>
        <v>6990.9399999999869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25">
      <c r="A782" s="329" t="s">
        <v>289</v>
      </c>
      <c r="B782" s="330">
        <v>2</v>
      </c>
      <c r="C782" s="298">
        <v>46186</v>
      </c>
      <c r="D782" s="299" t="s">
        <v>308</v>
      </c>
      <c r="E782" s="522">
        <v>143.91999999999999</v>
      </c>
      <c r="F782" s="522"/>
      <c r="G782" s="333">
        <f t="shared" si="23"/>
        <v>7112.6599999999871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25">
      <c r="A783" s="329" t="s">
        <v>289</v>
      </c>
      <c r="B783" s="330">
        <v>2</v>
      </c>
      <c r="C783" s="298">
        <v>46186</v>
      </c>
      <c r="D783" s="299" t="s">
        <v>345</v>
      </c>
      <c r="E783" s="522">
        <v>11.95</v>
      </c>
      <c r="F783" s="522"/>
      <c r="G783" s="333">
        <f t="shared" si="23"/>
        <v>7256.5799999999872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25">
      <c r="A784" s="329" t="s">
        <v>289</v>
      </c>
      <c r="B784" s="330">
        <v>4</v>
      </c>
      <c r="C784" s="298">
        <v>46186</v>
      </c>
      <c r="D784" s="299" t="s">
        <v>310</v>
      </c>
      <c r="E784" s="522">
        <v>47.29</v>
      </c>
      <c r="F784" s="522"/>
      <c r="G784" s="333">
        <f t="shared" si="23"/>
        <v>7268.529999999987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25">
      <c r="A785" s="329" t="s">
        <v>289</v>
      </c>
      <c r="B785" s="330">
        <v>1</v>
      </c>
      <c r="C785" s="298">
        <v>46186</v>
      </c>
      <c r="D785" s="299" t="s">
        <v>306</v>
      </c>
      <c r="E785" s="522">
        <v>52.7</v>
      </c>
      <c r="F785" s="522"/>
      <c r="G785" s="333">
        <f t="shared" si="23"/>
        <v>7315.819999999987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25">
      <c r="A786" s="329" t="s">
        <v>289</v>
      </c>
      <c r="B786" s="330">
        <v>8</v>
      </c>
      <c r="C786" s="298">
        <v>46186</v>
      </c>
      <c r="D786" s="299" t="s">
        <v>308</v>
      </c>
      <c r="E786" s="522">
        <v>22.26</v>
      </c>
      <c r="F786" s="522"/>
      <c r="G786" s="333">
        <f t="shared" si="23"/>
        <v>7368.5199999999868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25">
      <c r="A787" s="329" t="s">
        <v>289</v>
      </c>
      <c r="B787" s="330">
        <v>8</v>
      </c>
      <c r="C787" s="298">
        <v>46186</v>
      </c>
      <c r="D787" s="299" t="s">
        <v>308</v>
      </c>
      <c r="E787" s="522">
        <v>28.16</v>
      </c>
      <c r="F787" s="522"/>
      <c r="G787" s="333">
        <f t="shared" si="23"/>
        <v>7390.779999999987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25">
      <c r="A788" s="329" t="s">
        <v>289</v>
      </c>
      <c r="B788" s="330">
        <v>2</v>
      </c>
      <c r="C788" s="298">
        <v>46186</v>
      </c>
      <c r="D788" s="299" t="s">
        <v>301</v>
      </c>
      <c r="E788" s="522">
        <v>32.049999999999997</v>
      </c>
      <c r="F788" s="522"/>
      <c r="G788" s="333">
        <f t="shared" si="23"/>
        <v>7418.9399999999869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25">
      <c r="A789" s="329" t="s">
        <v>289</v>
      </c>
      <c r="B789" s="330">
        <v>5</v>
      </c>
      <c r="C789" s="298">
        <v>46186</v>
      </c>
      <c r="D789" s="299" t="s">
        <v>916</v>
      </c>
      <c r="E789" s="522">
        <v>24</v>
      </c>
      <c r="F789" s="522"/>
      <c r="G789" s="333">
        <f t="shared" si="23"/>
        <v>7450.989999999987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25">
      <c r="A790" s="329" t="s">
        <v>289</v>
      </c>
      <c r="B790" s="330">
        <v>1</v>
      </c>
      <c r="C790" s="298">
        <v>46186</v>
      </c>
      <c r="D790" s="299" t="s">
        <v>306</v>
      </c>
      <c r="E790" s="522">
        <v>19.98</v>
      </c>
      <c r="F790" s="522"/>
      <c r="G790" s="333">
        <f t="shared" si="23"/>
        <v>7474.989999999987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25">
      <c r="A791" s="329" t="s">
        <v>289</v>
      </c>
      <c r="B791" s="330">
        <v>6</v>
      </c>
      <c r="C791" s="298">
        <v>46186</v>
      </c>
      <c r="D791" s="299" t="s">
        <v>300</v>
      </c>
      <c r="E791" s="522">
        <v>60.07</v>
      </c>
      <c r="F791" s="522"/>
      <c r="G791" s="333">
        <f t="shared" si="23"/>
        <v>7494.9699999999866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25">
      <c r="A792" s="329" t="s">
        <v>287</v>
      </c>
      <c r="B792" s="330" t="s">
        <v>287</v>
      </c>
      <c r="C792" s="298">
        <v>46186</v>
      </c>
      <c r="D792" s="299" t="s">
        <v>913</v>
      </c>
      <c r="E792" s="522"/>
      <c r="F792" s="522">
        <v>319.49</v>
      </c>
      <c r="G792" s="333">
        <f t="shared" si="23"/>
        <v>7555.0399999999863</v>
      </c>
      <c r="H792" s="334" t="s">
        <v>298</v>
      </c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25">
      <c r="A793" s="329" t="s">
        <v>287</v>
      </c>
      <c r="B793" s="330" t="s">
        <v>287</v>
      </c>
      <c r="C793" s="298">
        <v>46186</v>
      </c>
      <c r="D793" s="299" t="s">
        <v>300</v>
      </c>
      <c r="E793" s="522">
        <v>319.49</v>
      </c>
      <c r="F793" s="522"/>
      <c r="G793" s="333">
        <f t="shared" si="23"/>
        <v>7235.5499999999865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25">
      <c r="A794" s="329" t="s">
        <v>289</v>
      </c>
      <c r="B794" s="330">
        <v>6</v>
      </c>
      <c r="C794" s="298">
        <v>46186</v>
      </c>
      <c r="D794" s="299" t="s">
        <v>912</v>
      </c>
      <c r="E794" s="522">
        <v>-0.51</v>
      </c>
      <c r="F794" s="522"/>
      <c r="G794" s="333">
        <f t="shared" si="23"/>
        <v>7555.0399999999863</v>
      </c>
      <c r="H794" s="334" t="s">
        <v>298</v>
      </c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25">
      <c r="A795" s="329" t="s">
        <v>289</v>
      </c>
      <c r="B795" s="330">
        <v>6</v>
      </c>
      <c r="C795" s="298">
        <v>46186</v>
      </c>
      <c r="D795" s="299" t="s">
        <v>319</v>
      </c>
      <c r="E795" s="522">
        <v>13.58</v>
      </c>
      <c r="F795" s="522"/>
      <c r="G795" s="333">
        <f t="shared" si="23"/>
        <v>7554.5299999999861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25">
      <c r="A796" s="329" t="s">
        <v>294</v>
      </c>
      <c r="B796" s="330">
        <v>24</v>
      </c>
      <c r="C796" s="298">
        <v>46186</v>
      </c>
      <c r="D796" s="299" t="s">
        <v>858</v>
      </c>
      <c r="E796" s="522">
        <v>109.5</v>
      </c>
      <c r="F796" s="522"/>
      <c r="G796" s="333">
        <f t="shared" si="23"/>
        <v>7568.109999999986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25">
      <c r="A797" s="329" t="s">
        <v>294</v>
      </c>
      <c r="B797" s="330">
        <v>19</v>
      </c>
      <c r="C797" s="298">
        <v>46186</v>
      </c>
      <c r="D797" s="299" t="s">
        <v>191</v>
      </c>
      <c r="E797" s="522">
        <v>200</v>
      </c>
      <c r="F797" s="522"/>
      <c r="G797" s="333">
        <f t="shared" si="23"/>
        <v>7677.609999999986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25">
      <c r="A798" s="329" t="s">
        <v>291</v>
      </c>
      <c r="B798" s="330">
        <v>38</v>
      </c>
      <c r="C798" s="298">
        <v>46186</v>
      </c>
      <c r="D798" s="299" t="s">
        <v>293</v>
      </c>
      <c r="E798" s="522"/>
      <c r="F798" s="522">
        <v>4597.82</v>
      </c>
      <c r="G798" s="333">
        <f t="shared" si="23"/>
        <v>7877.609999999986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25">
      <c r="A799" s="329" t="s">
        <v>289</v>
      </c>
      <c r="B799" s="330">
        <v>2</v>
      </c>
      <c r="C799" s="298">
        <v>46185</v>
      </c>
      <c r="D799" s="299" t="s">
        <v>914</v>
      </c>
      <c r="E799" s="522">
        <v>90.54</v>
      </c>
      <c r="F799" s="522"/>
      <c r="G799" s="333">
        <f t="shared" si="23"/>
        <v>3279.7899999999863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25">
      <c r="A800" s="329" t="s">
        <v>289</v>
      </c>
      <c r="B800" s="330">
        <v>8</v>
      </c>
      <c r="C800" s="298">
        <v>46185</v>
      </c>
      <c r="D800" s="299" t="s">
        <v>914</v>
      </c>
      <c r="E800" s="522">
        <v>50</v>
      </c>
      <c r="F800" s="522"/>
      <c r="G800" s="333">
        <f t="shared" si="23"/>
        <v>3370.3299999999863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25">
      <c r="A801" s="329" t="s">
        <v>289</v>
      </c>
      <c r="B801" s="330">
        <v>6</v>
      </c>
      <c r="C801" s="298">
        <v>46185</v>
      </c>
      <c r="D801" s="299" t="s">
        <v>300</v>
      </c>
      <c r="E801" s="522">
        <v>79.849999999999994</v>
      </c>
      <c r="F801" s="522"/>
      <c r="G801" s="333">
        <f t="shared" si="23"/>
        <v>3420.3299999999863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25">
      <c r="A802" s="329" t="s">
        <v>289</v>
      </c>
      <c r="B802" s="330">
        <v>6</v>
      </c>
      <c r="C802" s="298">
        <v>46184</v>
      </c>
      <c r="D802" s="299" t="s">
        <v>359</v>
      </c>
      <c r="E802" s="522">
        <v>70</v>
      </c>
      <c r="F802" s="522"/>
      <c r="G802" s="333">
        <f t="shared" si="23"/>
        <v>3500.1799999999862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25">
      <c r="A803" s="329" t="s">
        <v>287</v>
      </c>
      <c r="B803" s="330" t="s">
        <v>287</v>
      </c>
      <c r="C803" s="298">
        <v>46184</v>
      </c>
      <c r="D803" s="299" t="s">
        <v>909</v>
      </c>
      <c r="E803" s="522">
        <v>2159</v>
      </c>
      <c r="F803" s="522">
        <v>2159</v>
      </c>
      <c r="G803" s="333">
        <f t="shared" si="23"/>
        <v>3570.1799999999862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25">
      <c r="A804" s="329" t="s">
        <v>294</v>
      </c>
      <c r="B804" s="330">
        <v>22</v>
      </c>
      <c r="C804" s="298">
        <v>46184</v>
      </c>
      <c r="D804" s="299" t="s">
        <v>351</v>
      </c>
      <c r="E804" s="522">
        <v>21.29</v>
      </c>
      <c r="F804" s="522"/>
      <c r="G804" s="333">
        <f t="shared" si="23"/>
        <v>3570.1799999999862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25">
      <c r="A805" s="329" t="s">
        <v>289</v>
      </c>
      <c r="B805" s="330">
        <v>4</v>
      </c>
      <c r="C805" s="298">
        <v>46184</v>
      </c>
      <c r="D805" s="299" t="s">
        <v>296</v>
      </c>
      <c r="E805" s="522">
        <v>40.67</v>
      </c>
      <c r="F805" s="522"/>
      <c r="G805" s="333">
        <f t="shared" si="23"/>
        <v>3591.4699999999862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25">
      <c r="A806" s="329" t="s">
        <v>289</v>
      </c>
      <c r="B806" s="330">
        <v>8</v>
      </c>
      <c r="C806" s="298">
        <v>46184</v>
      </c>
      <c r="D806" s="299" t="s">
        <v>319</v>
      </c>
      <c r="E806" s="522">
        <v>15.53</v>
      </c>
      <c r="F806" s="522"/>
      <c r="G806" s="333">
        <f t="shared" si="23"/>
        <v>3632.1399999999862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25">
      <c r="A807" s="329" t="s">
        <v>289</v>
      </c>
      <c r="B807" s="330">
        <v>2</v>
      </c>
      <c r="C807" s="298">
        <v>46184</v>
      </c>
      <c r="D807" s="299" t="s">
        <v>471</v>
      </c>
      <c r="E807" s="522">
        <v>83.89</v>
      </c>
      <c r="F807" s="522"/>
      <c r="G807" s="333">
        <f t="shared" ref="G807:G824" si="24">G808-E807+F807</f>
        <v>3647.6699999999864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25">
      <c r="A808" s="329" t="s">
        <v>294</v>
      </c>
      <c r="B808" s="330">
        <v>23</v>
      </c>
      <c r="C808" s="298">
        <v>46184</v>
      </c>
      <c r="D808" s="299" t="s">
        <v>67</v>
      </c>
      <c r="E808" s="522">
        <v>599.86</v>
      </c>
      <c r="F808" s="522"/>
      <c r="G808" s="333">
        <f t="shared" si="24"/>
        <v>3731.5599999999863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25">
      <c r="A809" s="329" t="s">
        <v>291</v>
      </c>
      <c r="B809" s="330">
        <v>41</v>
      </c>
      <c r="C809" s="298">
        <v>46184</v>
      </c>
      <c r="D809" s="299" t="s">
        <v>907</v>
      </c>
      <c r="E809" s="522"/>
      <c r="F809" s="522">
        <v>800</v>
      </c>
      <c r="G809" s="333">
        <f t="shared" si="24"/>
        <v>4331.4199999999864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25">
      <c r="A810" s="329" t="s">
        <v>291</v>
      </c>
      <c r="B810" s="330">
        <v>39</v>
      </c>
      <c r="C810" s="298">
        <v>46184</v>
      </c>
      <c r="D810" s="299" t="s">
        <v>292</v>
      </c>
      <c r="E810" s="522"/>
      <c r="F810" s="522">
        <v>2763.78</v>
      </c>
      <c r="G810" s="333">
        <f t="shared" si="24"/>
        <v>3531.4199999999864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25">
      <c r="A811" s="329" t="s">
        <v>287</v>
      </c>
      <c r="B811" s="330" t="s">
        <v>287</v>
      </c>
      <c r="C811" s="298">
        <v>46183</v>
      </c>
      <c r="D811" s="299" t="s">
        <v>908</v>
      </c>
      <c r="E811" s="522">
        <v>816.19</v>
      </c>
      <c r="F811" s="522">
        <v>816.19</v>
      </c>
      <c r="G811" s="333">
        <f t="shared" si="24"/>
        <v>767.639999999986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25">
      <c r="A812" s="329" t="s">
        <v>289</v>
      </c>
      <c r="B812" s="330">
        <v>6</v>
      </c>
      <c r="C812" s="298">
        <v>46183</v>
      </c>
      <c r="D812" s="299" t="s">
        <v>411</v>
      </c>
      <c r="E812" s="522">
        <v>-3.99</v>
      </c>
      <c r="F812" s="522"/>
      <c r="G812" s="333">
        <f t="shared" si="24"/>
        <v>767.639999999986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25">
      <c r="A813" s="329" t="s">
        <v>289</v>
      </c>
      <c r="B813" s="330">
        <v>6</v>
      </c>
      <c r="C813" s="298">
        <v>46183</v>
      </c>
      <c r="D813" s="299" t="s">
        <v>905</v>
      </c>
      <c r="E813" s="522">
        <v>-0.03</v>
      </c>
      <c r="F813" s="522"/>
      <c r="G813" s="333">
        <f t="shared" si="24"/>
        <v>763.64999999998599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25">
      <c r="A814" s="329" t="s">
        <v>291</v>
      </c>
      <c r="B814" s="330">
        <v>40</v>
      </c>
      <c r="C814" s="298">
        <v>46183</v>
      </c>
      <c r="D814" s="299" t="s">
        <v>316</v>
      </c>
      <c r="E814" s="522"/>
      <c r="F814" s="522">
        <v>1250.17</v>
      </c>
      <c r="G814" s="333">
        <f t="shared" si="24"/>
        <v>763.61999999998602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25">
      <c r="A815" s="329" t="s">
        <v>289</v>
      </c>
      <c r="B815" s="330">
        <v>2</v>
      </c>
      <c r="C815" s="298">
        <v>46182</v>
      </c>
      <c r="D815" s="299" t="s">
        <v>352</v>
      </c>
      <c r="E815" s="522">
        <v>25.98</v>
      </c>
      <c r="F815" s="522"/>
      <c r="G815" s="333">
        <f t="shared" si="24"/>
        <v>-486.55000000001405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25">
      <c r="A816" s="329" t="s">
        <v>289</v>
      </c>
      <c r="B816" s="330">
        <v>5</v>
      </c>
      <c r="C816" s="298">
        <v>46182</v>
      </c>
      <c r="D816" s="299" t="s">
        <v>852</v>
      </c>
      <c r="E816" s="522">
        <v>10.68</v>
      </c>
      <c r="F816" s="522"/>
      <c r="G816" s="333">
        <f t="shared" si="24"/>
        <v>-460.57000000001403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25">
      <c r="A817" s="329" t="s">
        <v>289</v>
      </c>
      <c r="B817" s="330">
        <v>2</v>
      </c>
      <c r="C817" s="298">
        <v>46182</v>
      </c>
      <c r="D817" s="299" t="s">
        <v>301</v>
      </c>
      <c r="E817" s="522">
        <v>29.95</v>
      </c>
      <c r="F817" s="522"/>
      <c r="G817" s="333">
        <f t="shared" si="24"/>
        <v>-449.89000000001403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25">
      <c r="A818" s="329" t="s">
        <v>294</v>
      </c>
      <c r="B818" s="330">
        <v>22</v>
      </c>
      <c r="C818" s="298">
        <v>46182</v>
      </c>
      <c r="D818" s="299" t="s">
        <v>906</v>
      </c>
      <c r="E818" s="522">
        <v>5.31</v>
      </c>
      <c r="F818" s="522"/>
      <c r="G818" s="333">
        <f t="shared" si="24"/>
        <v>-419.94000000001404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25">
      <c r="A819" s="329" t="s">
        <v>289</v>
      </c>
      <c r="B819" s="330">
        <v>2</v>
      </c>
      <c r="C819" s="298">
        <v>46182</v>
      </c>
      <c r="D819" s="299" t="s">
        <v>434</v>
      </c>
      <c r="E819" s="522">
        <v>58.69</v>
      </c>
      <c r="F819" s="522"/>
      <c r="G819" s="333">
        <f t="shared" si="24"/>
        <v>-414.63000000001404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25">
      <c r="A820" s="329" t="s">
        <v>289</v>
      </c>
      <c r="B820" s="330">
        <v>8</v>
      </c>
      <c r="C820" s="298">
        <v>46182</v>
      </c>
      <c r="D820" s="299" t="s">
        <v>434</v>
      </c>
      <c r="E820" s="522">
        <v>58.69</v>
      </c>
      <c r="F820" s="522"/>
      <c r="G820" s="333">
        <f t="shared" si="24"/>
        <v>-355.94000000001404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25">
      <c r="A821" s="329" t="s">
        <v>289</v>
      </c>
      <c r="B821" s="330">
        <v>8</v>
      </c>
      <c r="C821" s="298">
        <v>46181</v>
      </c>
      <c r="D821" s="299" t="s">
        <v>319</v>
      </c>
      <c r="E821" s="522">
        <v>8.86</v>
      </c>
      <c r="F821" s="522"/>
      <c r="G821" s="333">
        <f t="shared" si="24"/>
        <v>-297.25000000001404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25">
      <c r="A822" s="329" t="s">
        <v>289</v>
      </c>
      <c r="B822" s="330">
        <v>6</v>
      </c>
      <c r="C822" s="298">
        <v>46181</v>
      </c>
      <c r="D822" s="299" t="s">
        <v>396</v>
      </c>
      <c r="E822" s="522">
        <v>12.84</v>
      </c>
      <c r="F822" s="522"/>
      <c r="G822" s="333">
        <f t="shared" si="24"/>
        <v>-288.39000000001403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25">
      <c r="A823" s="329" t="s">
        <v>294</v>
      </c>
      <c r="B823" s="330">
        <v>9</v>
      </c>
      <c r="C823" s="298">
        <v>46181</v>
      </c>
      <c r="D823" s="299" t="s">
        <v>58</v>
      </c>
      <c r="E823" s="522">
        <v>1231.68</v>
      </c>
      <c r="F823" s="522"/>
      <c r="G823" s="333">
        <f t="shared" si="24"/>
        <v>-275.55000000001405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25">
      <c r="A824" s="329" t="s">
        <v>289</v>
      </c>
      <c r="B824" s="330">
        <v>4</v>
      </c>
      <c r="C824" s="298">
        <v>46180</v>
      </c>
      <c r="D824" s="299" t="s">
        <v>310</v>
      </c>
      <c r="E824" s="522">
        <v>47.6</v>
      </c>
      <c r="F824" s="522"/>
      <c r="G824" s="333">
        <f t="shared" si="24"/>
        <v>956.12999999998601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25">
      <c r="A825" s="329" t="s">
        <v>289</v>
      </c>
      <c r="B825" s="330">
        <v>1</v>
      </c>
      <c r="C825" s="298">
        <v>46180</v>
      </c>
      <c r="D825" s="299" t="s">
        <v>367</v>
      </c>
      <c r="E825" s="522">
        <v>48.62</v>
      </c>
      <c r="F825" s="522"/>
      <c r="G825" s="333">
        <f t="shared" ref="G825:G835" si="25">G826-E825+F825</f>
        <v>1003.729999999986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25">
      <c r="A826" s="329" t="s">
        <v>289</v>
      </c>
      <c r="B826" s="330">
        <v>8</v>
      </c>
      <c r="C826" s="298">
        <v>46180</v>
      </c>
      <c r="D826" s="299" t="s">
        <v>362</v>
      </c>
      <c r="E826" s="522">
        <v>6.37</v>
      </c>
      <c r="F826" s="522"/>
      <c r="G826" s="333">
        <f t="shared" si="25"/>
        <v>1052.349999999986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25">
      <c r="A827" s="329" t="s">
        <v>287</v>
      </c>
      <c r="B827" s="330" t="s">
        <v>287</v>
      </c>
      <c r="C827" s="298">
        <v>46180</v>
      </c>
      <c r="D827" s="299" t="s">
        <v>888</v>
      </c>
      <c r="E827" s="522">
        <v>313.77999999999997</v>
      </c>
      <c r="F827" s="522">
        <v>313.77999999999997</v>
      </c>
      <c r="G827" s="333">
        <f t="shared" si="25"/>
        <v>1058.7199999999859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25">
      <c r="A828" s="329" t="s">
        <v>289</v>
      </c>
      <c r="B828" s="330">
        <v>6</v>
      </c>
      <c r="C828" s="298">
        <v>46180</v>
      </c>
      <c r="D828" s="299" t="s">
        <v>396</v>
      </c>
      <c r="E828" s="522">
        <v>10.86</v>
      </c>
      <c r="F828" s="522"/>
      <c r="G828" s="333">
        <f t="shared" si="25"/>
        <v>1058.7199999999859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25">
      <c r="A829" s="329" t="s">
        <v>294</v>
      </c>
      <c r="B829" s="330">
        <v>14</v>
      </c>
      <c r="C829" s="298">
        <v>46179</v>
      </c>
      <c r="D829" s="299" t="s">
        <v>365</v>
      </c>
      <c r="E829" s="522">
        <v>66.67</v>
      </c>
      <c r="F829" s="522"/>
      <c r="G829" s="333">
        <f t="shared" si="25"/>
        <v>1069.5799999999858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25">
      <c r="A830" s="329" t="s">
        <v>289</v>
      </c>
      <c r="B830" s="330">
        <v>5</v>
      </c>
      <c r="C830" s="298">
        <v>46179</v>
      </c>
      <c r="D830" s="299" t="s">
        <v>904</v>
      </c>
      <c r="E830" s="522">
        <v>20</v>
      </c>
      <c r="F830" s="522"/>
      <c r="G830" s="333">
        <f t="shared" si="25"/>
        <v>1136.2499999999859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25">
      <c r="A831" s="329" t="s">
        <v>289</v>
      </c>
      <c r="B831" s="330">
        <v>1</v>
      </c>
      <c r="C831" s="298">
        <v>46179</v>
      </c>
      <c r="D831" s="299" t="s">
        <v>829</v>
      </c>
      <c r="E831" s="522">
        <v>54.06</v>
      </c>
      <c r="F831" s="522"/>
      <c r="G831" s="333">
        <f t="shared" si="25"/>
        <v>1156.2499999999859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25">
      <c r="A832" s="329" t="s">
        <v>289</v>
      </c>
      <c r="B832" s="330">
        <v>6</v>
      </c>
      <c r="C832" s="298">
        <v>46179</v>
      </c>
      <c r="D832" s="299" t="s">
        <v>901</v>
      </c>
      <c r="E832" s="522">
        <v>19.98</v>
      </c>
      <c r="F832" s="522"/>
      <c r="G832" s="333">
        <f t="shared" si="25"/>
        <v>1210.3099999999858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25">
      <c r="A833" s="329" t="s">
        <v>289</v>
      </c>
      <c r="B833" s="330">
        <v>6</v>
      </c>
      <c r="C833" s="298">
        <v>46179</v>
      </c>
      <c r="D833" s="299" t="s">
        <v>883</v>
      </c>
      <c r="E833" s="522">
        <v>100</v>
      </c>
      <c r="F833" s="522"/>
      <c r="G833" s="333">
        <f t="shared" si="25"/>
        <v>1230.2899999999859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25">
      <c r="A834" s="329" t="s">
        <v>289</v>
      </c>
      <c r="B834" s="330">
        <v>8</v>
      </c>
      <c r="C834" s="298">
        <v>46178</v>
      </c>
      <c r="D834" s="299" t="s">
        <v>319</v>
      </c>
      <c r="E834" s="522">
        <v>179.72</v>
      </c>
      <c r="F834" s="522"/>
      <c r="G834" s="333">
        <f t="shared" si="25"/>
        <v>1330.2899999999859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25">
      <c r="A835" s="329" t="s">
        <v>289</v>
      </c>
      <c r="B835" s="330">
        <v>4</v>
      </c>
      <c r="C835" s="298">
        <v>46178</v>
      </c>
      <c r="D835" s="299" t="s">
        <v>902</v>
      </c>
      <c r="E835" s="522">
        <v>41.26</v>
      </c>
      <c r="F835" s="522"/>
      <c r="G835" s="333">
        <f t="shared" si="25"/>
        <v>1510.0099999999859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25">
      <c r="A836" s="329" t="s">
        <v>289</v>
      </c>
      <c r="B836" s="330">
        <v>2</v>
      </c>
      <c r="C836" s="298">
        <v>46178</v>
      </c>
      <c r="D836" s="299" t="s">
        <v>357</v>
      </c>
      <c r="E836" s="522">
        <v>10.07</v>
      </c>
      <c r="F836" s="522"/>
      <c r="G836" s="333">
        <f t="shared" ref="G836:G848" si="26">G837-E836+F836</f>
        <v>1551.2699999999859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25">
      <c r="A837" s="329" t="s">
        <v>289</v>
      </c>
      <c r="B837" s="330">
        <v>2</v>
      </c>
      <c r="C837" s="298">
        <v>46178</v>
      </c>
      <c r="D837" s="299" t="s">
        <v>903</v>
      </c>
      <c r="E837" s="522">
        <v>11.75</v>
      </c>
      <c r="F837" s="522"/>
      <c r="G837" s="333">
        <f t="shared" si="26"/>
        <v>1561.3399999999858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25">
      <c r="A838" s="329" t="s">
        <v>335</v>
      </c>
      <c r="B838" s="330" t="s">
        <v>335</v>
      </c>
      <c r="C838" s="298">
        <v>46178</v>
      </c>
      <c r="D838" s="299" t="s">
        <v>182</v>
      </c>
      <c r="E838" s="522">
        <v>39.659999999999997</v>
      </c>
      <c r="F838" s="522"/>
      <c r="G838" s="333">
        <f t="shared" si="26"/>
        <v>1573.0899999999858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25">
      <c r="A839" s="329" t="s">
        <v>289</v>
      </c>
      <c r="B839" s="330">
        <v>6</v>
      </c>
      <c r="C839" s="298">
        <v>46178</v>
      </c>
      <c r="D839" s="299" t="s">
        <v>300</v>
      </c>
      <c r="E839" s="522">
        <v>9.57</v>
      </c>
      <c r="F839" s="522"/>
      <c r="G839" s="333">
        <f t="shared" si="26"/>
        <v>1612.7499999999859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25">
      <c r="A840" s="329" t="s">
        <v>289</v>
      </c>
      <c r="B840" s="330">
        <v>2</v>
      </c>
      <c r="C840" s="298">
        <v>46178</v>
      </c>
      <c r="D840" s="299" t="s">
        <v>375</v>
      </c>
      <c r="E840" s="522">
        <v>46.65</v>
      </c>
      <c r="F840" s="522"/>
      <c r="G840" s="333">
        <f t="shared" si="26"/>
        <v>1622.3199999999858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25">
      <c r="A841" s="329" t="s">
        <v>289</v>
      </c>
      <c r="B841" s="330">
        <v>4</v>
      </c>
      <c r="C841" s="298">
        <v>46177</v>
      </c>
      <c r="D841" s="299" t="s">
        <v>296</v>
      </c>
      <c r="E841" s="522">
        <v>43.69</v>
      </c>
      <c r="F841" s="522"/>
      <c r="G841" s="333">
        <f t="shared" si="26"/>
        <v>1668.9699999999859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25">
      <c r="A842" s="329" t="s">
        <v>289</v>
      </c>
      <c r="B842" s="330">
        <v>3</v>
      </c>
      <c r="C842" s="298">
        <v>46177</v>
      </c>
      <c r="D842" s="299" t="s">
        <v>334</v>
      </c>
      <c r="E842" s="522">
        <v>8.52</v>
      </c>
      <c r="F842" s="522"/>
      <c r="G842" s="333">
        <f t="shared" si="26"/>
        <v>1712.659999999986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25">
      <c r="A843" s="329" t="s">
        <v>294</v>
      </c>
      <c r="B843" s="330">
        <v>14</v>
      </c>
      <c r="C843" s="298">
        <v>46177</v>
      </c>
      <c r="D843" s="299" t="s">
        <v>366</v>
      </c>
      <c r="E843" s="522">
        <v>70.25</v>
      </c>
      <c r="F843" s="522"/>
      <c r="G843" s="333">
        <f t="shared" si="26"/>
        <v>1721.179999999986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25">
      <c r="A844" s="329" t="s">
        <v>289</v>
      </c>
      <c r="B844" s="330">
        <v>2</v>
      </c>
      <c r="C844" s="298">
        <v>46177</v>
      </c>
      <c r="D844" s="299" t="s">
        <v>385</v>
      </c>
      <c r="E844" s="522">
        <v>14.38</v>
      </c>
      <c r="F844" s="522"/>
      <c r="G844" s="333">
        <f t="shared" si="26"/>
        <v>1791.429999999986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25">
      <c r="A845" s="329" t="s">
        <v>294</v>
      </c>
      <c r="B845" s="330">
        <v>13</v>
      </c>
      <c r="C845" s="298">
        <v>46177</v>
      </c>
      <c r="D845" s="299" t="s">
        <v>900</v>
      </c>
      <c r="E845" s="522">
        <v>122.46</v>
      </c>
      <c r="F845" s="522"/>
      <c r="G845" s="333">
        <f t="shared" si="26"/>
        <v>1805.8099999999861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25">
      <c r="A846" s="329" t="s">
        <v>294</v>
      </c>
      <c r="B846" s="330">
        <v>17</v>
      </c>
      <c r="C846" s="298">
        <v>46177</v>
      </c>
      <c r="D846" s="299" t="s">
        <v>369</v>
      </c>
      <c r="E846" s="522">
        <v>99</v>
      </c>
      <c r="F846" s="522"/>
      <c r="G846" s="333">
        <f t="shared" si="26"/>
        <v>1928.2699999999861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25">
      <c r="A847" s="329" t="s">
        <v>294</v>
      </c>
      <c r="B847" s="330">
        <v>22</v>
      </c>
      <c r="C847" s="298">
        <v>46176</v>
      </c>
      <c r="D847" s="299" t="s">
        <v>859</v>
      </c>
      <c r="E847" s="522">
        <v>12.77</v>
      </c>
      <c r="F847" s="522"/>
      <c r="G847" s="333">
        <f t="shared" si="26"/>
        <v>2027.2699999999861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25">
      <c r="A848" s="329" t="s">
        <v>289</v>
      </c>
      <c r="B848" s="330">
        <v>8</v>
      </c>
      <c r="C848" s="298">
        <v>46176</v>
      </c>
      <c r="D848" s="299" t="s">
        <v>319</v>
      </c>
      <c r="E848" s="522">
        <v>11.55</v>
      </c>
      <c r="F848" s="522"/>
      <c r="G848" s="333">
        <f t="shared" si="26"/>
        <v>2040.0399999999861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25">
      <c r="A849" s="329" t="s">
        <v>289</v>
      </c>
      <c r="B849" s="330">
        <v>1</v>
      </c>
      <c r="C849" s="298">
        <v>46176</v>
      </c>
      <c r="D849" s="299" t="s">
        <v>306</v>
      </c>
      <c r="E849" s="522">
        <v>96.16</v>
      </c>
      <c r="F849" s="522"/>
      <c r="G849" s="333">
        <f t="shared" ref="G849:G907" si="27">G850-E849+F849</f>
        <v>2051.589999999986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25">
      <c r="A850" s="329" t="s">
        <v>289</v>
      </c>
      <c r="B850" s="330">
        <v>2</v>
      </c>
      <c r="C850" s="298">
        <v>46175</v>
      </c>
      <c r="D850" s="299" t="s">
        <v>897</v>
      </c>
      <c r="E850" s="522">
        <v>21.38</v>
      </c>
      <c r="F850" s="522"/>
      <c r="G850" s="333">
        <f t="shared" si="27"/>
        <v>2147.7499999999859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25">
      <c r="A851" s="329" t="s">
        <v>289</v>
      </c>
      <c r="B851" s="330">
        <v>2</v>
      </c>
      <c r="C851" s="298">
        <v>46175</v>
      </c>
      <c r="D851" s="299" t="s">
        <v>385</v>
      </c>
      <c r="E851" s="522">
        <v>14.38</v>
      </c>
      <c r="F851" s="522"/>
      <c r="G851" s="333">
        <f t="shared" si="27"/>
        <v>2169.129999999986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25">
      <c r="A852" s="329" t="s">
        <v>289</v>
      </c>
      <c r="B852" s="330">
        <v>6</v>
      </c>
      <c r="C852" s="298">
        <v>46175</v>
      </c>
      <c r="D852" s="299" t="s">
        <v>432</v>
      </c>
      <c r="E852" s="522">
        <v>-142</v>
      </c>
      <c r="F852" s="522"/>
      <c r="G852" s="333">
        <f t="shared" si="27"/>
        <v>2183.5099999999861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25">
      <c r="A853" s="329" t="s">
        <v>284</v>
      </c>
      <c r="B853" s="330">
        <v>36</v>
      </c>
      <c r="C853" s="298">
        <v>46175</v>
      </c>
      <c r="D853" s="299" t="s">
        <v>373</v>
      </c>
      <c r="E853" s="522">
        <v>50</v>
      </c>
      <c r="F853" s="522"/>
      <c r="G853" s="333">
        <f t="shared" si="27"/>
        <v>2041.5099999999861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25">
      <c r="A854" s="329" t="s">
        <v>294</v>
      </c>
      <c r="B854" s="330">
        <v>22</v>
      </c>
      <c r="C854" s="298">
        <v>46175</v>
      </c>
      <c r="D854" s="299" t="s">
        <v>374</v>
      </c>
      <c r="E854" s="522">
        <v>6.37</v>
      </c>
      <c r="F854" s="522"/>
      <c r="G854" s="333">
        <f t="shared" si="27"/>
        <v>2091.5099999999861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25">
      <c r="A855" s="329" t="s">
        <v>289</v>
      </c>
      <c r="B855" s="330">
        <v>1</v>
      </c>
      <c r="C855" s="298">
        <v>46174</v>
      </c>
      <c r="D855" s="299" t="s">
        <v>306</v>
      </c>
      <c r="E855" s="522">
        <v>84.03</v>
      </c>
      <c r="F855" s="522"/>
      <c r="G855" s="333">
        <f t="shared" si="27"/>
        <v>2097.879999999986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25">
      <c r="A856" s="329" t="s">
        <v>289</v>
      </c>
      <c r="B856" s="330">
        <v>3</v>
      </c>
      <c r="C856" s="298">
        <v>46174</v>
      </c>
      <c r="D856" s="299" t="s">
        <v>296</v>
      </c>
      <c r="E856" s="522">
        <v>10.31</v>
      </c>
      <c r="F856" s="522"/>
      <c r="G856" s="333">
        <f t="shared" si="27"/>
        <v>2181.9099999999862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25">
      <c r="A857" s="329" t="s">
        <v>289</v>
      </c>
      <c r="B857" s="330">
        <v>2</v>
      </c>
      <c r="C857" s="298">
        <v>46174</v>
      </c>
      <c r="D857" s="299" t="s">
        <v>301</v>
      </c>
      <c r="E857" s="522">
        <v>16.05</v>
      </c>
      <c r="F857" s="522"/>
      <c r="G857" s="333">
        <f t="shared" si="27"/>
        <v>2192.2199999999862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25">
      <c r="A858" s="329" t="s">
        <v>289</v>
      </c>
      <c r="B858" s="330">
        <v>1</v>
      </c>
      <c r="C858" s="298">
        <v>46174</v>
      </c>
      <c r="D858" s="299" t="s">
        <v>455</v>
      </c>
      <c r="E858" s="522">
        <v>50.44</v>
      </c>
      <c r="F858" s="522"/>
      <c r="G858" s="333">
        <f t="shared" si="27"/>
        <v>2208.2699999999863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25">
      <c r="A859" s="329" t="s">
        <v>289</v>
      </c>
      <c r="B859" s="330">
        <v>6</v>
      </c>
      <c r="C859" s="298">
        <v>46174</v>
      </c>
      <c r="D859" s="299" t="s">
        <v>896</v>
      </c>
      <c r="E859" s="522">
        <v>9.99</v>
      </c>
      <c r="F859" s="522"/>
      <c r="G859" s="333">
        <f t="shared" si="27"/>
        <v>2258.7099999999864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25">
      <c r="A860" s="329" t="s">
        <v>289</v>
      </c>
      <c r="B860" s="330">
        <v>4</v>
      </c>
      <c r="C860" s="298">
        <v>46174</v>
      </c>
      <c r="D860" s="299" t="s">
        <v>310</v>
      </c>
      <c r="E860" s="522">
        <v>44.98</v>
      </c>
      <c r="F860" s="522"/>
      <c r="G860" s="333">
        <f t="shared" si="27"/>
        <v>2268.6999999999862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25">
      <c r="A861" s="329" t="s">
        <v>289</v>
      </c>
      <c r="B861" s="330">
        <v>1</v>
      </c>
      <c r="C861" s="298">
        <v>46174</v>
      </c>
      <c r="D861" s="299" t="s">
        <v>311</v>
      </c>
      <c r="E861" s="522">
        <v>106.14</v>
      </c>
      <c r="F861" s="522"/>
      <c r="G861" s="333">
        <f t="shared" si="27"/>
        <v>2313.6799999999862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25">
      <c r="A862" s="329" t="s">
        <v>294</v>
      </c>
      <c r="B862" s="330">
        <v>16</v>
      </c>
      <c r="C862" s="298">
        <v>46174</v>
      </c>
      <c r="D862" s="299" t="s">
        <v>622</v>
      </c>
      <c r="E862" s="522">
        <v>62.31</v>
      </c>
      <c r="F862" s="522"/>
      <c r="G862" s="333">
        <f t="shared" si="27"/>
        <v>2419.8199999999861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25">
      <c r="A863" s="329" t="s">
        <v>289</v>
      </c>
      <c r="B863" s="330">
        <v>3</v>
      </c>
      <c r="C863" s="298">
        <v>46174</v>
      </c>
      <c r="D863" s="299" t="s">
        <v>350</v>
      </c>
      <c r="E863" s="522">
        <v>8.1</v>
      </c>
      <c r="F863" s="522"/>
      <c r="G863" s="333">
        <f t="shared" si="27"/>
        <v>2482.129999999986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25">
      <c r="A864" s="329" t="s">
        <v>287</v>
      </c>
      <c r="B864" s="330" t="s">
        <v>287</v>
      </c>
      <c r="C864" s="298">
        <v>46174</v>
      </c>
      <c r="D864" s="299" t="s">
        <v>886</v>
      </c>
      <c r="E864" s="522">
        <v>320</v>
      </c>
      <c r="F864" s="522">
        <v>320</v>
      </c>
      <c r="G864" s="333">
        <f t="shared" si="27"/>
        <v>2490.2299999999859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25">
      <c r="A865" s="329" t="s">
        <v>289</v>
      </c>
      <c r="B865" s="330">
        <v>6</v>
      </c>
      <c r="C865" s="298">
        <v>46174</v>
      </c>
      <c r="D865" s="299" t="s">
        <v>887</v>
      </c>
      <c r="E865" s="522">
        <v>20</v>
      </c>
      <c r="F865" s="522"/>
      <c r="G865" s="333">
        <f t="shared" si="27"/>
        <v>2490.2299999999859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25">
      <c r="A866" s="329" t="s">
        <v>284</v>
      </c>
      <c r="B866" s="330">
        <v>37</v>
      </c>
      <c r="C866" s="298">
        <v>46173</v>
      </c>
      <c r="D866" s="299" t="s">
        <v>893</v>
      </c>
      <c r="E866" s="522">
        <v>1160.3599999999999</v>
      </c>
      <c r="F866" s="522"/>
      <c r="G866" s="333">
        <f t="shared" si="27"/>
        <v>2510.2299999999859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25">
      <c r="A867" s="329" t="s">
        <v>286</v>
      </c>
      <c r="B867" s="330">
        <v>25</v>
      </c>
      <c r="C867" s="298">
        <v>46173</v>
      </c>
      <c r="D867" s="298" t="s">
        <v>204</v>
      </c>
      <c r="E867" s="331">
        <v>350</v>
      </c>
      <c r="F867" s="522"/>
      <c r="G867" s="333">
        <f t="shared" si="27"/>
        <v>3670.5899999999856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25">
      <c r="A868" s="329" t="s">
        <v>286</v>
      </c>
      <c r="B868" s="330">
        <v>26</v>
      </c>
      <c r="C868" s="298">
        <v>46173</v>
      </c>
      <c r="D868" s="298" t="s">
        <v>205</v>
      </c>
      <c r="E868" s="331">
        <v>320</v>
      </c>
      <c r="F868" s="522"/>
      <c r="G868" s="333">
        <f t="shared" si="27"/>
        <v>4020.5899999999856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25">
      <c r="A869" s="329" t="s">
        <v>286</v>
      </c>
      <c r="B869" s="330">
        <v>27</v>
      </c>
      <c r="C869" s="298">
        <v>46173</v>
      </c>
      <c r="D869" s="298" t="s">
        <v>206</v>
      </c>
      <c r="E869" s="331">
        <v>25</v>
      </c>
      <c r="F869" s="522"/>
      <c r="G869" s="333">
        <f t="shared" si="27"/>
        <v>4340.5899999999856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25">
      <c r="A870" s="329" t="s">
        <v>286</v>
      </c>
      <c r="B870" s="330">
        <v>28</v>
      </c>
      <c r="C870" s="298">
        <v>46173</v>
      </c>
      <c r="D870" s="298" t="s">
        <v>207</v>
      </c>
      <c r="E870" s="331">
        <v>25</v>
      </c>
      <c r="F870" s="522"/>
      <c r="G870" s="333">
        <f t="shared" si="27"/>
        <v>4365.5899999999856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25">
      <c r="A871" s="329" t="s">
        <v>286</v>
      </c>
      <c r="B871" s="330">
        <v>29</v>
      </c>
      <c r="C871" s="298">
        <v>46173</v>
      </c>
      <c r="D871" s="298" t="s">
        <v>208</v>
      </c>
      <c r="E871" s="331">
        <v>45</v>
      </c>
      <c r="F871" s="522"/>
      <c r="G871" s="333">
        <f t="shared" si="27"/>
        <v>4390.5899999999856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25">
      <c r="A872" s="329" t="s">
        <v>286</v>
      </c>
      <c r="B872" s="330">
        <v>30</v>
      </c>
      <c r="C872" s="298">
        <v>46173</v>
      </c>
      <c r="D872" s="298" t="s">
        <v>209</v>
      </c>
      <c r="E872" s="331">
        <v>400</v>
      </c>
      <c r="F872" s="522"/>
      <c r="G872" s="333">
        <f t="shared" si="27"/>
        <v>4435.5899999999856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25">
      <c r="A873" s="329" t="s">
        <v>286</v>
      </c>
      <c r="B873" s="330">
        <v>31</v>
      </c>
      <c r="C873" s="298">
        <v>46173</v>
      </c>
      <c r="D873" s="298" t="s">
        <v>210</v>
      </c>
      <c r="E873" s="331">
        <v>375</v>
      </c>
      <c r="F873" s="522"/>
      <c r="G873" s="333">
        <f t="shared" si="27"/>
        <v>4835.5899999999856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25">
      <c r="A874" s="329" t="s">
        <v>286</v>
      </c>
      <c r="B874" s="330">
        <v>32</v>
      </c>
      <c r="C874" s="298">
        <v>46173</v>
      </c>
      <c r="D874" s="298" t="s">
        <v>211</v>
      </c>
      <c r="E874" s="331">
        <v>100</v>
      </c>
      <c r="F874" s="522"/>
      <c r="G874" s="333">
        <f t="shared" si="27"/>
        <v>5210.5899999999856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25">
      <c r="A875" s="329" t="s">
        <v>286</v>
      </c>
      <c r="B875" s="330">
        <v>33</v>
      </c>
      <c r="C875" s="298">
        <v>46173</v>
      </c>
      <c r="D875" s="298" t="s">
        <v>212</v>
      </c>
      <c r="E875" s="331">
        <v>85</v>
      </c>
      <c r="F875" s="522"/>
      <c r="G875" s="333">
        <f t="shared" si="27"/>
        <v>5310.5899999999856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25">
      <c r="A876" s="329" t="s">
        <v>286</v>
      </c>
      <c r="B876" s="330">
        <v>34</v>
      </c>
      <c r="C876" s="298">
        <v>46173</v>
      </c>
      <c r="D876" s="298" t="s">
        <v>213</v>
      </c>
      <c r="E876" s="331">
        <v>230</v>
      </c>
      <c r="F876" s="522"/>
      <c r="G876" s="333">
        <f t="shared" si="27"/>
        <v>5395.5899999999856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25">
      <c r="A877" s="329" t="s">
        <v>286</v>
      </c>
      <c r="B877" s="330">
        <v>35</v>
      </c>
      <c r="C877" s="298">
        <v>46173</v>
      </c>
      <c r="D877" s="298" t="s">
        <v>214</v>
      </c>
      <c r="E877" s="331">
        <v>45</v>
      </c>
      <c r="F877" s="522"/>
      <c r="G877" s="333">
        <f t="shared" si="27"/>
        <v>5625.5899999999856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25">
      <c r="A878" s="329" t="s">
        <v>289</v>
      </c>
      <c r="B878" s="330">
        <v>6</v>
      </c>
      <c r="C878" s="298">
        <v>46173</v>
      </c>
      <c r="D878" s="298" t="s">
        <v>883</v>
      </c>
      <c r="E878" s="522">
        <v>50</v>
      </c>
      <c r="F878" s="522"/>
      <c r="G878" s="333">
        <f t="shared" si="27"/>
        <v>5670.5899999999856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25">
      <c r="A879" s="329" t="s">
        <v>294</v>
      </c>
      <c r="B879" s="330">
        <v>22</v>
      </c>
      <c r="C879" s="298">
        <v>46173</v>
      </c>
      <c r="D879" s="298" t="s">
        <v>833</v>
      </c>
      <c r="E879" s="522">
        <v>10.63</v>
      </c>
      <c r="F879" s="522"/>
      <c r="G879" s="333">
        <f t="shared" si="27"/>
        <v>5720.5899999999856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25">
      <c r="A880" s="329" t="s">
        <v>289</v>
      </c>
      <c r="B880" s="330">
        <v>4</v>
      </c>
      <c r="C880" s="298">
        <v>46173</v>
      </c>
      <c r="D880" s="298" t="s">
        <v>362</v>
      </c>
      <c r="E880" s="522">
        <v>108.69</v>
      </c>
      <c r="F880" s="522"/>
      <c r="G880" s="333">
        <f t="shared" si="27"/>
        <v>5731.2199999999857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25">
      <c r="A881" s="329" t="s">
        <v>294</v>
      </c>
      <c r="B881" s="330">
        <v>10</v>
      </c>
      <c r="C881" s="298">
        <v>46173</v>
      </c>
      <c r="D881" s="298" t="s">
        <v>176</v>
      </c>
      <c r="E881" s="522">
        <v>17.899999999999999</v>
      </c>
      <c r="F881" s="522"/>
      <c r="G881" s="333">
        <f t="shared" si="27"/>
        <v>5839.9099999999853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25">
      <c r="A882" s="329" t="s">
        <v>289</v>
      </c>
      <c r="B882" s="330">
        <v>1</v>
      </c>
      <c r="C882" s="298">
        <v>46173</v>
      </c>
      <c r="D882" s="298" t="s">
        <v>444</v>
      </c>
      <c r="E882" s="522">
        <v>9.57</v>
      </c>
      <c r="F882" s="522"/>
      <c r="G882" s="333">
        <f t="shared" si="27"/>
        <v>5857.8099999999849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25">
      <c r="A883" s="329" t="s">
        <v>289</v>
      </c>
      <c r="B883" s="330">
        <v>8</v>
      </c>
      <c r="C883" s="298">
        <v>46172</v>
      </c>
      <c r="D883" s="298" t="s">
        <v>319</v>
      </c>
      <c r="E883" s="522">
        <v>88.98</v>
      </c>
      <c r="F883" s="522"/>
      <c r="G883" s="333">
        <f t="shared" si="27"/>
        <v>5867.3799999999846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25">
      <c r="A884" s="329" t="s">
        <v>287</v>
      </c>
      <c r="B884" s="330" t="s">
        <v>287</v>
      </c>
      <c r="C884" s="298">
        <v>46172</v>
      </c>
      <c r="D884" s="298" t="s">
        <v>889</v>
      </c>
      <c r="E884" s="522">
        <v>219.38</v>
      </c>
      <c r="F884" s="522">
        <v>219.38</v>
      </c>
      <c r="G884" s="333">
        <f t="shared" si="27"/>
        <v>5956.3599999999842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25">
      <c r="A885" s="329" t="s">
        <v>287</v>
      </c>
      <c r="B885" s="330" t="s">
        <v>287</v>
      </c>
      <c r="C885" s="298">
        <v>46172</v>
      </c>
      <c r="D885" s="298" t="s">
        <v>888</v>
      </c>
      <c r="E885" s="522">
        <v>310.98</v>
      </c>
      <c r="F885" s="522">
        <v>310.98</v>
      </c>
      <c r="G885" s="333">
        <f t="shared" si="27"/>
        <v>5956.3599999999842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25">
      <c r="A886" s="329" t="s">
        <v>289</v>
      </c>
      <c r="B886" s="330">
        <v>2</v>
      </c>
      <c r="C886" s="298">
        <v>46172</v>
      </c>
      <c r="D886" s="298" t="s">
        <v>892</v>
      </c>
      <c r="E886" s="522">
        <v>130.68</v>
      </c>
      <c r="F886" s="522"/>
      <c r="G886" s="333">
        <f t="shared" si="27"/>
        <v>5956.3599999999842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25">
      <c r="A887" s="329" t="s">
        <v>289</v>
      </c>
      <c r="B887" s="330">
        <v>2</v>
      </c>
      <c r="C887" s="298">
        <v>46172</v>
      </c>
      <c r="D887" s="298" t="s">
        <v>355</v>
      </c>
      <c r="E887" s="522">
        <v>49.99</v>
      </c>
      <c r="F887" s="522"/>
      <c r="G887" s="333">
        <f t="shared" si="27"/>
        <v>6087.0399999999845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25">
      <c r="A888" s="329" t="s">
        <v>289</v>
      </c>
      <c r="B888" s="330">
        <v>2</v>
      </c>
      <c r="C888" s="298">
        <v>46171</v>
      </c>
      <c r="D888" s="298" t="s">
        <v>296</v>
      </c>
      <c r="E888" s="522">
        <v>15.1</v>
      </c>
      <c r="F888" s="522"/>
      <c r="G888" s="333">
        <f t="shared" si="27"/>
        <v>6137.0299999999843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25">
      <c r="A889" s="329" t="s">
        <v>289</v>
      </c>
      <c r="B889" s="330">
        <v>8</v>
      </c>
      <c r="C889" s="298">
        <v>46171</v>
      </c>
      <c r="D889" s="298" t="s">
        <v>295</v>
      </c>
      <c r="E889" s="522">
        <v>7.02</v>
      </c>
      <c r="F889" s="522"/>
      <c r="G889" s="333">
        <f t="shared" si="27"/>
        <v>6152.1299999999846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25">
      <c r="A890" s="329" t="s">
        <v>289</v>
      </c>
      <c r="B890" s="330">
        <v>4</v>
      </c>
      <c r="C890" s="298">
        <v>46171</v>
      </c>
      <c r="D890" s="298" t="s">
        <v>295</v>
      </c>
      <c r="E890" s="522">
        <v>93.38</v>
      </c>
      <c r="F890" s="522"/>
      <c r="G890" s="333">
        <f t="shared" si="27"/>
        <v>6159.1499999999851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25">
      <c r="A891" s="329" t="s">
        <v>289</v>
      </c>
      <c r="B891" s="330">
        <v>2</v>
      </c>
      <c r="C891" s="298">
        <v>46171</v>
      </c>
      <c r="D891" s="298" t="s">
        <v>352</v>
      </c>
      <c r="E891" s="522">
        <v>18.98</v>
      </c>
      <c r="F891" s="522"/>
      <c r="G891" s="333">
        <f t="shared" si="27"/>
        <v>6252.5299999999852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25">
      <c r="A892" s="329" t="s">
        <v>294</v>
      </c>
      <c r="B892" s="330">
        <v>23</v>
      </c>
      <c r="C892" s="298">
        <v>46171</v>
      </c>
      <c r="D892" s="299" t="s">
        <v>67</v>
      </c>
      <c r="E892" s="522">
        <v>650.88</v>
      </c>
      <c r="F892" s="522"/>
      <c r="G892" s="333">
        <f t="shared" si="27"/>
        <v>6271.5099999999848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25">
      <c r="A893" s="329" t="s">
        <v>294</v>
      </c>
      <c r="B893" s="330">
        <v>20</v>
      </c>
      <c r="C893" s="298">
        <v>46171</v>
      </c>
      <c r="D893" s="299" t="s">
        <v>193</v>
      </c>
      <c r="E893" s="522">
        <v>600</v>
      </c>
      <c r="F893" s="522"/>
      <c r="G893" s="333">
        <f t="shared" si="27"/>
        <v>6922.3899999999849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25">
      <c r="A894" s="329" t="s">
        <v>291</v>
      </c>
      <c r="B894" s="330">
        <v>38</v>
      </c>
      <c r="C894" s="298">
        <v>46171</v>
      </c>
      <c r="D894" s="299" t="s">
        <v>293</v>
      </c>
      <c r="E894" s="522"/>
      <c r="F894" s="522">
        <v>4597.8100000000004</v>
      </c>
      <c r="G894" s="333">
        <f t="shared" si="27"/>
        <v>7522.3899999999849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25">
      <c r="A895" s="329" t="s">
        <v>294</v>
      </c>
      <c r="B895" s="330">
        <v>42</v>
      </c>
      <c r="C895" s="298">
        <v>46171</v>
      </c>
      <c r="D895" s="299" t="s">
        <v>200</v>
      </c>
      <c r="E895" s="522">
        <v>50.92</v>
      </c>
      <c r="F895" s="522"/>
      <c r="G895" s="333">
        <f t="shared" si="27"/>
        <v>2924.5799999999849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25">
      <c r="A896" s="329" t="s">
        <v>294</v>
      </c>
      <c r="B896" s="330">
        <v>43</v>
      </c>
      <c r="C896" s="298">
        <v>46171</v>
      </c>
      <c r="D896" s="299" t="s">
        <v>201</v>
      </c>
      <c r="E896" s="522">
        <v>42.84</v>
      </c>
      <c r="F896" s="522"/>
      <c r="G896" s="333">
        <f t="shared" si="27"/>
        <v>2975.499999999985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25">
      <c r="A897" s="329" t="s">
        <v>291</v>
      </c>
      <c r="B897" s="330">
        <v>39</v>
      </c>
      <c r="C897" s="298">
        <v>46170</v>
      </c>
      <c r="D897" s="299" t="s">
        <v>292</v>
      </c>
      <c r="E897" s="522"/>
      <c r="F897" s="522">
        <v>2763.79</v>
      </c>
      <c r="G897" s="333">
        <f t="shared" si="27"/>
        <v>3018.3399999999851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25">
      <c r="A898" s="329" t="s">
        <v>289</v>
      </c>
      <c r="B898" s="330">
        <v>3</v>
      </c>
      <c r="C898" s="298">
        <v>46170</v>
      </c>
      <c r="D898" s="299" t="s">
        <v>882</v>
      </c>
      <c r="E898" s="522">
        <v>8.9499999999999993</v>
      </c>
      <c r="F898" s="522"/>
      <c r="G898" s="333">
        <f t="shared" si="27"/>
        <v>254.54999999998506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25">
      <c r="A899" s="329" t="s">
        <v>289</v>
      </c>
      <c r="B899" s="330">
        <v>4</v>
      </c>
      <c r="C899" s="298">
        <v>46170</v>
      </c>
      <c r="D899" s="299" t="s">
        <v>882</v>
      </c>
      <c r="E899" s="522">
        <v>43.44</v>
      </c>
      <c r="F899" s="522"/>
      <c r="G899" s="333">
        <f t="shared" si="27"/>
        <v>263.49999999998505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25">
      <c r="A900" s="329" t="s">
        <v>289</v>
      </c>
      <c r="B900" s="330">
        <v>6</v>
      </c>
      <c r="C900" s="298">
        <v>46170</v>
      </c>
      <c r="D900" s="299" t="s">
        <v>890</v>
      </c>
      <c r="E900" s="522">
        <v>30.89</v>
      </c>
      <c r="F900" s="522"/>
      <c r="G900" s="333">
        <f t="shared" si="27"/>
        <v>306.93999999998505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25">
      <c r="A901" s="329" t="s">
        <v>289</v>
      </c>
      <c r="B901" s="330">
        <v>2</v>
      </c>
      <c r="C901" s="298">
        <v>46170</v>
      </c>
      <c r="D901" s="299" t="s">
        <v>345</v>
      </c>
      <c r="E901" s="522">
        <v>32.659999999999997</v>
      </c>
      <c r="F901" s="522"/>
      <c r="G901" s="333">
        <f t="shared" si="27"/>
        <v>337.82999999998503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25">
      <c r="A902" s="329" t="s">
        <v>289</v>
      </c>
      <c r="B902" s="330">
        <v>2</v>
      </c>
      <c r="C902" s="298">
        <v>46170</v>
      </c>
      <c r="D902" s="299" t="s">
        <v>385</v>
      </c>
      <c r="E902" s="522">
        <v>9.09</v>
      </c>
      <c r="F902" s="522"/>
      <c r="G902" s="333">
        <f t="shared" si="27"/>
        <v>370.48999999998506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25">
      <c r="A903" s="329" t="s">
        <v>289</v>
      </c>
      <c r="B903" s="330">
        <v>8</v>
      </c>
      <c r="C903" s="298">
        <v>46170</v>
      </c>
      <c r="D903" s="299" t="s">
        <v>844</v>
      </c>
      <c r="E903" s="522">
        <v>36.74</v>
      </c>
      <c r="F903" s="522"/>
      <c r="G903" s="333">
        <f t="shared" si="27"/>
        <v>379.57999999998503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25">
      <c r="A904" s="329" t="s">
        <v>289</v>
      </c>
      <c r="B904" s="330">
        <v>5</v>
      </c>
      <c r="C904" s="298">
        <v>46170</v>
      </c>
      <c r="D904" s="299" t="s">
        <v>844</v>
      </c>
      <c r="E904" s="522">
        <v>11.2</v>
      </c>
      <c r="F904" s="522"/>
      <c r="G904" s="333">
        <f t="shared" si="27"/>
        <v>416.31999999998504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25">
      <c r="A905" s="329" t="s">
        <v>289</v>
      </c>
      <c r="B905" s="330">
        <v>2</v>
      </c>
      <c r="C905" s="298">
        <v>46169</v>
      </c>
      <c r="D905" s="299" t="s">
        <v>357</v>
      </c>
      <c r="E905" s="522">
        <v>11.29</v>
      </c>
      <c r="F905" s="522"/>
      <c r="G905" s="333">
        <f t="shared" si="27"/>
        <v>427.51999999998503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25">
      <c r="A906" s="329" t="s">
        <v>289</v>
      </c>
      <c r="B906" s="330">
        <v>4</v>
      </c>
      <c r="C906" s="298">
        <v>46169</v>
      </c>
      <c r="D906" s="299" t="s">
        <v>362</v>
      </c>
      <c r="E906" s="522">
        <v>44.84</v>
      </c>
      <c r="F906" s="522"/>
      <c r="G906" s="333">
        <f t="shared" si="27"/>
        <v>438.80999999998505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25">
      <c r="A907" s="329" t="s">
        <v>289</v>
      </c>
      <c r="B907" s="330">
        <v>7</v>
      </c>
      <c r="C907" s="298">
        <v>46169</v>
      </c>
      <c r="D907" s="299" t="s">
        <v>337</v>
      </c>
      <c r="E907" s="522">
        <v>139.88</v>
      </c>
      <c r="F907" s="522"/>
      <c r="G907" s="333">
        <f t="shared" si="27"/>
        <v>483.64999999998508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25">
      <c r="A908" s="329" t="s">
        <v>289</v>
      </c>
      <c r="B908" s="330">
        <v>8</v>
      </c>
      <c r="C908" s="298">
        <v>46169</v>
      </c>
      <c r="D908" s="299" t="s">
        <v>319</v>
      </c>
      <c r="E908" s="522">
        <v>46.84</v>
      </c>
      <c r="F908" s="522"/>
      <c r="G908" s="333">
        <f t="shared" ref="G908:G945" si="28">G909-E908+F908</f>
        <v>623.52999999998508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25">
      <c r="A909" s="329" t="s">
        <v>289</v>
      </c>
      <c r="B909" s="330">
        <v>2</v>
      </c>
      <c r="C909" s="298">
        <v>46169</v>
      </c>
      <c r="D909" s="299" t="s">
        <v>357</v>
      </c>
      <c r="E909" s="522">
        <v>9.4700000000000006</v>
      </c>
      <c r="F909" s="522"/>
      <c r="G909" s="333">
        <f t="shared" si="28"/>
        <v>670.36999999998511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25">
      <c r="A910" s="329" t="s">
        <v>289</v>
      </c>
      <c r="B910" s="330">
        <v>8</v>
      </c>
      <c r="C910" s="298">
        <v>46168</v>
      </c>
      <c r="D910" s="299" t="s">
        <v>308</v>
      </c>
      <c r="E910" s="522">
        <v>47.99</v>
      </c>
      <c r="F910" s="522"/>
      <c r="G910" s="333">
        <f t="shared" si="28"/>
        <v>679.83999999998514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25">
      <c r="A911" s="329" t="s">
        <v>289</v>
      </c>
      <c r="B911" s="330">
        <v>5</v>
      </c>
      <c r="C911" s="298">
        <v>46168</v>
      </c>
      <c r="D911" s="299" t="s">
        <v>870</v>
      </c>
      <c r="E911" s="522">
        <v>26</v>
      </c>
      <c r="F911" s="522"/>
      <c r="G911" s="333">
        <f t="shared" si="28"/>
        <v>727.82999999998515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25">
      <c r="A912" s="329" t="s">
        <v>289</v>
      </c>
      <c r="B912" s="330">
        <v>4</v>
      </c>
      <c r="C912" s="298">
        <v>46168</v>
      </c>
      <c r="D912" s="299" t="s">
        <v>310</v>
      </c>
      <c r="E912" s="522">
        <v>50.15</v>
      </c>
      <c r="F912" s="522"/>
      <c r="G912" s="333">
        <f t="shared" si="28"/>
        <v>753.82999999998515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25">
      <c r="A913" s="329" t="s">
        <v>287</v>
      </c>
      <c r="B913" s="330" t="s">
        <v>287</v>
      </c>
      <c r="C913" s="298">
        <v>46168</v>
      </c>
      <c r="D913" s="299" t="s">
        <v>880</v>
      </c>
      <c r="E913" s="522">
        <v>400</v>
      </c>
      <c r="F913" s="522">
        <v>400</v>
      </c>
      <c r="G913" s="333">
        <f t="shared" si="28"/>
        <v>803.97999999998513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25">
      <c r="A914" s="329" t="s">
        <v>294</v>
      </c>
      <c r="B914" s="330">
        <v>22</v>
      </c>
      <c r="C914" s="298">
        <v>46168</v>
      </c>
      <c r="D914" s="299" t="s">
        <v>833</v>
      </c>
      <c r="E914" s="522">
        <v>15.96</v>
      </c>
      <c r="F914" s="522"/>
      <c r="G914" s="333">
        <f t="shared" si="28"/>
        <v>803.97999999998513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25">
      <c r="A915" s="329" t="s">
        <v>289</v>
      </c>
      <c r="B915" s="330">
        <v>2</v>
      </c>
      <c r="C915" s="298">
        <v>46168</v>
      </c>
      <c r="D915" s="299" t="s">
        <v>296</v>
      </c>
      <c r="E915" s="522">
        <v>15.1</v>
      </c>
      <c r="F915" s="522"/>
      <c r="G915" s="333">
        <f t="shared" si="28"/>
        <v>819.93999999998516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25">
      <c r="A916" s="329" t="s">
        <v>289</v>
      </c>
      <c r="B916" s="330">
        <v>4</v>
      </c>
      <c r="C916" s="298">
        <v>46168</v>
      </c>
      <c r="D916" s="299" t="s">
        <v>296</v>
      </c>
      <c r="E916" s="522">
        <v>44.67</v>
      </c>
      <c r="F916" s="522"/>
      <c r="G916" s="333">
        <f t="shared" si="28"/>
        <v>835.03999999998518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25">
      <c r="A917" s="329" t="s">
        <v>289</v>
      </c>
      <c r="B917" s="330">
        <v>1</v>
      </c>
      <c r="C917" s="298">
        <v>46168</v>
      </c>
      <c r="D917" s="299" t="s">
        <v>300</v>
      </c>
      <c r="E917" s="522">
        <v>32.99</v>
      </c>
      <c r="F917" s="522"/>
      <c r="G917" s="333">
        <f t="shared" si="28"/>
        <v>879.70999999998514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25">
      <c r="A918" s="329" t="s">
        <v>289</v>
      </c>
      <c r="B918" s="330">
        <v>2</v>
      </c>
      <c r="C918" s="298">
        <v>46168</v>
      </c>
      <c r="D918" s="299" t="s">
        <v>385</v>
      </c>
      <c r="E918" s="522">
        <v>14.39</v>
      </c>
      <c r="F918" s="522"/>
      <c r="G918" s="333">
        <f t="shared" si="28"/>
        <v>912.69999999998515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25">
      <c r="A919" s="329" t="s">
        <v>294</v>
      </c>
      <c r="B919" s="330">
        <v>12</v>
      </c>
      <c r="C919" s="298">
        <v>46167</v>
      </c>
      <c r="D919" s="299" t="s">
        <v>314</v>
      </c>
      <c r="E919" s="522">
        <v>204.48</v>
      </c>
      <c r="F919" s="522"/>
      <c r="G919" s="333">
        <f t="shared" si="28"/>
        <v>927.08999999998514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25">
      <c r="A920" s="329" t="s">
        <v>289</v>
      </c>
      <c r="B920" s="330">
        <v>8</v>
      </c>
      <c r="C920" s="298">
        <v>46167</v>
      </c>
      <c r="D920" s="299" t="s">
        <v>319</v>
      </c>
      <c r="E920" s="522">
        <v>29.79</v>
      </c>
      <c r="F920" s="522"/>
      <c r="G920" s="333">
        <f t="shared" si="28"/>
        <v>1131.5699999999852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25">
      <c r="A921" s="329" t="s">
        <v>289</v>
      </c>
      <c r="B921" s="330">
        <v>3</v>
      </c>
      <c r="C921" s="298">
        <v>46167</v>
      </c>
      <c r="D921" s="299" t="s">
        <v>347</v>
      </c>
      <c r="E921" s="522">
        <v>50</v>
      </c>
      <c r="F921" s="522"/>
      <c r="G921" s="333">
        <f t="shared" si="28"/>
        <v>1161.3599999999851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25">
      <c r="A922" s="329" t="s">
        <v>289</v>
      </c>
      <c r="B922" s="330">
        <v>1</v>
      </c>
      <c r="C922" s="298">
        <v>46166</v>
      </c>
      <c r="D922" s="299" t="s">
        <v>329</v>
      </c>
      <c r="E922" s="522">
        <v>122.54</v>
      </c>
      <c r="F922" s="522"/>
      <c r="G922" s="333">
        <f t="shared" si="28"/>
        <v>1211.3599999999851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25">
      <c r="A923" s="329" t="s">
        <v>289</v>
      </c>
      <c r="B923" s="330">
        <v>1</v>
      </c>
      <c r="C923" s="298">
        <v>46166</v>
      </c>
      <c r="D923" s="299" t="s">
        <v>311</v>
      </c>
      <c r="E923" s="522">
        <v>157.97</v>
      </c>
      <c r="F923" s="522"/>
      <c r="G923" s="333">
        <f t="shared" si="28"/>
        <v>1333.8999999999851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25">
      <c r="A924" s="329" t="s">
        <v>289</v>
      </c>
      <c r="B924" s="330">
        <v>6</v>
      </c>
      <c r="C924" s="298">
        <v>46166</v>
      </c>
      <c r="D924" s="299" t="s">
        <v>300</v>
      </c>
      <c r="E924" s="522">
        <v>44.05</v>
      </c>
      <c r="F924" s="522"/>
      <c r="G924" s="333">
        <f t="shared" si="28"/>
        <v>1491.8699999999851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25">
      <c r="A925" s="329" t="s">
        <v>289</v>
      </c>
      <c r="B925" s="330">
        <v>8</v>
      </c>
      <c r="C925" s="298">
        <v>46166</v>
      </c>
      <c r="D925" s="299" t="s">
        <v>319</v>
      </c>
      <c r="E925" s="522">
        <v>70.44</v>
      </c>
      <c r="F925" s="522"/>
      <c r="G925" s="333">
        <f t="shared" si="28"/>
        <v>1535.9199999999851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25">
      <c r="A926" s="329" t="s">
        <v>289</v>
      </c>
      <c r="B926" s="330">
        <v>1</v>
      </c>
      <c r="C926" s="298">
        <v>46166</v>
      </c>
      <c r="D926" s="299" t="s">
        <v>329</v>
      </c>
      <c r="E926" s="522">
        <v>55.96</v>
      </c>
      <c r="F926" s="522"/>
      <c r="G926" s="333">
        <f t="shared" si="28"/>
        <v>1606.3599999999851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25">
      <c r="A927" s="329" t="s">
        <v>289</v>
      </c>
      <c r="B927" s="330">
        <v>6</v>
      </c>
      <c r="C927" s="298">
        <v>46166</v>
      </c>
      <c r="D927" s="299" t="s">
        <v>881</v>
      </c>
      <c r="E927" s="522">
        <v>597.83000000000004</v>
      </c>
      <c r="F927" s="522"/>
      <c r="G927" s="333">
        <f t="shared" si="28"/>
        <v>1662.3199999999852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25">
      <c r="A928" s="329" t="s">
        <v>287</v>
      </c>
      <c r="B928" s="330" t="s">
        <v>287</v>
      </c>
      <c r="C928" s="298">
        <v>46166</v>
      </c>
      <c r="D928" s="299" t="s">
        <v>843</v>
      </c>
      <c r="E928" s="522">
        <v>69.2</v>
      </c>
      <c r="F928" s="522">
        <v>69.2</v>
      </c>
      <c r="G928" s="333">
        <f t="shared" si="28"/>
        <v>2260.1499999999851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25">
      <c r="A929" s="329" t="s">
        <v>289</v>
      </c>
      <c r="B929" s="330">
        <v>1</v>
      </c>
      <c r="C929" s="298">
        <v>46165</v>
      </c>
      <c r="D929" s="299" t="s">
        <v>878</v>
      </c>
      <c r="E929" s="522">
        <v>94.76</v>
      </c>
      <c r="F929" s="522"/>
      <c r="G929" s="333">
        <f t="shared" si="28"/>
        <v>2260.1499999999851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25">
      <c r="A930" s="329" t="s">
        <v>289</v>
      </c>
      <c r="B930" s="330">
        <v>1</v>
      </c>
      <c r="C930" s="298">
        <v>46165</v>
      </c>
      <c r="D930" s="299" t="s">
        <v>392</v>
      </c>
      <c r="E930" s="522">
        <v>34.869999999999997</v>
      </c>
      <c r="F930" s="522"/>
      <c r="G930" s="333">
        <f t="shared" si="28"/>
        <v>2354.9099999999853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25">
      <c r="A931" s="329" t="s">
        <v>289</v>
      </c>
      <c r="B931" s="330">
        <v>8</v>
      </c>
      <c r="C931" s="298">
        <v>46165</v>
      </c>
      <c r="D931" s="299" t="s">
        <v>479</v>
      </c>
      <c r="E931" s="522">
        <v>80.48</v>
      </c>
      <c r="F931" s="522"/>
      <c r="G931" s="333">
        <f t="shared" si="28"/>
        <v>2389.7799999999852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25">
      <c r="A932" s="329" t="s">
        <v>289</v>
      </c>
      <c r="B932" s="330">
        <v>5</v>
      </c>
      <c r="C932" s="298">
        <v>46165</v>
      </c>
      <c r="D932" s="299" t="s">
        <v>877</v>
      </c>
      <c r="E932" s="522">
        <v>25</v>
      </c>
      <c r="F932" s="522"/>
      <c r="G932" s="333">
        <f t="shared" si="28"/>
        <v>2470.2599999999852</v>
      </c>
      <c r="H932" s="334" t="s">
        <v>298</v>
      </c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25">
      <c r="A933" s="329" t="s">
        <v>289</v>
      </c>
      <c r="B933" s="330">
        <v>6</v>
      </c>
      <c r="C933" s="298">
        <v>46165</v>
      </c>
      <c r="D933" s="299" t="s">
        <v>875</v>
      </c>
      <c r="E933" s="522">
        <v>50</v>
      </c>
      <c r="F933" s="522"/>
      <c r="G933" s="333">
        <f t="shared" si="28"/>
        <v>2495.2599999999852</v>
      </c>
      <c r="H933" s="334" t="s">
        <v>298</v>
      </c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25">
      <c r="A934" s="329" t="s">
        <v>289</v>
      </c>
      <c r="B934" s="330">
        <v>2</v>
      </c>
      <c r="C934" s="298">
        <v>46165</v>
      </c>
      <c r="D934" s="299" t="s">
        <v>876</v>
      </c>
      <c r="E934" s="522">
        <v>25</v>
      </c>
      <c r="F934" s="522"/>
      <c r="G934" s="333">
        <f t="shared" si="28"/>
        <v>2545.2599999999852</v>
      </c>
      <c r="H934" s="334" t="s">
        <v>298</v>
      </c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25">
      <c r="A935" s="329" t="s">
        <v>289</v>
      </c>
      <c r="B935" s="330">
        <v>2</v>
      </c>
      <c r="C935" s="298">
        <v>46164</v>
      </c>
      <c r="D935" s="299" t="s">
        <v>879</v>
      </c>
      <c r="E935" s="522">
        <v>45.46</v>
      </c>
      <c r="F935" s="522"/>
      <c r="G935" s="333">
        <f t="shared" si="28"/>
        <v>2570.2599999999852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25">
      <c r="A936" s="329" t="s">
        <v>289</v>
      </c>
      <c r="B936" s="330">
        <v>6</v>
      </c>
      <c r="C936" s="298">
        <v>46164</v>
      </c>
      <c r="D936" s="299" t="s">
        <v>871</v>
      </c>
      <c r="E936" s="522">
        <v>22</v>
      </c>
      <c r="F936" s="522"/>
      <c r="G936" s="333">
        <f t="shared" si="28"/>
        <v>2615.7199999999852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25">
      <c r="A937" s="329" t="s">
        <v>289</v>
      </c>
      <c r="B937" s="330">
        <v>2</v>
      </c>
      <c r="C937" s="298">
        <v>46164</v>
      </c>
      <c r="D937" s="299" t="s">
        <v>296</v>
      </c>
      <c r="E937" s="522">
        <v>14.57</v>
      </c>
      <c r="F937" s="522"/>
      <c r="G937" s="333">
        <f t="shared" si="28"/>
        <v>2637.7199999999852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25">
      <c r="A938" s="329" t="s">
        <v>289</v>
      </c>
      <c r="B938" s="330">
        <v>3</v>
      </c>
      <c r="C938" s="298">
        <v>46163</v>
      </c>
      <c r="D938" s="299" t="s">
        <v>334</v>
      </c>
      <c r="E938" s="522">
        <v>9.01</v>
      </c>
      <c r="F938" s="522"/>
      <c r="G938" s="333">
        <f t="shared" si="28"/>
        <v>2652.2899999999854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25">
      <c r="A939" s="329" t="s">
        <v>289</v>
      </c>
      <c r="B939" s="330">
        <v>8</v>
      </c>
      <c r="C939" s="298">
        <v>46163</v>
      </c>
      <c r="D939" s="299" t="s">
        <v>334</v>
      </c>
      <c r="E939" s="522">
        <v>6.8</v>
      </c>
      <c r="F939" s="522"/>
      <c r="G939" s="333">
        <f t="shared" si="28"/>
        <v>2661.2999999999856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25">
      <c r="A940" s="329" t="s">
        <v>289</v>
      </c>
      <c r="B940" s="330">
        <v>2</v>
      </c>
      <c r="C940" s="298">
        <v>46163</v>
      </c>
      <c r="D940" s="299" t="s">
        <v>357</v>
      </c>
      <c r="E940" s="522">
        <v>16.649999999999999</v>
      </c>
      <c r="F940" s="522"/>
      <c r="G940" s="333">
        <f t="shared" si="28"/>
        <v>2668.0999999999858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25">
      <c r="A941" s="329" t="s">
        <v>289</v>
      </c>
      <c r="B941" s="330">
        <v>8</v>
      </c>
      <c r="C941" s="298">
        <v>46163</v>
      </c>
      <c r="D941" s="299" t="s">
        <v>844</v>
      </c>
      <c r="E941" s="522">
        <v>24.89</v>
      </c>
      <c r="F941" s="522"/>
      <c r="G941" s="333">
        <f t="shared" si="28"/>
        <v>2684.7499999999859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25">
      <c r="A942" s="329" t="s">
        <v>289</v>
      </c>
      <c r="B942" s="330">
        <v>5</v>
      </c>
      <c r="C942" s="298">
        <v>46163</v>
      </c>
      <c r="D942" s="299" t="s">
        <v>844</v>
      </c>
      <c r="E942" s="522">
        <v>11.2</v>
      </c>
      <c r="F942" s="522"/>
      <c r="G942" s="333">
        <f t="shared" si="28"/>
        <v>2709.6399999999858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25">
      <c r="A943" s="329" t="s">
        <v>289</v>
      </c>
      <c r="B943" s="330">
        <v>2</v>
      </c>
      <c r="C943" s="298">
        <v>46162</v>
      </c>
      <c r="D943" s="299" t="s">
        <v>296</v>
      </c>
      <c r="E943" s="522">
        <v>11.18</v>
      </c>
      <c r="F943" s="522"/>
      <c r="G943" s="333">
        <f t="shared" si="28"/>
        <v>2720.8399999999856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25">
      <c r="A944" s="329" t="s">
        <v>289</v>
      </c>
      <c r="B944" s="330">
        <v>2</v>
      </c>
      <c r="C944" s="298">
        <v>46162</v>
      </c>
      <c r="D944" s="299" t="s">
        <v>385</v>
      </c>
      <c r="E944" s="522">
        <v>14.38</v>
      </c>
      <c r="F944" s="522"/>
      <c r="G944" s="333">
        <f t="shared" si="28"/>
        <v>2732.0199999999854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25">
      <c r="A945" s="329" t="s">
        <v>294</v>
      </c>
      <c r="B945" s="330">
        <v>22</v>
      </c>
      <c r="C945" s="298">
        <v>46162</v>
      </c>
      <c r="D945" s="299" t="s">
        <v>323</v>
      </c>
      <c r="E945" s="522">
        <v>20.22</v>
      </c>
      <c r="F945" s="522"/>
      <c r="G945" s="333">
        <f t="shared" si="28"/>
        <v>2746.3999999999855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25">
      <c r="A946" s="329" t="s">
        <v>289</v>
      </c>
      <c r="B946" s="330">
        <v>5</v>
      </c>
      <c r="C946" s="298">
        <v>46162</v>
      </c>
      <c r="D946" s="299" t="s">
        <v>870</v>
      </c>
      <c r="E946" s="522">
        <v>30</v>
      </c>
      <c r="F946" s="522"/>
      <c r="G946" s="333">
        <f t="shared" ref="G946:G960" si="29">G947-E946+F946</f>
        <v>2766.6199999999853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25">
      <c r="A947" s="329" t="s">
        <v>289</v>
      </c>
      <c r="B947" s="330">
        <v>2</v>
      </c>
      <c r="C947" s="298">
        <v>46162</v>
      </c>
      <c r="D947" s="299" t="s">
        <v>872</v>
      </c>
      <c r="E947" s="522">
        <v>46.72</v>
      </c>
      <c r="F947" s="522"/>
      <c r="G947" s="333">
        <f t="shared" si="29"/>
        <v>2796.6199999999853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25">
      <c r="A948" s="329" t="s">
        <v>289</v>
      </c>
      <c r="B948" s="330">
        <v>4</v>
      </c>
      <c r="C948" s="298">
        <v>46162</v>
      </c>
      <c r="D948" s="299" t="s">
        <v>310</v>
      </c>
      <c r="E948" s="522">
        <v>56.51</v>
      </c>
      <c r="F948" s="522"/>
      <c r="G948" s="333">
        <f t="shared" si="29"/>
        <v>2843.3399999999851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25">
      <c r="A949" s="329" t="s">
        <v>289</v>
      </c>
      <c r="B949" s="330">
        <v>6</v>
      </c>
      <c r="C949" s="298">
        <v>46161</v>
      </c>
      <c r="D949" s="299" t="s">
        <v>869</v>
      </c>
      <c r="E949" s="522">
        <v>63.99</v>
      </c>
      <c r="F949" s="522"/>
      <c r="G949" s="333">
        <f t="shared" si="29"/>
        <v>2899.8499999999854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25">
      <c r="A950" s="329" t="s">
        <v>289</v>
      </c>
      <c r="B950" s="330">
        <v>4</v>
      </c>
      <c r="C950" s="298">
        <v>46161</v>
      </c>
      <c r="D950" s="299" t="s">
        <v>296</v>
      </c>
      <c r="E950" s="522">
        <v>43.46</v>
      </c>
      <c r="F950" s="522"/>
      <c r="G950" s="333">
        <f t="shared" si="29"/>
        <v>2963.8399999999851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25">
      <c r="A951" s="329" t="s">
        <v>289</v>
      </c>
      <c r="B951" s="330">
        <v>3</v>
      </c>
      <c r="C951" s="298">
        <v>46161</v>
      </c>
      <c r="D951" s="299" t="s">
        <v>296</v>
      </c>
      <c r="E951" s="522">
        <v>8.7200000000000006</v>
      </c>
      <c r="F951" s="522"/>
      <c r="G951" s="333">
        <f t="shared" si="29"/>
        <v>3007.2999999999852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25">
      <c r="A952" s="329" t="s">
        <v>289</v>
      </c>
      <c r="B952" s="330">
        <v>2</v>
      </c>
      <c r="C952" s="298">
        <v>46161</v>
      </c>
      <c r="D952" s="299" t="s">
        <v>301</v>
      </c>
      <c r="E952" s="522">
        <v>30.9</v>
      </c>
      <c r="F952" s="522"/>
      <c r="G952" s="333">
        <f t="shared" si="29"/>
        <v>3016.019999999985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25">
      <c r="A953" s="329" t="s">
        <v>294</v>
      </c>
      <c r="B953" s="330">
        <v>22</v>
      </c>
      <c r="C953" s="298">
        <v>46161</v>
      </c>
      <c r="D953" s="299" t="s">
        <v>328</v>
      </c>
      <c r="E953" s="522">
        <v>7.46</v>
      </c>
      <c r="F953" s="522"/>
      <c r="G953" s="333">
        <f t="shared" si="29"/>
        <v>3046.9199999999851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25">
      <c r="A954" s="329" t="s">
        <v>289</v>
      </c>
      <c r="B954" s="330">
        <v>2</v>
      </c>
      <c r="C954" s="298">
        <v>46161</v>
      </c>
      <c r="D954" s="299" t="s">
        <v>867</v>
      </c>
      <c r="E954" s="522">
        <v>31.05</v>
      </c>
      <c r="F954" s="522"/>
      <c r="G954" s="333">
        <f t="shared" si="29"/>
        <v>3054.3799999999851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25">
      <c r="A955" s="329" t="s">
        <v>289</v>
      </c>
      <c r="B955" s="330">
        <v>2</v>
      </c>
      <c r="C955" s="298">
        <v>46161</v>
      </c>
      <c r="D955" s="299" t="s">
        <v>868</v>
      </c>
      <c r="E955" s="522">
        <v>54.41</v>
      </c>
      <c r="F955" s="522"/>
      <c r="G955" s="333">
        <f t="shared" si="29"/>
        <v>3085.4299999999853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25">
      <c r="A956" s="329" t="s">
        <v>289</v>
      </c>
      <c r="B956" s="330">
        <v>8</v>
      </c>
      <c r="C956" s="298">
        <v>46161</v>
      </c>
      <c r="D956" s="299" t="s">
        <v>873</v>
      </c>
      <c r="E956" s="522">
        <v>20.49</v>
      </c>
      <c r="F956" s="522"/>
      <c r="G956" s="333">
        <f t="shared" si="29"/>
        <v>3139.8399999999851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25">
      <c r="A957" s="329" t="s">
        <v>294</v>
      </c>
      <c r="B957" s="330">
        <v>22</v>
      </c>
      <c r="C957" s="298">
        <v>46160</v>
      </c>
      <c r="D957" s="299" t="s">
        <v>400</v>
      </c>
      <c r="E957" s="522">
        <v>13.84</v>
      </c>
      <c r="F957" s="522"/>
      <c r="G957" s="333">
        <f t="shared" si="29"/>
        <v>3160.3299999999849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25">
      <c r="A958" s="329" t="s">
        <v>287</v>
      </c>
      <c r="B958" s="330" t="s">
        <v>287</v>
      </c>
      <c r="C958" s="298">
        <v>46160</v>
      </c>
      <c r="D958" s="299" t="s">
        <v>874</v>
      </c>
      <c r="E958" s="522">
        <v>138.44</v>
      </c>
      <c r="F958" s="522">
        <v>138.44</v>
      </c>
      <c r="G958" s="333">
        <f t="shared" si="29"/>
        <v>3174.1699999999851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25">
      <c r="A959" s="329" t="s">
        <v>289</v>
      </c>
      <c r="B959" s="330">
        <v>2</v>
      </c>
      <c r="C959" s="298">
        <v>46160</v>
      </c>
      <c r="D959" s="299" t="s">
        <v>352</v>
      </c>
      <c r="E959" s="522">
        <v>25.48</v>
      </c>
      <c r="F959" s="522"/>
      <c r="G959" s="333">
        <f t="shared" si="29"/>
        <v>3174.1699999999851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25">
      <c r="A960" s="329" t="s">
        <v>294</v>
      </c>
      <c r="B960" s="330">
        <v>17</v>
      </c>
      <c r="C960" s="298">
        <v>46160</v>
      </c>
      <c r="D960" s="299" t="s">
        <v>188</v>
      </c>
      <c r="E960" s="522">
        <v>42.65</v>
      </c>
      <c r="F960" s="522"/>
      <c r="G960" s="333">
        <f t="shared" si="29"/>
        <v>3199.6499999999851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25">
      <c r="A961" s="329" t="s">
        <v>294</v>
      </c>
      <c r="B961" s="330">
        <v>15</v>
      </c>
      <c r="C961" s="298">
        <v>46160</v>
      </c>
      <c r="D961" s="299" t="s">
        <v>185</v>
      </c>
      <c r="E961" s="522">
        <v>101.37</v>
      </c>
      <c r="F961" s="522"/>
      <c r="G961" s="333">
        <f t="shared" ref="G961:G1041" si="30">G962-E961+F961</f>
        <v>3242.2999999999852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25">
      <c r="A962" s="329" t="s">
        <v>335</v>
      </c>
      <c r="B962" s="330" t="s">
        <v>335</v>
      </c>
      <c r="C962" s="298">
        <v>46160</v>
      </c>
      <c r="D962" s="299" t="s">
        <v>185</v>
      </c>
      <c r="E962" s="522">
        <v>93.13</v>
      </c>
      <c r="F962" s="522"/>
      <c r="G962" s="333">
        <f t="shared" si="30"/>
        <v>3343.6699999999851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25">
      <c r="A963" s="329" t="s">
        <v>294</v>
      </c>
      <c r="B963" s="330">
        <v>11</v>
      </c>
      <c r="C963" s="298">
        <v>46160</v>
      </c>
      <c r="D963" s="299" t="s">
        <v>178</v>
      </c>
      <c r="E963" s="522">
        <v>267.68</v>
      </c>
      <c r="F963" s="522"/>
      <c r="G963" s="333">
        <f t="shared" si="30"/>
        <v>3436.7999999999852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25">
      <c r="A964" s="329" t="s">
        <v>294</v>
      </c>
      <c r="B964" s="330">
        <v>23</v>
      </c>
      <c r="C964" s="298">
        <v>46160</v>
      </c>
      <c r="D964" s="299" t="s">
        <v>63</v>
      </c>
      <c r="E964" s="522">
        <v>529.46</v>
      </c>
      <c r="F964" s="522"/>
      <c r="G964" s="333">
        <f t="shared" si="30"/>
        <v>3704.479999999985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25">
      <c r="A965" s="329" t="s">
        <v>289</v>
      </c>
      <c r="B965" s="330">
        <v>1</v>
      </c>
      <c r="C965" s="298">
        <v>46159</v>
      </c>
      <c r="D965" s="299" t="s">
        <v>311</v>
      </c>
      <c r="E965" s="522">
        <v>148.25</v>
      </c>
      <c r="F965" s="522"/>
      <c r="G965" s="333">
        <f t="shared" si="30"/>
        <v>4233.939999999985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25">
      <c r="A966" s="329" t="s">
        <v>289</v>
      </c>
      <c r="B966" s="330">
        <v>1</v>
      </c>
      <c r="C966" s="298">
        <v>46159</v>
      </c>
      <c r="D966" s="299" t="s">
        <v>306</v>
      </c>
      <c r="E966" s="522">
        <v>90.2</v>
      </c>
      <c r="F966" s="522"/>
      <c r="G966" s="333">
        <f t="shared" si="30"/>
        <v>4382.189999999985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25">
      <c r="A967" s="329" t="s">
        <v>294</v>
      </c>
      <c r="B967" s="330">
        <v>21</v>
      </c>
      <c r="C967" s="298">
        <v>46159</v>
      </c>
      <c r="D967" s="299" t="s">
        <v>194</v>
      </c>
      <c r="E967" s="522">
        <v>81</v>
      </c>
      <c r="F967" s="522"/>
      <c r="G967" s="333">
        <f t="shared" si="30"/>
        <v>4472.3899999999849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25">
      <c r="A968" s="329" t="s">
        <v>289</v>
      </c>
      <c r="B968" s="330">
        <v>6</v>
      </c>
      <c r="C968" s="298">
        <v>46159</v>
      </c>
      <c r="D968" s="299" t="s">
        <v>300</v>
      </c>
      <c r="E968" s="522">
        <v>38.33</v>
      </c>
      <c r="F968" s="522"/>
      <c r="G968" s="333">
        <f t="shared" si="30"/>
        <v>4553.3899999999849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25">
      <c r="A969" s="329" t="s">
        <v>294</v>
      </c>
      <c r="B969" s="330">
        <v>42</v>
      </c>
      <c r="C969" s="298">
        <v>46159</v>
      </c>
      <c r="D969" s="299" t="s">
        <v>333</v>
      </c>
      <c r="E969" s="522">
        <v>29.8</v>
      </c>
      <c r="F969" s="522"/>
      <c r="G969" s="333">
        <f t="shared" si="30"/>
        <v>4591.7199999999848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25">
      <c r="A970" s="329" t="s">
        <v>294</v>
      </c>
      <c r="B970" s="330">
        <v>43</v>
      </c>
      <c r="C970" s="298">
        <v>46159</v>
      </c>
      <c r="D970" s="299" t="s">
        <v>333</v>
      </c>
      <c r="E970" s="522">
        <v>22.35</v>
      </c>
      <c r="F970" s="522"/>
      <c r="G970" s="333">
        <f t="shared" si="30"/>
        <v>4621.519999999985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25">
      <c r="A971" s="329" t="s">
        <v>289</v>
      </c>
      <c r="B971" s="330">
        <v>8</v>
      </c>
      <c r="C971" s="298">
        <v>46159</v>
      </c>
      <c r="D971" s="299" t="s">
        <v>319</v>
      </c>
      <c r="E971" s="522">
        <v>50.75</v>
      </c>
      <c r="F971" s="522"/>
      <c r="G971" s="333">
        <f t="shared" si="30"/>
        <v>4643.8699999999853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25">
      <c r="A972" s="329" t="s">
        <v>289</v>
      </c>
      <c r="B972" s="330">
        <v>5</v>
      </c>
      <c r="C972" s="298">
        <v>46158</v>
      </c>
      <c r="D972" s="299" t="s">
        <v>339</v>
      </c>
      <c r="E972" s="522">
        <v>21.3</v>
      </c>
      <c r="F972" s="522"/>
      <c r="G972" s="333">
        <f t="shared" si="30"/>
        <v>4694.6199999999853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25">
      <c r="A973" s="329" t="s">
        <v>289</v>
      </c>
      <c r="B973" s="330">
        <v>8</v>
      </c>
      <c r="C973" s="298">
        <v>46158</v>
      </c>
      <c r="D973" s="299" t="s">
        <v>319</v>
      </c>
      <c r="E973" s="522">
        <v>41.46</v>
      </c>
      <c r="F973" s="522"/>
      <c r="G973" s="333">
        <f t="shared" si="30"/>
        <v>4715.9199999999855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25">
      <c r="A974" s="329" t="s">
        <v>287</v>
      </c>
      <c r="B974" s="330" t="s">
        <v>287</v>
      </c>
      <c r="C974" s="298">
        <v>46158</v>
      </c>
      <c r="D974" s="299" t="s">
        <v>847</v>
      </c>
      <c r="E974" s="522">
        <v>95.85</v>
      </c>
      <c r="F974" s="522">
        <v>95.85</v>
      </c>
      <c r="G974" s="333">
        <f t="shared" si="30"/>
        <v>4757.3799999999856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25">
      <c r="A975" s="329" t="s">
        <v>287</v>
      </c>
      <c r="B975" s="330" t="s">
        <v>287</v>
      </c>
      <c r="C975" s="298">
        <v>46158</v>
      </c>
      <c r="D975" s="299" t="s">
        <v>845</v>
      </c>
      <c r="E975" s="522">
        <v>87.13</v>
      </c>
      <c r="F975" s="522">
        <v>87.13</v>
      </c>
      <c r="G975" s="333">
        <f t="shared" si="30"/>
        <v>4757.3799999999856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25">
      <c r="A976" s="329" t="s">
        <v>289</v>
      </c>
      <c r="B976" s="330">
        <v>4</v>
      </c>
      <c r="C976" s="298">
        <v>46158</v>
      </c>
      <c r="D976" s="299" t="s">
        <v>310</v>
      </c>
      <c r="E976" s="522">
        <v>48.15</v>
      </c>
      <c r="F976" s="522"/>
      <c r="G976" s="333">
        <f t="shared" si="30"/>
        <v>4757.3799999999856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25">
      <c r="A977" s="329" t="s">
        <v>289</v>
      </c>
      <c r="B977" s="330">
        <v>8</v>
      </c>
      <c r="C977" s="298">
        <v>46158</v>
      </c>
      <c r="D977" s="299" t="s">
        <v>308</v>
      </c>
      <c r="E977" s="522">
        <v>75.069999999999993</v>
      </c>
      <c r="F977" s="522"/>
      <c r="G977" s="333">
        <f t="shared" si="30"/>
        <v>4805.5299999999852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25">
      <c r="A978" s="329" t="s">
        <v>289</v>
      </c>
      <c r="B978" s="330">
        <v>2</v>
      </c>
      <c r="C978" s="298">
        <v>46158</v>
      </c>
      <c r="D978" s="299" t="s">
        <v>308</v>
      </c>
      <c r="E978" s="522">
        <v>75</v>
      </c>
      <c r="F978" s="522"/>
      <c r="G978" s="333">
        <f t="shared" si="30"/>
        <v>4880.5999999999849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25">
      <c r="A979" s="329" t="s">
        <v>289</v>
      </c>
      <c r="B979" s="330">
        <v>3</v>
      </c>
      <c r="C979" s="298">
        <v>46158</v>
      </c>
      <c r="D979" s="299" t="s">
        <v>347</v>
      </c>
      <c r="E979" s="522">
        <v>8.3800000000000008</v>
      </c>
      <c r="F979" s="522"/>
      <c r="G979" s="333">
        <f t="shared" si="30"/>
        <v>4955.5999999999849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25">
      <c r="A980" s="329" t="s">
        <v>289</v>
      </c>
      <c r="B980" s="330">
        <v>8</v>
      </c>
      <c r="C980" s="298">
        <v>46157</v>
      </c>
      <c r="D980" s="299" t="s">
        <v>319</v>
      </c>
      <c r="E980" s="522">
        <v>63.55</v>
      </c>
      <c r="F980" s="522"/>
      <c r="G980" s="333">
        <f t="shared" si="30"/>
        <v>4963.979999999985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25">
      <c r="A981" s="329" t="s">
        <v>289</v>
      </c>
      <c r="B981" s="330">
        <v>4</v>
      </c>
      <c r="C981" s="298">
        <v>46157</v>
      </c>
      <c r="D981" s="299" t="s">
        <v>296</v>
      </c>
      <c r="E981" s="522">
        <v>45.1</v>
      </c>
      <c r="F981" s="522"/>
      <c r="G981" s="333">
        <f t="shared" si="30"/>
        <v>5027.5299999999852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25">
      <c r="A982" s="329" t="s">
        <v>289</v>
      </c>
      <c r="B982" s="330">
        <v>2</v>
      </c>
      <c r="C982" s="298">
        <v>46157</v>
      </c>
      <c r="D982" s="299" t="s">
        <v>296</v>
      </c>
      <c r="E982" s="522">
        <v>24.54</v>
      </c>
      <c r="F982" s="522"/>
      <c r="G982" s="333">
        <f t="shared" si="30"/>
        <v>5072.6299999999856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25">
      <c r="A983" s="329" t="s">
        <v>289</v>
      </c>
      <c r="B983" s="330">
        <v>2</v>
      </c>
      <c r="C983" s="298">
        <v>46157</v>
      </c>
      <c r="D983" s="299" t="s">
        <v>334</v>
      </c>
      <c r="E983" s="522">
        <v>14.28</v>
      </c>
      <c r="F983" s="522"/>
      <c r="G983" s="333">
        <f t="shared" si="30"/>
        <v>5097.1699999999855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25">
      <c r="A984" s="329" t="s">
        <v>287</v>
      </c>
      <c r="B984" s="330" t="s">
        <v>287</v>
      </c>
      <c r="C984" s="298">
        <v>46157</v>
      </c>
      <c r="D984" s="299" t="s">
        <v>504</v>
      </c>
      <c r="E984" s="522">
        <v>146.15</v>
      </c>
      <c r="F984" s="522">
        <v>146.15</v>
      </c>
      <c r="G984" s="333">
        <f t="shared" si="30"/>
        <v>5111.4499999999853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25">
      <c r="A985" s="329" t="s">
        <v>289</v>
      </c>
      <c r="B985" s="330">
        <v>2</v>
      </c>
      <c r="C985" s="298">
        <v>46157</v>
      </c>
      <c r="D985" s="299" t="s">
        <v>866</v>
      </c>
      <c r="E985" s="522">
        <v>202.87</v>
      </c>
      <c r="F985" s="522"/>
      <c r="G985" s="333">
        <f>G986-E985+F985</f>
        <v>5111.4499999999853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25">
      <c r="A986" s="329" t="s">
        <v>289</v>
      </c>
      <c r="B986" s="330">
        <v>6</v>
      </c>
      <c r="C986" s="298">
        <v>46157</v>
      </c>
      <c r="D986" s="299" t="s">
        <v>300</v>
      </c>
      <c r="E986" s="522">
        <v>14.9</v>
      </c>
      <c r="F986" s="522"/>
      <c r="G986" s="333">
        <f t="shared" si="30"/>
        <v>5314.3199999999852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25">
      <c r="A987" s="329" t="s">
        <v>291</v>
      </c>
      <c r="B987" s="330">
        <v>38</v>
      </c>
      <c r="C987" s="298">
        <v>46157</v>
      </c>
      <c r="D987" s="299" t="s">
        <v>293</v>
      </c>
      <c r="E987" s="522"/>
      <c r="F987" s="522">
        <v>4597.82</v>
      </c>
      <c r="G987" s="333">
        <f t="shared" si="30"/>
        <v>5329.2199999999848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25">
      <c r="A988" s="329" t="s">
        <v>289</v>
      </c>
      <c r="B988" s="330">
        <v>8</v>
      </c>
      <c r="C988" s="298">
        <v>46156</v>
      </c>
      <c r="D988" s="299" t="s">
        <v>865</v>
      </c>
      <c r="E988" s="522">
        <v>34.96</v>
      </c>
      <c r="F988" s="522"/>
      <c r="G988" s="333">
        <f t="shared" si="30"/>
        <v>731.39999999998463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25">
      <c r="A989" s="329" t="s">
        <v>289</v>
      </c>
      <c r="B989" s="330">
        <v>2</v>
      </c>
      <c r="C989" s="298">
        <v>46156</v>
      </c>
      <c r="D989" s="299" t="s">
        <v>407</v>
      </c>
      <c r="E989" s="522">
        <v>23.9</v>
      </c>
      <c r="F989" s="522"/>
      <c r="G989" s="333">
        <f t="shared" si="30"/>
        <v>766.35999999998467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25">
      <c r="A990" s="329" t="s">
        <v>294</v>
      </c>
      <c r="B990" s="330">
        <v>24</v>
      </c>
      <c r="C990" s="298">
        <v>46156</v>
      </c>
      <c r="D990" s="299" t="s">
        <v>858</v>
      </c>
      <c r="E990" s="522">
        <v>109.92</v>
      </c>
      <c r="F990" s="522"/>
      <c r="G990" s="333">
        <f t="shared" si="30"/>
        <v>790.25999999998464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25">
      <c r="A991" s="329" t="s">
        <v>289</v>
      </c>
      <c r="B991" s="330">
        <v>2</v>
      </c>
      <c r="C991" s="298">
        <v>46156</v>
      </c>
      <c r="D991" s="299" t="s">
        <v>334</v>
      </c>
      <c r="E991" s="522">
        <v>24.34</v>
      </c>
      <c r="F991" s="522"/>
      <c r="G991" s="333">
        <f t="shared" si="30"/>
        <v>900.1799999999846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25">
      <c r="A992" s="329" t="s">
        <v>289</v>
      </c>
      <c r="B992" s="330">
        <v>8</v>
      </c>
      <c r="C992" s="298">
        <v>46156</v>
      </c>
      <c r="D992" s="299" t="s">
        <v>844</v>
      </c>
      <c r="E992" s="522">
        <v>24.89</v>
      </c>
      <c r="F992" s="522"/>
      <c r="G992" s="333">
        <f t="shared" si="30"/>
        <v>924.51999999998463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25">
      <c r="A993" s="329" t="s">
        <v>289</v>
      </c>
      <c r="B993" s="330">
        <v>5</v>
      </c>
      <c r="C993" s="298">
        <v>46156</v>
      </c>
      <c r="D993" s="299" t="s">
        <v>844</v>
      </c>
      <c r="E993" s="522">
        <v>11.2</v>
      </c>
      <c r="F993" s="522"/>
      <c r="G993" s="333">
        <f t="shared" si="30"/>
        <v>949.40999999998462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25">
      <c r="A994" s="329" t="s">
        <v>289</v>
      </c>
      <c r="B994" s="330">
        <v>2</v>
      </c>
      <c r="C994" s="298">
        <v>46156</v>
      </c>
      <c r="D994" s="299" t="s">
        <v>324</v>
      </c>
      <c r="E994" s="522">
        <v>22.04</v>
      </c>
      <c r="F994" s="522"/>
      <c r="G994" s="333">
        <f t="shared" si="30"/>
        <v>960.60999999998467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25">
      <c r="A995" s="329" t="s">
        <v>291</v>
      </c>
      <c r="B995" s="330">
        <v>39</v>
      </c>
      <c r="C995" s="298">
        <v>46156</v>
      </c>
      <c r="D995" s="299" t="s">
        <v>292</v>
      </c>
      <c r="E995" s="522"/>
      <c r="F995" s="522">
        <v>2763.78</v>
      </c>
      <c r="G995" s="333">
        <f t="shared" si="30"/>
        <v>982.64999999998463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25">
      <c r="A996" s="329" t="s">
        <v>291</v>
      </c>
      <c r="B996" s="330">
        <v>41</v>
      </c>
      <c r="C996" s="298">
        <v>46156</v>
      </c>
      <c r="D996" s="299" t="s">
        <v>299</v>
      </c>
      <c r="E996" s="522"/>
      <c r="F996" s="522">
        <v>250</v>
      </c>
      <c r="G996" s="333">
        <f t="shared" si="30"/>
        <v>-1781.1300000000156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25">
      <c r="A997" s="329" t="s">
        <v>335</v>
      </c>
      <c r="B997" s="330" t="s">
        <v>335</v>
      </c>
      <c r="C997" s="298">
        <v>46156</v>
      </c>
      <c r="D997" s="299" t="s">
        <v>458</v>
      </c>
      <c r="E997" s="522"/>
      <c r="F997" s="522">
        <v>100</v>
      </c>
      <c r="G997" s="333">
        <f t="shared" si="30"/>
        <v>-2031.1300000000156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25">
      <c r="A998" s="329" t="s">
        <v>289</v>
      </c>
      <c r="B998" s="330">
        <v>6</v>
      </c>
      <c r="C998" s="298">
        <v>46156</v>
      </c>
      <c r="D998" s="299" t="s">
        <v>300</v>
      </c>
      <c r="E998" s="522">
        <v>13.3</v>
      </c>
      <c r="F998" s="522"/>
      <c r="G998" s="333">
        <f t="shared" si="30"/>
        <v>-2131.1300000000156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25">
      <c r="A999" s="329" t="s">
        <v>289</v>
      </c>
      <c r="B999" s="330">
        <v>2</v>
      </c>
      <c r="C999" s="298">
        <v>46155</v>
      </c>
      <c r="D999" s="299" t="s">
        <v>296</v>
      </c>
      <c r="E999" s="522">
        <v>14.67</v>
      </c>
      <c r="F999" s="522"/>
      <c r="G999" s="333">
        <f t="shared" si="30"/>
        <v>-2117.8300000000154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25">
      <c r="A1000" s="329" t="s">
        <v>289</v>
      </c>
      <c r="B1000" s="330">
        <v>8</v>
      </c>
      <c r="C1000" s="298">
        <v>46155</v>
      </c>
      <c r="D1000" s="299" t="s">
        <v>319</v>
      </c>
      <c r="E1000" s="522">
        <v>22.96</v>
      </c>
      <c r="F1000" s="522"/>
      <c r="G1000" s="333">
        <f t="shared" si="30"/>
        <v>-2103.1600000000153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25">
      <c r="A1001" s="329" t="s">
        <v>287</v>
      </c>
      <c r="B1001" s="330" t="s">
        <v>287</v>
      </c>
      <c r="C1001" s="298">
        <v>46155</v>
      </c>
      <c r="D1001" s="299" t="s">
        <v>853</v>
      </c>
      <c r="E1001" s="522">
        <v>100</v>
      </c>
      <c r="F1001" s="522">
        <v>100</v>
      </c>
      <c r="G1001" s="333">
        <f t="shared" si="30"/>
        <v>-2080.2000000000153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25">
      <c r="A1002" s="329" t="s">
        <v>289</v>
      </c>
      <c r="B1002" s="330">
        <v>4</v>
      </c>
      <c r="C1002" s="298">
        <v>46154</v>
      </c>
      <c r="D1002" s="299" t="s">
        <v>453</v>
      </c>
      <c r="E1002" s="522">
        <v>43.14</v>
      </c>
      <c r="F1002" s="522"/>
      <c r="G1002" s="333">
        <f t="shared" si="30"/>
        <v>-2080.2000000000153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25">
      <c r="A1003" s="329" t="s">
        <v>289</v>
      </c>
      <c r="B1003" s="330">
        <v>3</v>
      </c>
      <c r="C1003" s="298">
        <v>46154</v>
      </c>
      <c r="D1003" s="299" t="s">
        <v>453</v>
      </c>
      <c r="E1003" s="522">
        <v>7.29</v>
      </c>
      <c r="F1003" s="522"/>
      <c r="G1003" s="333">
        <f t="shared" si="30"/>
        <v>-2037.0600000000154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25">
      <c r="A1004" s="329" t="s">
        <v>294</v>
      </c>
      <c r="B1004" s="330">
        <v>19</v>
      </c>
      <c r="C1004" s="298">
        <v>46154</v>
      </c>
      <c r="D1004" s="299" t="s">
        <v>191</v>
      </c>
      <c r="E1004" s="522">
        <v>200</v>
      </c>
      <c r="F1004" s="522"/>
      <c r="G1004" s="333">
        <f t="shared" si="30"/>
        <v>-2029.7700000000154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25">
      <c r="A1005" s="329" t="s">
        <v>289</v>
      </c>
      <c r="B1005" s="330">
        <v>6</v>
      </c>
      <c r="C1005" s="298">
        <v>46154</v>
      </c>
      <c r="D1005" s="299" t="s">
        <v>445</v>
      </c>
      <c r="E1005" s="522">
        <v>-0.06</v>
      </c>
      <c r="F1005" s="522"/>
      <c r="G1005" s="333">
        <f t="shared" si="30"/>
        <v>-1829.7700000000154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25">
      <c r="A1006" s="329" t="s">
        <v>289</v>
      </c>
      <c r="B1006" s="330">
        <v>2</v>
      </c>
      <c r="C1006" s="298">
        <v>46154</v>
      </c>
      <c r="D1006" s="299" t="s">
        <v>301</v>
      </c>
      <c r="E1006" s="522">
        <v>21.55</v>
      </c>
      <c r="F1006" s="522"/>
      <c r="G1006" s="333">
        <f t="shared" si="30"/>
        <v>-1829.8300000000154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25">
      <c r="A1007" s="329" t="s">
        <v>289</v>
      </c>
      <c r="B1007" s="330">
        <v>3</v>
      </c>
      <c r="C1007" s="298">
        <v>46153</v>
      </c>
      <c r="D1007" s="299" t="s">
        <v>296</v>
      </c>
      <c r="E1007" s="522">
        <v>4.79</v>
      </c>
      <c r="F1007" s="522"/>
      <c r="G1007" s="333">
        <f t="shared" si="30"/>
        <v>-1808.2800000000154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25">
      <c r="A1008" s="329" t="s">
        <v>289</v>
      </c>
      <c r="B1008" s="330">
        <v>4</v>
      </c>
      <c r="C1008" s="298">
        <v>46153</v>
      </c>
      <c r="D1008" s="299" t="s">
        <v>296</v>
      </c>
      <c r="E1008" s="522">
        <v>66.59</v>
      </c>
      <c r="F1008" s="522"/>
      <c r="G1008" s="333">
        <f t="shared" si="30"/>
        <v>-1803.4900000000155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25">
      <c r="A1009" s="329" t="s">
        <v>287</v>
      </c>
      <c r="B1009" s="330" t="s">
        <v>287</v>
      </c>
      <c r="C1009" s="298">
        <v>46153</v>
      </c>
      <c r="D1009" s="299" t="s">
        <v>841</v>
      </c>
      <c r="E1009" s="522">
        <v>-51.06</v>
      </c>
      <c r="F1009" s="522">
        <v>-51.06</v>
      </c>
      <c r="G1009" s="333">
        <f t="shared" si="30"/>
        <v>-1736.9000000000156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25">
      <c r="A1010" s="329" t="s">
        <v>294</v>
      </c>
      <c r="B1010" s="330">
        <v>22</v>
      </c>
      <c r="C1010" s="298">
        <v>46153</v>
      </c>
      <c r="D1010" s="299" t="s">
        <v>351</v>
      </c>
      <c r="E1010" s="522">
        <v>21.29</v>
      </c>
      <c r="F1010" s="522"/>
      <c r="G1010" s="333">
        <f t="shared" si="30"/>
        <v>-1736.9000000000156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25">
      <c r="A1011" s="329" t="s">
        <v>289</v>
      </c>
      <c r="B1011" s="330">
        <v>8</v>
      </c>
      <c r="C1011" s="298">
        <v>46152</v>
      </c>
      <c r="D1011" s="299" t="s">
        <v>319</v>
      </c>
      <c r="E1011" s="522">
        <v>59.25</v>
      </c>
      <c r="F1011" s="522"/>
      <c r="G1011" s="333">
        <f t="shared" si="30"/>
        <v>-1715.6100000000156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25">
      <c r="A1012" s="329" t="s">
        <v>289</v>
      </c>
      <c r="B1012" s="330">
        <v>1</v>
      </c>
      <c r="C1012" s="298">
        <v>46152</v>
      </c>
      <c r="D1012" s="299" t="s">
        <v>304</v>
      </c>
      <c r="E1012" s="522">
        <v>145.94999999999999</v>
      </c>
      <c r="F1012" s="522"/>
      <c r="G1012" s="333">
        <f t="shared" si="30"/>
        <v>-1656.3600000000156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25">
      <c r="A1013" s="329" t="s">
        <v>289</v>
      </c>
      <c r="B1013" s="330">
        <v>1</v>
      </c>
      <c r="C1013" s="298">
        <v>46152</v>
      </c>
      <c r="D1013" s="299" t="s">
        <v>311</v>
      </c>
      <c r="E1013" s="522">
        <v>131.9</v>
      </c>
      <c r="F1013" s="522"/>
      <c r="G1013" s="333">
        <f t="shared" si="30"/>
        <v>-1510.4100000000155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25">
      <c r="A1014" s="329" t="s">
        <v>289</v>
      </c>
      <c r="B1014" s="330">
        <v>2</v>
      </c>
      <c r="C1014" s="298">
        <v>46152</v>
      </c>
      <c r="D1014" s="299" t="s">
        <v>848</v>
      </c>
      <c r="E1014" s="522">
        <v>96.46</v>
      </c>
      <c r="F1014" s="522"/>
      <c r="G1014" s="333">
        <f t="shared" si="30"/>
        <v>-1378.5100000000155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25">
      <c r="A1015" s="329" t="s">
        <v>289</v>
      </c>
      <c r="B1015" s="330">
        <v>7</v>
      </c>
      <c r="C1015" s="298">
        <v>46152</v>
      </c>
      <c r="D1015" s="299" t="s">
        <v>849</v>
      </c>
      <c r="E1015" s="522">
        <v>162</v>
      </c>
      <c r="F1015" s="522"/>
      <c r="G1015" s="333">
        <f t="shared" si="30"/>
        <v>-1282.0500000000154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25">
      <c r="A1016" s="329" t="s">
        <v>289</v>
      </c>
      <c r="B1016" s="330">
        <v>3</v>
      </c>
      <c r="C1016" s="298">
        <v>46152</v>
      </c>
      <c r="D1016" s="299" t="s">
        <v>347</v>
      </c>
      <c r="E1016" s="522">
        <v>25</v>
      </c>
      <c r="F1016" s="522"/>
      <c r="G1016" s="333">
        <f t="shared" si="30"/>
        <v>-1120.0500000000154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25">
      <c r="A1017" s="329" t="s">
        <v>289</v>
      </c>
      <c r="B1017" s="330">
        <v>2</v>
      </c>
      <c r="C1017" s="298">
        <v>46151</v>
      </c>
      <c r="D1017" s="299" t="s">
        <v>850</v>
      </c>
      <c r="E1017" s="522">
        <v>35.83</v>
      </c>
      <c r="F1017" s="522"/>
      <c r="G1017" s="333">
        <f t="shared" si="30"/>
        <v>-1095.0500000000154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25">
      <c r="A1018" s="329" t="s">
        <v>289</v>
      </c>
      <c r="B1018" s="330">
        <v>4</v>
      </c>
      <c r="C1018" s="298">
        <v>46151</v>
      </c>
      <c r="D1018" s="299" t="s">
        <v>310</v>
      </c>
      <c r="E1018" s="522">
        <v>50.58</v>
      </c>
      <c r="F1018" s="522"/>
      <c r="G1018" s="333">
        <f t="shared" si="30"/>
        <v>-1059.2200000000155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25">
      <c r="A1019" s="329" t="s">
        <v>289</v>
      </c>
      <c r="B1019" s="330">
        <v>2</v>
      </c>
      <c r="C1019" s="298">
        <v>46151</v>
      </c>
      <c r="D1019" s="299" t="s">
        <v>851</v>
      </c>
      <c r="E1019" s="522">
        <v>20.65</v>
      </c>
      <c r="F1019" s="522"/>
      <c r="G1019" s="333">
        <f t="shared" si="30"/>
        <v>-1008.6400000000156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25">
      <c r="A1020" s="329" t="s">
        <v>289</v>
      </c>
      <c r="B1020" s="330">
        <v>8</v>
      </c>
      <c r="C1020" s="298">
        <v>46151</v>
      </c>
      <c r="D1020" s="299" t="s">
        <v>319</v>
      </c>
      <c r="E1020" s="522">
        <v>38.770000000000003</v>
      </c>
      <c r="F1020" s="522"/>
      <c r="G1020" s="333">
        <f t="shared" si="30"/>
        <v>-987.99000000001558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25">
      <c r="A1021" s="329" t="s">
        <v>287</v>
      </c>
      <c r="B1021" s="330" t="s">
        <v>287</v>
      </c>
      <c r="C1021" s="298">
        <v>46151</v>
      </c>
      <c r="D1021" s="299" t="s">
        <v>841</v>
      </c>
      <c r="E1021" s="522">
        <v>383.63</v>
      </c>
      <c r="F1021" s="522">
        <v>383.63</v>
      </c>
      <c r="G1021" s="333">
        <f t="shared" si="30"/>
        <v>-949.2200000000156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25">
      <c r="A1022" s="329" t="s">
        <v>289</v>
      </c>
      <c r="B1022" s="330">
        <v>5</v>
      </c>
      <c r="C1022" s="298">
        <v>46151</v>
      </c>
      <c r="D1022" s="299" t="s">
        <v>852</v>
      </c>
      <c r="E1022" s="522">
        <v>10.68</v>
      </c>
      <c r="F1022" s="522"/>
      <c r="G1022" s="333">
        <f t="shared" si="30"/>
        <v>-949.2200000000156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25">
      <c r="A1023" s="329" t="s">
        <v>289</v>
      </c>
      <c r="B1023" s="330">
        <v>3</v>
      </c>
      <c r="C1023" s="298">
        <v>46151</v>
      </c>
      <c r="D1023" s="299" t="s">
        <v>347</v>
      </c>
      <c r="E1023" s="522">
        <v>9.35</v>
      </c>
      <c r="F1023" s="522"/>
      <c r="G1023" s="333">
        <f t="shared" si="30"/>
        <v>-938.54000000001565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25">
      <c r="A1024" s="329" t="s">
        <v>287</v>
      </c>
      <c r="B1024" s="330" t="s">
        <v>287</v>
      </c>
      <c r="C1024" s="298">
        <v>46151</v>
      </c>
      <c r="D1024" s="299" t="s">
        <v>331</v>
      </c>
      <c r="E1024" s="522">
        <v>-150.9</v>
      </c>
      <c r="F1024" s="522">
        <v>-150.9</v>
      </c>
      <c r="G1024" s="333">
        <f t="shared" si="30"/>
        <v>-929.19000000001563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25">
      <c r="A1025" s="329" t="s">
        <v>287</v>
      </c>
      <c r="B1025" s="330" t="s">
        <v>287</v>
      </c>
      <c r="C1025" s="298">
        <v>46151</v>
      </c>
      <c r="D1025" s="299" t="s">
        <v>845</v>
      </c>
      <c r="E1025" s="522">
        <v>557.9</v>
      </c>
      <c r="F1025" s="522">
        <v>557.9</v>
      </c>
      <c r="G1025" s="333">
        <f t="shared" si="30"/>
        <v>-929.19000000001563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25">
      <c r="A1026" s="329" t="s">
        <v>294</v>
      </c>
      <c r="B1026" s="330">
        <v>18</v>
      </c>
      <c r="C1026" s="298">
        <v>46150</v>
      </c>
      <c r="D1026" s="299" t="s">
        <v>360</v>
      </c>
      <c r="E1026" s="522">
        <v>400</v>
      </c>
      <c r="F1026" s="522"/>
      <c r="G1026" s="333">
        <f t="shared" si="30"/>
        <v>-929.19000000001574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25">
      <c r="A1027" s="329" t="s">
        <v>287</v>
      </c>
      <c r="B1027" s="330" t="s">
        <v>287</v>
      </c>
      <c r="C1027" s="298">
        <v>46150</v>
      </c>
      <c r="D1027" s="299" t="s">
        <v>840</v>
      </c>
      <c r="E1027" s="522">
        <v>200</v>
      </c>
      <c r="F1027" s="522">
        <v>200</v>
      </c>
      <c r="G1027" s="333">
        <f t="shared" si="30"/>
        <v>-529.19000000001574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25">
      <c r="A1028" s="329" t="s">
        <v>289</v>
      </c>
      <c r="B1028" s="330">
        <v>2</v>
      </c>
      <c r="C1028" s="298">
        <v>46150</v>
      </c>
      <c r="D1028" s="299" t="s">
        <v>471</v>
      </c>
      <c r="E1028" s="522">
        <v>52.78</v>
      </c>
      <c r="F1028" s="522"/>
      <c r="G1028" s="333">
        <f t="shared" si="30"/>
        <v>-529.19000000001574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25">
      <c r="A1029" s="329" t="s">
        <v>287</v>
      </c>
      <c r="B1029" s="330" t="s">
        <v>287</v>
      </c>
      <c r="C1029" s="298">
        <v>46150</v>
      </c>
      <c r="D1029" s="299" t="s">
        <v>846</v>
      </c>
      <c r="E1029" s="522">
        <v>137.07</v>
      </c>
      <c r="F1029" s="522">
        <v>137.07</v>
      </c>
      <c r="G1029" s="333">
        <f t="shared" si="30"/>
        <v>-476.41000000001571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25">
      <c r="A1030" s="329" t="s">
        <v>289</v>
      </c>
      <c r="B1030" s="330">
        <v>2</v>
      </c>
      <c r="C1030" s="298">
        <v>46150</v>
      </c>
      <c r="D1030" s="299" t="s">
        <v>357</v>
      </c>
      <c r="E1030" s="522">
        <v>17.440000000000001</v>
      </c>
      <c r="F1030" s="522"/>
      <c r="G1030" s="333">
        <f t="shared" si="30"/>
        <v>-476.41000000001566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25">
      <c r="A1031" s="329" t="s">
        <v>287</v>
      </c>
      <c r="B1031" s="330" t="s">
        <v>287</v>
      </c>
      <c r="C1031" s="298">
        <v>46150</v>
      </c>
      <c r="D1031" s="299" t="s">
        <v>847</v>
      </c>
      <c r="E1031" s="522">
        <v>359.81</v>
      </c>
      <c r="F1031" s="522">
        <v>359.81</v>
      </c>
      <c r="G1031" s="333">
        <f t="shared" si="30"/>
        <v>-458.97000000001566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25">
      <c r="A1032" s="329" t="s">
        <v>289</v>
      </c>
      <c r="B1032" s="330">
        <v>8</v>
      </c>
      <c r="C1032" s="298">
        <v>46149</v>
      </c>
      <c r="D1032" s="299" t="s">
        <v>844</v>
      </c>
      <c r="E1032" s="522">
        <v>23.7</v>
      </c>
      <c r="F1032" s="522"/>
      <c r="G1032" s="333">
        <f t="shared" si="30"/>
        <v>-458.97000000001566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25">
      <c r="A1033" s="329" t="s">
        <v>289</v>
      </c>
      <c r="B1033" s="330">
        <v>2</v>
      </c>
      <c r="C1033" s="298">
        <v>46149</v>
      </c>
      <c r="D1033" s="299" t="s">
        <v>370</v>
      </c>
      <c r="E1033" s="522">
        <v>13.43</v>
      </c>
      <c r="F1033" s="522"/>
      <c r="G1033" s="333">
        <f t="shared" si="30"/>
        <v>-435.27000000001567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25">
      <c r="A1034" s="329" t="s">
        <v>294</v>
      </c>
      <c r="B1034" s="330">
        <v>13</v>
      </c>
      <c r="C1034" s="298">
        <v>46149</v>
      </c>
      <c r="D1034" s="299" t="s">
        <v>182</v>
      </c>
      <c r="E1034" s="522">
        <v>122.18</v>
      </c>
      <c r="F1034" s="522"/>
      <c r="G1034" s="333">
        <f t="shared" si="30"/>
        <v>-421.84000000001566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25">
      <c r="A1035" s="329" t="s">
        <v>335</v>
      </c>
      <c r="B1035" s="330" t="s">
        <v>335</v>
      </c>
      <c r="C1035" s="298">
        <v>46149</v>
      </c>
      <c r="D1035" s="299" t="s">
        <v>182</v>
      </c>
      <c r="E1035" s="522">
        <v>43.62</v>
      </c>
      <c r="F1035" s="522"/>
      <c r="G1035" s="333">
        <f t="shared" si="30"/>
        <v>-299.66000000001566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25">
      <c r="A1036" s="329" t="s">
        <v>294</v>
      </c>
      <c r="B1036" s="330">
        <v>9</v>
      </c>
      <c r="C1036" s="298">
        <v>46149</v>
      </c>
      <c r="D1036" s="299" t="s">
        <v>58</v>
      </c>
      <c r="E1036" s="522">
        <v>1231.68</v>
      </c>
      <c r="F1036" s="522"/>
      <c r="G1036" s="333">
        <f t="shared" si="30"/>
        <v>-256.04000000001565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25">
      <c r="A1037" s="329" t="s">
        <v>289</v>
      </c>
      <c r="B1037" s="330">
        <v>3</v>
      </c>
      <c r="C1037" s="298">
        <v>46149</v>
      </c>
      <c r="D1037" s="299" t="s">
        <v>309</v>
      </c>
      <c r="E1037" s="522">
        <v>4.49</v>
      </c>
      <c r="F1037" s="522"/>
      <c r="G1037" s="333">
        <f t="shared" si="30"/>
        <v>975.63999999998441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25">
      <c r="A1038" s="329" t="s">
        <v>289</v>
      </c>
      <c r="B1038" s="330">
        <v>5</v>
      </c>
      <c r="C1038" s="298">
        <v>46149</v>
      </c>
      <c r="D1038" s="299" t="s">
        <v>844</v>
      </c>
      <c r="E1038" s="522">
        <v>19.2</v>
      </c>
      <c r="F1038" s="522"/>
      <c r="G1038" s="333">
        <f t="shared" si="30"/>
        <v>980.12999999998442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25">
      <c r="A1039" s="329" t="s">
        <v>289</v>
      </c>
      <c r="B1039" s="330">
        <v>8</v>
      </c>
      <c r="C1039" s="298">
        <v>46149</v>
      </c>
      <c r="D1039" s="299" t="s">
        <v>844</v>
      </c>
      <c r="E1039" s="522">
        <v>35</v>
      </c>
      <c r="F1039" s="522"/>
      <c r="G1039" s="333">
        <f t="shared" si="30"/>
        <v>999.32999999998447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25">
      <c r="A1040" s="329" t="s">
        <v>289</v>
      </c>
      <c r="B1040" s="330">
        <v>8</v>
      </c>
      <c r="C1040" s="298">
        <v>46149</v>
      </c>
      <c r="D1040" s="299" t="s">
        <v>319</v>
      </c>
      <c r="E1040" s="522">
        <v>15.93</v>
      </c>
      <c r="F1040" s="522"/>
      <c r="G1040" s="333">
        <f t="shared" si="30"/>
        <v>1034.3299999999845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25">
      <c r="A1041" s="329" t="s">
        <v>289</v>
      </c>
      <c r="B1041" s="330">
        <v>2</v>
      </c>
      <c r="C1041" s="298">
        <v>46149</v>
      </c>
      <c r="D1041" s="299" t="s">
        <v>296</v>
      </c>
      <c r="E1041" s="522">
        <v>11.18</v>
      </c>
      <c r="F1041" s="522"/>
      <c r="G1041" s="333">
        <f t="shared" si="30"/>
        <v>1050.2599999999845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25">
      <c r="A1042" s="329" t="s">
        <v>289</v>
      </c>
      <c r="B1042" s="330">
        <v>2</v>
      </c>
      <c r="C1042" s="298">
        <v>46149</v>
      </c>
      <c r="D1042" s="299" t="s">
        <v>301</v>
      </c>
      <c r="E1042" s="522">
        <v>16.05</v>
      </c>
      <c r="F1042" s="522"/>
      <c r="G1042" s="333">
        <f t="shared" ref="G1042:G1081" si="31">G1043-E1042+F1042</f>
        <v>1061.4399999999846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25">
      <c r="A1043" s="329" t="s">
        <v>289</v>
      </c>
      <c r="B1043" s="330">
        <v>5</v>
      </c>
      <c r="C1043" s="298">
        <v>46148</v>
      </c>
      <c r="D1043" s="299" t="s">
        <v>339</v>
      </c>
      <c r="E1043" s="522">
        <v>47.93</v>
      </c>
      <c r="F1043" s="522"/>
      <c r="G1043" s="333">
        <f t="shared" si="31"/>
        <v>1077.4899999999845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25">
      <c r="A1044" s="329" t="s">
        <v>294</v>
      </c>
      <c r="B1044" s="330">
        <v>14</v>
      </c>
      <c r="C1044" s="298">
        <v>46148</v>
      </c>
      <c r="D1044" s="299" t="s">
        <v>365</v>
      </c>
      <c r="E1044" s="522">
        <v>66.67</v>
      </c>
      <c r="F1044" s="522"/>
      <c r="G1044" s="333">
        <f t="shared" si="31"/>
        <v>1125.4199999999846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25">
      <c r="A1045" s="329" t="s">
        <v>289</v>
      </c>
      <c r="B1045" s="330">
        <v>8</v>
      </c>
      <c r="C1045" s="298">
        <v>46148</v>
      </c>
      <c r="D1045" s="299" t="s">
        <v>319</v>
      </c>
      <c r="E1045" s="522">
        <v>19.14</v>
      </c>
      <c r="F1045" s="522"/>
      <c r="G1045" s="333">
        <f t="shared" si="31"/>
        <v>1192.0899999999847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25">
      <c r="A1046" s="329" t="s">
        <v>289</v>
      </c>
      <c r="B1046" s="330">
        <v>4</v>
      </c>
      <c r="C1046" s="298">
        <v>46148</v>
      </c>
      <c r="D1046" s="299" t="s">
        <v>310</v>
      </c>
      <c r="E1046" s="522">
        <v>103.69</v>
      </c>
      <c r="F1046" s="522"/>
      <c r="G1046" s="333">
        <f t="shared" si="31"/>
        <v>1211.2299999999848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25">
      <c r="A1047" s="329" t="s">
        <v>287</v>
      </c>
      <c r="B1047" s="330" t="s">
        <v>287</v>
      </c>
      <c r="C1047" s="298">
        <v>46148</v>
      </c>
      <c r="D1047" s="299" t="s">
        <v>841</v>
      </c>
      <c r="E1047" s="522">
        <v>513.29999999999995</v>
      </c>
      <c r="F1047" s="522">
        <v>513.29999999999995</v>
      </c>
      <c r="G1047" s="333">
        <f t="shared" si="31"/>
        <v>1314.9199999999848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25">
      <c r="A1048" s="329" t="s">
        <v>289</v>
      </c>
      <c r="B1048" s="330">
        <v>6</v>
      </c>
      <c r="C1048" s="298">
        <v>46148</v>
      </c>
      <c r="D1048" s="299" t="s">
        <v>300</v>
      </c>
      <c r="E1048" s="522">
        <v>41.52</v>
      </c>
      <c r="F1048" s="522"/>
      <c r="G1048" s="333">
        <f t="shared" si="31"/>
        <v>1314.9199999999848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25">
      <c r="A1049" s="329" t="s">
        <v>287</v>
      </c>
      <c r="B1049" s="330" t="s">
        <v>287</v>
      </c>
      <c r="C1049" s="298">
        <v>46148</v>
      </c>
      <c r="D1049" s="299" t="s">
        <v>842</v>
      </c>
      <c r="E1049" s="522">
        <v>500.5</v>
      </c>
      <c r="F1049" s="522">
        <v>500.5</v>
      </c>
      <c r="G1049" s="333">
        <f t="shared" si="31"/>
        <v>1356.4399999999848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25">
      <c r="A1050" s="329" t="s">
        <v>287</v>
      </c>
      <c r="B1050" s="330" t="s">
        <v>287</v>
      </c>
      <c r="C1050" s="298">
        <v>46148</v>
      </c>
      <c r="D1050" s="299" t="s">
        <v>843</v>
      </c>
      <c r="E1050" s="522">
        <v>457.94</v>
      </c>
      <c r="F1050" s="522">
        <v>457.94</v>
      </c>
      <c r="G1050" s="333">
        <f t="shared" si="31"/>
        <v>1356.4399999999848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25">
      <c r="A1051" s="329" t="s">
        <v>289</v>
      </c>
      <c r="B1051" s="330">
        <v>1</v>
      </c>
      <c r="C1051" s="298">
        <v>46148</v>
      </c>
      <c r="D1051" s="299" t="s">
        <v>306</v>
      </c>
      <c r="E1051" s="522">
        <v>23.48</v>
      </c>
      <c r="F1051" s="522"/>
      <c r="G1051" s="333">
        <f t="shared" si="31"/>
        <v>1356.4399999999848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25">
      <c r="A1052" s="329" t="s">
        <v>289</v>
      </c>
      <c r="B1052" s="330">
        <v>2</v>
      </c>
      <c r="C1052" s="298">
        <v>46147</v>
      </c>
      <c r="D1052" s="299" t="s">
        <v>383</v>
      </c>
      <c r="E1052" s="522">
        <v>59.03</v>
      </c>
      <c r="F1052" s="522"/>
      <c r="G1052" s="333">
        <f t="shared" si="31"/>
        <v>1379.9199999999848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25">
      <c r="A1053" s="329" t="s">
        <v>289</v>
      </c>
      <c r="B1053" s="330">
        <v>2</v>
      </c>
      <c r="C1053" s="298">
        <v>46147</v>
      </c>
      <c r="D1053" s="299" t="s">
        <v>334</v>
      </c>
      <c r="E1053" s="522">
        <v>11.06</v>
      </c>
      <c r="F1053" s="522"/>
      <c r="G1053" s="333">
        <f t="shared" si="31"/>
        <v>1438.9499999999848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25">
      <c r="A1054" s="329" t="s">
        <v>289</v>
      </c>
      <c r="B1054" s="330">
        <v>2</v>
      </c>
      <c r="C1054" s="298">
        <v>46147</v>
      </c>
      <c r="D1054" s="299" t="s">
        <v>296</v>
      </c>
      <c r="E1054" s="522">
        <v>8.7200000000000006</v>
      </c>
      <c r="F1054" s="522"/>
      <c r="G1054" s="333">
        <f t="shared" si="31"/>
        <v>1450.0099999999848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25">
      <c r="A1055" s="329" t="s">
        <v>289</v>
      </c>
      <c r="B1055" s="330">
        <v>4</v>
      </c>
      <c r="C1055" s="298">
        <v>46147</v>
      </c>
      <c r="D1055" s="299" t="s">
        <v>296</v>
      </c>
      <c r="E1055" s="522">
        <v>42.88</v>
      </c>
      <c r="F1055" s="522"/>
      <c r="G1055" s="333">
        <f t="shared" si="31"/>
        <v>1458.7299999999848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25">
      <c r="A1056" s="329" t="s">
        <v>289</v>
      </c>
      <c r="B1056" s="330">
        <v>6</v>
      </c>
      <c r="C1056" s="298">
        <v>46147</v>
      </c>
      <c r="D1056" s="299" t="s">
        <v>300</v>
      </c>
      <c r="E1056" s="522">
        <v>17.03</v>
      </c>
      <c r="F1056" s="522"/>
      <c r="G1056" s="333">
        <f t="shared" si="31"/>
        <v>1501.6099999999849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25">
      <c r="A1057" s="329" t="s">
        <v>294</v>
      </c>
      <c r="B1057" s="330">
        <v>22</v>
      </c>
      <c r="C1057" s="298">
        <v>46146</v>
      </c>
      <c r="D1057" s="299" t="s">
        <v>833</v>
      </c>
      <c r="E1057" s="522">
        <v>13.83</v>
      </c>
      <c r="F1057" s="522"/>
      <c r="G1057" s="333">
        <f t="shared" si="31"/>
        <v>1518.6399999999849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25">
      <c r="A1058" s="329" t="s">
        <v>289</v>
      </c>
      <c r="B1058" s="330">
        <v>5</v>
      </c>
      <c r="C1058" s="298">
        <v>46146</v>
      </c>
      <c r="D1058" s="299" t="s">
        <v>339</v>
      </c>
      <c r="E1058" s="522">
        <v>47.93</v>
      </c>
      <c r="F1058" s="522"/>
      <c r="G1058" s="333">
        <f t="shared" si="31"/>
        <v>1532.4699999999848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25">
      <c r="A1059" s="329" t="s">
        <v>289</v>
      </c>
      <c r="B1059" s="330">
        <v>2</v>
      </c>
      <c r="C1059" s="298">
        <v>46146</v>
      </c>
      <c r="D1059" s="299" t="s">
        <v>334</v>
      </c>
      <c r="E1059" s="522">
        <v>11.06</v>
      </c>
      <c r="F1059" s="522"/>
      <c r="G1059" s="333">
        <f t="shared" si="31"/>
        <v>1580.3999999999849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25">
      <c r="A1060" s="329" t="s">
        <v>294</v>
      </c>
      <c r="B1060" s="330">
        <v>14</v>
      </c>
      <c r="C1060" s="298">
        <v>46146</v>
      </c>
      <c r="D1060" s="299" t="s">
        <v>366</v>
      </c>
      <c r="E1060" s="522">
        <v>70.25</v>
      </c>
      <c r="F1060" s="522"/>
      <c r="G1060" s="333">
        <f t="shared" si="31"/>
        <v>1591.4599999999848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25">
      <c r="A1061" s="329" t="s">
        <v>284</v>
      </c>
      <c r="B1061" s="330">
        <v>36</v>
      </c>
      <c r="C1061" s="298">
        <v>46146</v>
      </c>
      <c r="D1061" s="299" t="s">
        <v>373</v>
      </c>
      <c r="E1061" s="522">
        <v>50</v>
      </c>
      <c r="F1061" s="522"/>
      <c r="G1061" s="333">
        <f t="shared" si="31"/>
        <v>1661.7099999999848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25">
      <c r="A1062" s="329" t="s">
        <v>294</v>
      </c>
      <c r="B1062" s="330">
        <v>17</v>
      </c>
      <c r="C1062" s="298">
        <v>46146</v>
      </c>
      <c r="D1062" s="299" t="s">
        <v>369</v>
      </c>
      <c r="E1062" s="522">
        <v>99</v>
      </c>
      <c r="F1062" s="522"/>
      <c r="G1062" s="333">
        <f t="shared" si="31"/>
        <v>1711.7099999999848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25">
      <c r="A1063" s="329" t="s">
        <v>289</v>
      </c>
      <c r="B1063" s="330">
        <v>5</v>
      </c>
      <c r="C1063" s="298">
        <v>46145</v>
      </c>
      <c r="D1063" s="299" t="s">
        <v>832</v>
      </c>
      <c r="E1063" s="522">
        <v>49.13</v>
      </c>
      <c r="F1063" s="522"/>
      <c r="G1063" s="333">
        <f t="shared" si="31"/>
        <v>1810.7099999999848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25">
      <c r="A1064" s="329" t="s">
        <v>289</v>
      </c>
      <c r="B1064" s="330">
        <v>1</v>
      </c>
      <c r="C1064" s="298">
        <v>46145</v>
      </c>
      <c r="D1064" s="299" t="s">
        <v>829</v>
      </c>
      <c r="E1064" s="522">
        <v>50</v>
      </c>
      <c r="F1064" s="522"/>
      <c r="G1064" s="333">
        <f t="shared" si="31"/>
        <v>1859.8399999999849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25">
      <c r="A1065" s="329" t="s">
        <v>289</v>
      </c>
      <c r="B1065" s="330">
        <v>1</v>
      </c>
      <c r="C1065" s="298">
        <v>46145</v>
      </c>
      <c r="D1065" s="299" t="s">
        <v>311</v>
      </c>
      <c r="E1065" s="522">
        <v>91.98</v>
      </c>
      <c r="F1065" s="522"/>
      <c r="G1065" s="333">
        <f t="shared" si="31"/>
        <v>1909.8399999999849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25">
      <c r="A1066" s="329" t="s">
        <v>289</v>
      </c>
      <c r="B1066" s="330">
        <v>6</v>
      </c>
      <c r="C1066" s="298">
        <v>46145</v>
      </c>
      <c r="D1066" s="299" t="s">
        <v>830</v>
      </c>
      <c r="E1066" s="522">
        <v>24.68</v>
      </c>
      <c r="F1066" s="522"/>
      <c r="G1066" s="333">
        <f t="shared" si="31"/>
        <v>2001.8199999999849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25">
      <c r="A1067" s="329" t="s">
        <v>289</v>
      </c>
      <c r="B1067" s="330">
        <v>2</v>
      </c>
      <c r="C1067" s="298">
        <v>46145</v>
      </c>
      <c r="D1067" s="299" t="s">
        <v>357</v>
      </c>
      <c r="E1067" s="522">
        <v>2.4900000000000002</v>
      </c>
      <c r="F1067" s="522"/>
      <c r="G1067" s="333">
        <f t="shared" si="31"/>
        <v>2026.499999999985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25">
      <c r="A1068" s="329" t="s">
        <v>294</v>
      </c>
      <c r="B1068" s="330">
        <v>22</v>
      </c>
      <c r="C1068" s="298">
        <v>46145</v>
      </c>
      <c r="D1068" s="299" t="s">
        <v>859</v>
      </c>
      <c r="E1068" s="522">
        <v>12.77</v>
      </c>
      <c r="F1068" s="522"/>
      <c r="G1068" s="333">
        <f t="shared" si="31"/>
        <v>2028.989999999985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25">
      <c r="A1069" s="329" t="s">
        <v>289</v>
      </c>
      <c r="B1069" s="330">
        <v>2</v>
      </c>
      <c r="C1069" s="298">
        <v>46145</v>
      </c>
      <c r="D1069" s="299" t="s">
        <v>456</v>
      </c>
      <c r="E1069" s="522">
        <v>192.97</v>
      </c>
      <c r="F1069" s="522"/>
      <c r="G1069" s="333">
        <f t="shared" si="31"/>
        <v>2041.759999999985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25">
      <c r="A1070" s="329" t="s">
        <v>289</v>
      </c>
      <c r="B1070" s="330">
        <v>3</v>
      </c>
      <c r="C1070" s="298">
        <v>46145</v>
      </c>
      <c r="D1070" s="299" t="s">
        <v>347</v>
      </c>
      <c r="E1070" s="522">
        <v>9.35</v>
      </c>
      <c r="F1070" s="522"/>
      <c r="G1070" s="333">
        <f t="shared" si="31"/>
        <v>2234.729999999985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25">
      <c r="A1071" s="329" t="s">
        <v>289</v>
      </c>
      <c r="B1071" s="330">
        <v>4</v>
      </c>
      <c r="C1071" s="298">
        <v>46144</v>
      </c>
      <c r="D1071" s="299" t="s">
        <v>310</v>
      </c>
      <c r="E1071" s="522">
        <v>57.69</v>
      </c>
      <c r="F1071" s="522"/>
      <c r="G1071" s="333">
        <f t="shared" si="31"/>
        <v>2244.0799999999849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25">
      <c r="A1072" s="329" t="s">
        <v>289</v>
      </c>
      <c r="B1072" s="330">
        <v>8</v>
      </c>
      <c r="C1072" s="298">
        <v>46144</v>
      </c>
      <c r="D1072" s="299" t="s">
        <v>310</v>
      </c>
      <c r="E1072" s="522">
        <v>6.37</v>
      </c>
      <c r="F1072" s="522"/>
      <c r="G1072" s="333">
        <f t="shared" si="31"/>
        <v>2301.769999999985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25">
      <c r="A1073" s="329" t="s">
        <v>294</v>
      </c>
      <c r="B1073" s="330">
        <v>22</v>
      </c>
      <c r="C1073" s="298">
        <v>46144</v>
      </c>
      <c r="D1073" s="299" t="s">
        <v>374</v>
      </c>
      <c r="E1073" s="522">
        <v>6.37</v>
      </c>
      <c r="F1073" s="522"/>
      <c r="G1073" s="333">
        <f t="shared" si="31"/>
        <v>2308.1399999999849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25">
      <c r="A1074" s="329" t="s">
        <v>289</v>
      </c>
      <c r="B1074" s="330">
        <v>6</v>
      </c>
      <c r="C1074" s="298">
        <v>46144</v>
      </c>
      <c r="D1074" s="299" t="s">
        <v>300</v>
      </c>
      <c r="E1074" s="522">
        <v>41.51</v>
      </c>
      <c r="F1074" s="522"/>
      <c r="G1074" s="333">
        <f t="shared" si="31"/>
        <v>2314.5099999999848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25">
      <c r="A1075" s="329" t="s">
        <v>289</v>
      </c>
      <c r="B1075" s="330">
        <v>7</v>
      </c>
      <c r="C1075" s="298">
        <v>46144</v>
      </c>
      <c r="D1075" s="299" t="s">
        <v>831</v>
      </c>
      <c r="E1075" s="522">
        <v>74.53</v>
      </c>
      <c r="F1075" s="522"/>
      <c r="G1075" s="333">
        <f t="shared" si="31"/>
        <v>2356.019999999985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25">
      <c r="A1076" s="329" t="s">
        <v>289</v>
      </c>
      <c r="B1076" s="330">
        <v>1</v>
      </c>
      <c r="C1076" s="298">
        <v>46144</v>
      </c>
      <c r="D1076" s="299" t="s">
        <v>306</v>
      </c>
      <c r="E1076" s="522">
        <v>72.73</v>
      </c>
      <c r="F1076" s="522"/>
      <c r="G1076" s="333">
        <f t="shared" si="31"/>
        <v>2430.5499999999852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25">
      <c r="A1077" s="329" t="s">
        <v>289</v>
      </c>
      <c r="B1077" s="330">
        <v>3</v>
      </c>
      <c r="C1077" s="298">
        <v>46144</v>
      </c>
      <c r="D1077" s="299" t="s">
        <v>347</v>
      </c>
      <c r="E1077" s="522">
        <v>25</v>
      </c>
      <c r="F1077" s="522"/>
      <c r="G1077" s="333">
        <f t="shared" si="31"/>
        <v>2503.2799999999852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25">
      <c r="A1078" s="329" t="s">
        <v>287</v>
      </c>
      <c r="B1078" s="330" t="s">
        <v>287</v>
      </c>
      <c r="C1078" s="298">
        <v>46144</v>
      </c>
      <c r="D1078" s="299" t="s">
        <v>483</v>
      </c>
      <c r="E1078" s="522">
        <v>121.4</v>
      </c>
      <c r="F1078" s="522">
        <v>121.4</v>
      </c>
      <c r="G1078" s="333">
        <f t="shared" si="31"/>
        <v>2528.2799999999852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25">
      <c r="A1079" s="329" t="s">
        <v>289</v>
      </c>
      <c r="B1079" s="330">
        <v>3</v>
      </c>
      <c r="C1079" s="298">
        <v>46144</v>
      </c>
      <c r="D1079" s="299" t="s">
        <v>347</v>
      </c>
      <c r="E1079" s="522">
        <v>9.73</v>
      </c>
      <c r="F1079" s="522"/>
      <c r="G1079" s="333">
        <f t="shared" si="31"/>
        <v>2528.2799999999852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25">
      <c r="A1080" s="329" t="s">
        <v>289</v>
      </c>
      <c r="B1080" s="330">
        <v>2</v>
      </c>
      <c r="C1080" s="298">
        <v>46143</v>
      </c>
      <c r="D1080" s="299" t="s">
        <v>357</v>
      </c>
      <c r="E1080" s="522">
        <v>8.9700000000000006</v>
      </c>
      <c r="F1080" s="522"/>
      <c r="G1080" s="333">
        <f t="shared" si="31"/>
        <v>2538.0099999999852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s="540" customFormat="1" ht="12" customHeight="1" x14ac:dyDescent="0.25">
      <c r="A1081" s="530" t="s">
        <v>284</v>
      </c>
      <c r="B1081" s="531">
        <v>37</v>
      </c>
      <c r="C1081" s="532">
        <v>46142</v>
      </c>
      <c r="D1081" s="533" t="s">
        <v>285</v>
      </c>
      <c r="E1081" s="534">
        <v>5616.82</v>
      </c>
      <c r="F1081" s="534"/>
      <c r="G1081" s="535">
        <f t="shared" si="31"/>
        <v>2546.979999999985</v>
      </c>
      <c r="H1081" s="536"/>
      <c r="I1081" s="537"/>
      <c r="J1081" s="538"/>
      <c r="K1081" s="539"/>
      <c r="L1081" s="538"/>
      <c r="M1081" s="539"/>
      <c r="N1081" s="538"/>
      <c r="O1081" s="539"/>
      <c r="P1081" s="538"/>
      <c r="Q1081" s="539"/>
      <c r="R1081" s="538"/>
      <c r="S1081" s="539"/>
      <c r="T1081" s="538"/>
    </row>
    <row r="1082" spans="1:20" ht="12" customHeight="1" x14ac:dyDescent="0.25">
      <c r="A1082" s="329" t="s">
        <v>286</v>
      </c>
      <c r="B1082" s="330">
        <v>25</v>
      </c>
      <c r="C1082" s="298">
        <v>46142</v>
      </c>
      <c r="D1082" s="298" t="s">
        <v>204</v>
      </c>
      <c r="E1082" s="331">
        <v>350</v>
      </c>
      <c r="F1082" s="331"/>
      <c r="G1082" s="333">
        <f t="shared" ref="G1082:G1083" si="32">G1083-E1082+F1082</f>
        <v>8163.7999999999847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25">
      <c r="A1083" s="329" t="s">
        <v>286</v>
      </c>
      <c r="B1083" s="330">
        <v>26</v>
      </c>
      <c r="C1083" s="298">
        <v>46142</v>
      </c>
      <c r="D1083" s="298" t="s">
        <v>205</v>
      </c>
      <c r="E1083" s="331">
        <v>320</v>
      </c>
      <c r="F1083" s="331"/>
      <c r="G1083" s="333">
        <f t="shared" si="32"/>
        <v>8513.7999999999847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25">
      <c r="A1084" s="329" t="s">
        <v>286</v>
      </c>
      <c r="B1084" s="330">
        <v>27</v>
      </c>
      <c r="C1084" s="298">
        <v>46142</v>
      </c>
      <c r="D1084" s="298" t="s">
        <v>206</v>
      </c>
      <c r="E1084" s="331">
        <v>25</v>
      </c>
      <c r="F1084" s="331"/>
      <c r="G1084" s="333">
        <f t="shared" ref="G1084:G1335" si="33">G1085-E1084+F1084</f>
        <v>8833.7999999999847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25">
      <c r="A1085" s="329" t="s">
        <v>286</v>
      </c>
      <c r="B1085" s="330">
        <v>28</v>
      </c>
      <c r="C1085" s="298">
        <v>46142</v>
      </c>
      <c r="D1085" s="298" t="s">
        <v>207</v>
      </c>
      <c r="E1085" s="331">
        <v>25</v>
      </c>
      <c r="F1085" s="331"/>
      <c r="G1085" s="333">
        <f t="shared" si="33"/>
        <v>8858.7999999999847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25">
      <c r="A1086" s="329" t="s">
        <v>286</v>
      </c>
      <c r="B1086" s="330">
        <v>29</v>
      </c>
      <c r="C1086" s="298">
        <v>46142</v>
      </c>
      <c r="D1086" s="298" t="s">
        <v>208</v>
      </c>
      <c r="E1086" s="331">
        <v>45</v>
      </c>
      <c r="F1086" s="331"/>
      <c r="G1086" s="333">
        <f t="shared" si="33"/>
        <v>8883.7999999999847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25">
      <c r="A1087" s="329" t="s">
        <v>286</v>
      </c>
      <c r="B1087" s="330">
        <v>30</v>
      </c>
      <c r="C1087" s="298">
        <v>46142</v>
      </c>
      <c r="D1087" s="298" t="s">
        <v>209</v>
      </c>
      <c r="E1087" s="331">
        <v>400</v>
      </c>
      <c r="F1087" s="331"/>
      <c r="G1087" s="333">
        <f t="shared" si="33"/>
        <v>8928.7999999999847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25">
      <c r="A1088" s="329" t="s">
        <v>286</v>
      </c>
      <c r="B1088" s="330">
        <v>31</v>
      </c>
      <c r="C1088" s="298">
        <v>46142</v>
      </c>
      <c r="D1088" s="298" t="s">
        <v>210</v>
      </c>
      <c r="E1088" s="331">
        <v>375</v>
      </c>
      <c r="F1088" s="331"/>
      <c r="G1088" s="333">
        <f t="shared" si="33"/>
        <v>9328.7999999999847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25">
      <c r="A1089" s="329" t="s">
        <v>286</v>
      </c>
      <c r="B1089" s="330">
        <v>32</v>
      </c>
      <c r="C1089" s="298">
        <v>46142</v>
      </c>
      <c r="D1089" s="298" t="s">
        <v>211</v>
      </c>
      <c r="E1089" s="331">
        <v>100</v>
      </c>
      <c r="F1089" s="331"/>
      <c r="G1089" s="333">
        <f t="shared" si="33"/>
        <v>9703.7999999999847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25">
      <c r="A1090" s="329" t="s">
        <v>286</v>
      </c>
      <c r="B1090" s="330">
        <v>33</v>
      </c>
      <c r="C1090" s="298">
        <v>46142</v>
      </c>
      <c r="D1090" s="298" t="s">
        <v>212</v>
      </c>
      <c r="E1090" s="331">
        <v>85</v>
      </c>
      <c r="F1090" s="331"/>
      <c r="G1090" s="333">
        <f t="shared" si="33"/>
        <v>9803.7999999999847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25">
      <c r="A1091" s="329" t="s">
        <v>286</v>
      </c>
      <c r="B1091" s="330">
        <v>34</v>
      </c>
      <c r="C1091" s="298">
        <v>46142</v>
      </c>
      <c r="D1091" s="298" t="s">
        <v>213</v>
      </c>
      <c r="E1091" s="331">
        <v>230</v>
      </c>
      <c r="F1091" s="331"/>
      <c r="G1091" s="333">
        <f t="shared" si="33"/>
        <v>9888.7999999999847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25">
      <c r="A1092" s="329" t="s">
        <v>286</v>
      </c>
      <c r="B1092" s="330">
        <v>35</v>
      </c>
      <c r="C1092" s="298">
        <v>46142</v>
      </c>
      <c r="D1092" s="298" t="s">
        <v>214</v>
      </c>
      <c r="E1092" s="331">
        <v>45</v>
      </c>
      <c r="F1092" s="331"/>
      <c r="G1092" s="333">
        <f t="shared" si="33"/>
        <v>10118.799999999985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25">
      <c r="A1093" s="329" t="s">
        <v>287</v>
      </c>
      <c r="B1093" s="330" t="s">
        <v>287</v>
      </c>
      <c r="C1093" s="298">
        <v>46142</v>
      </c>
      <c r="D1093" s="299" t="s">
        <v>288</v>
      </c>
      <c r="E1093" s="331">
        <v>185.64</v>
      </c>
      <c r="F1093" s="331">
        <v>185.64</v>
      </c>
      <c r="G1093" s="333">
        <f t="shared" si="33"/>
        <v>10163.799999999985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25">
      <c r="A1094" s="329" t="s">
        <v>289</v>
      </c>
      <c r="B1094" s="330">
        <v>6</v>
      </c>
      <c r="C1094" s="298">
        <v>46142</v>
      </c>
      <c r="D1094" s="299" t="s">
        <v>290</v>
      </c>
      <c r="E1094" s="331">
        <v>30</v>
      </c>
      <c r="F1094" s="331"/>
      <c r="G1094" s="333">
        <f t="shared" si="33"/>
        <v>10163.799999999985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25">
      <c r="A1095" s="329" t="s">
        <v>291</v>
      </c>
      <c r="B1095" s="330">
        <v>39</v>
      </c>
      <c r="C1095" s="298">
        <v>46142</v>
      </c>
      <c r="D1095" s="299" t="s">
        <v>292</v>
      </c>
      <c r="E1095" s="331"/>
      <c r="F1095" s="331">
        <v>2763.78</v>
      </c>
      <c r="G1095" s="333">
        <f t="shared" si="33"/>
        <v>10193.799999999985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25">
      <c r="A1096" s="329" t="s">
        <v>291</v>
      </c>
      <c r="B1096" s="330">
        <v>38</v>
      </c>
      <c r="C1096" s="298">
        <v>46142</v>
      </c>
      <c r="D1096" s="299" t="s">
        <v>293</v>
      </c>
      <c r="E1096" s="331"/>
      <c r="F1096" s="331">
        <v>4597.82</v>
      </c>
      <c r="G1096" s="333">
        <f t="shared" si="33"/>
        <v>7430.019999999985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25">
      <c r="A1097" s="329" t="s">
        <v>294</v>
      </c>
      <c r="B1097" s="330">
        <v>42</v>
      </c>
      <c r="C1097" s="298">
        <v>46142</v>
      </c>
      <c r="D1097" s="299" t="s">
        <v>200</v>
      </c>
      <c r="E1097" s="331">
        <v>50.92</v>
      </c>
      <c r="F1097" s="331"/>
      <c r="G1097" s="333">
        <f t="shared" si="33"/>
        <v>2832.1999999999853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25">
      <c r="A1098" s="329" t="s">
        <v>294</v>
      </c>
      <c r="B1098" s="330">
        <v>43</v>
      </c>
      <c r="C1098" s="298">
        <v>46142</v>
      </c>
      <c r="D1098" s="299" t="s">
        <v>201</v>
      </c>
      <c r="E1098" s="331">
        <v>50.92</v>
      </c>
      <c r="F1098" s="331"/>
      <c r="G1098" s="333">
        <f t="shared" si="33"/>
        <v>2883.1199999999853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25">
      <c r="A1099" s="329" t="s">
        <v>289</v>
      </c>
      <c r="B1099" s="330">
        <v>4</v>
      </c>
      <c r="C1099" s="298">
        <v>46142</v>
      </c>
      <c r="D1099" s="299" t="s">
        <v>295</v>
      </c>
      <c r="E1099" s="331">
        <v>35.799999999999997</v>
      </c>
      <c r="F1099" s="331"/>
      <c r="G1099" s="333">
        <f t="shared" si="33"/>
        <v>2934.0399999999854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25">
      <c r="A1100" s="329" t="s">
        <v>294</v>
      </c>
      <c r="B1100" s="330">
        <v>10</v>
      </c>
      <c r="C1100" s="298">
        <v>46142</v>
      </c>
      <c r="D1100" s="299" t="s">
        <v>176</v>
      </c>
      <c r="E1100" s="331">
        <v>17.899999999999999</v>
      </c>
      <c r="F1100" s="331"/>
      <c r="G1100" s="333">
        <f t="shared" si="33"/>
        <v>2969.8399999999856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25">
      <c r="A1101" s="329" t="s">
        <v>289</v>
      </c>
      <c r="B1101" s="330">
        <v>2</v>
      </c>
      <c r="C1101" s="298">
        <v>46142</v>
      </c>
      <c r="D1101" s="299" t="s">
        <v>296</v>
      </c>
      <c r="E1101" s="331">
        <v>8.7200000000000006</v>
      </c>
      <c r="F1101" s="331"/>
      <c r="G1101" s="333">
        <f t="shared" si="33"/>
        <v>2987.7399999999857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25">
      <c r="A1102" s="329" t="s">
        <v>289</v>
      </c>
      <c r="B1102" s="330">
        <v>2</v>
      </c>
      <c r="C1102" s="298">
        <v>46142</v>
      </c>
      <c r="D1102" s="299" t="s">
        <v>297</v>
      </c>
      <c r="E1102" s="331">
        <v>100</v>
      </c>
      <c r="F1102" s="331"/>
      <c r="G1102" s="333">
        <f t="shared" si="33"/>
        <v>2996.4599999999855</v>
      </c>
      <c r="H1102" s="334" t="s">
        <v>298</v>
      </c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25">
      <c r="A1103" s="329" t="s">
        <v>289</v>
      </c>
      <c r="B1103" s="330">
        <v>5</v>
      </c>
      <c r="C1103" s="298">
        <v>46142</v>
      </c>
      <c r="D1103" s="299" t="s">
        <v>297</v>
      </c>
      <c r="E1103" s="331">
        <v>100</v>
      </c>
      <c r="F1103" s="331"/>
      <c r="G1103" s="333">
        <f t="shared" si="33"/>
        <v>3096.4599999999855</v>
      </c>
      <c r="H1103" s="334" t="s">
        <v>298</v>
      </c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25">
      <c r="A1104" s="329" t="s">
        <v>289</v>
      </c>
      <c r="B1104" s="330">
        <v>6</v>
      </c>
      <c r="C1104" s="298">
        <v>46142</v>
      </c>
      <c r="D1104" s="299" t="s">
        <v>297</v>
      </c>
      <c r="E1104" s="331">
        <v>100</v>
      </c>
      <c r="F1104" s="331"/>
      <c r="G1104" s="333">
        <f t="shared" si="33"/>
        <v>3196.4599999999855</v>
      </c>
      <c r="H1104" s="334" t="s">
        <v>298</v>
      </c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25">
      <c r="A1105" s="329" t="s">
        <v>289</v>
      </c>
      <c r="B1105" s="330">
        <v>8</v>
      </c>
      <c r="C1105" s="298">
        <v>46142</v>
      </c>
      <c r="D1105" s="299" t="s">
        <v>297</v>
      </c>
      <c r="E1105" s="331">
        <v>100</v>
      </c>
      <c r="F1105" s="331"/>
      <c r="G1105" s="333">
        <f t="shared" si="33"/>
        <v>3296.4599999999855</v>
      </c>
      <c r="H1105" s="334" t="s">
        <v>298</v>
      </c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25">
      <c r="A1106" s="329" t="s">
        <v>291</v>
      </c>
      <c r="B1106" s="330">
        <v>41</v>
      </c>
      <c r="C1106" s="298">
        <v>46142</v>
      </c>
      <c r="D1106" s="299" t="s">
        <v>299</v>
      </c>
      <c r="E1106" s="331"/>
      <c r="F1106" s="331">
        <v>250</v>
      </c>
      <c r="G1106" s="333">
        <f t="shared" si="33"/>
        <v>3396.4599999999855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25">
      <c r="A1107" s="329" t="s">
        <v>289</v>
      </c>
      <c r="B1107" s="330">
        <v>6</v>
      </c>
      <c r="C1107" s="298">
        <v>46142</v>
      </c>
      <c r="D1107" s="299" t="s">
        <v>300</v>
      </c>
      <c r="E1107" s="331">
        <v>42.44</v>
      </c>
      <c r="F1107" s="331"/>
      <c r="G1107" s="333">
        <f t="shared" si="33"/>
        <v>3146.4599999999855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25">
      <c r="A1108" s="329" t="s">
        <v>289</v>
      </c>
      <c r="B1108" s="330">
        <v>6</v>
      </c>
      <c r="C1108" s="298">
        <v>46142</v>
      </c>
      <c r="D1108" s="299" t="s">
        <v>300</v>
      </c>
      <c r="E1108" s="331">
        <v>24.05</v>
      </c>
      <c r="F1108" s="331"/>
      <c r="G1108" s="333">
        <f t="shared" si="33"/>
        <v>3188.8999999999855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25">
      <c r="A1109" s="329" t="s">
        <v>289</v>
      </c>
      <c r="B1109" s="330">
        <v>2</v>
      </c>
      <c r="C1109" s="298">
        <v>46141</v>
      </c>
      <c r="D1109" s="299" t="s">
        <v>301</v>
      </c>
      <c r="E1109" s="331">
        <v>31.8</v>
      </c>
      <c r="F1109" s="331"/>
      <c r="G1109" s="333">
        <f t="shared" si="33"/>
        <v>3212.9499999999857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25">
      <c r="A1110" s="329" t="s">
        <v>289</v>
      </c>
      <c r="B1110" s="330">
        <v>6</v>
      </c>
      <c r="C1110" s="298">
        <v>46141</v>
      </c>
      <c r="D1110" s="299" t="s">
        <v>302</v>
      </c>
      <c r="E1110" s="331">
        <v>100</v>
      </c>
      <c r="F1110" s="331"/>
      <c r="G1110" s="333">
        <f t="shared" si="33"/>
        <v>3244.7499999999859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25">
      <c r="A1111" s="329" t="s">
        <v>289</v>
      </c>
      <c r="B1111" s="330">
        <v>6</v>
      </c>
      <c r="C1111" s="298">
        <v>46141</v>
      </c>
      <c r="D1111" s="299" t="s">
        <v>303</v>
      </c>
      <c r="E1111" s="331">
        <v>75</v>
      </c>
      <c r="F1111" s="331"/>
      <c r="G1111" s="333">
        <f t="shared" si="33"/>
        <v>3344.7499999999859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25">
      <c r="A1112" s="329" t="s">
        <v>289</v>
      </c>
      <c r="B1112" s="330">
        <v>1</v>
      </c>
      <c r="C1112" s="298">
        <v>46141</v>
      </c>
      <c r="D1112" s="299" t="s">
        <v>304</v>
      </c>
      <c r="E1112" s="331">
        <v>52.5</v>
      </c>
      <c r="F1112" s="331"/>
      <c r="G1112" s="333">
        <f t="shared" si="33"/>
        <v>3419.7499999999859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25">
      <c r="A1113" s="329" t="s">
        <v>289</v>
      </c>
      <c r="B1113" s="330">
        <v>6</v>
      </c>
      <c r="C1113" s="298">
        <v>46141</v>
      </c>
      <c r="D1113" s="299" t="s">
        <v>305</v>
      </c>
      <c r="E1113" s="331">
        <v>-256</v>
      </c>
      <c r="F1113" s="331"/>
      <c r="G1113" s="333">
        <f t="shared" si="33"/>
        <v>3472.2499999999859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25">
      <c r="A1114" s="329" t="s">
        <v>289</v>
      </c>
      <c r="B1114" s="330">
        <v>6</v>
      </c>
      <c r="C1114" s="298">
        <v>46140</v>
      </c>
      <c r="D1114" s="299" t="s">
        <v>300</v>
      </c>
      <c r="E1114" s="331">
        <v>20.38</v>
      </c>
      <c r="F1114" s="331"/>
      <c r="G1114" s="333">
        <f t="shared" si="33"/>
        <v>3216.2499999999859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25">
      <c r="A1115" s="329" t="s">
        <v>289</v>
      </c>
      <c r="B1115" s="330">
        <v>2</v>
      </c>
      <c r="C1115" s="298">
        <v>46140</v>
      </c>
      <c r="D1115" s="299" t="s">
        <v>296</v>
      </c>
      <c r="E1115" s="331">
        <v>15.41</v>
      </c>
      <c r="F1115" s="331"/>
      <c r="G1115" s="333">
        <f t="shared" si="33"/>
        <v>3236.629999999986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25">
      <c r="A1116" s="329" t="s">
        <v>289</v>
      </c>
      <c r="B1116" s="330">
        <v>4</v>
      </c>
      <c r="C1116" s="298">
        <v>46140</v>
      </c>
      <c r="D1116" s="299" t="s">
        <v>296</v>
      </c>
      <c r="E1116" s="331">
        <v>33.840000000000003</v>
      </c>
      <c r="F1116" s="331"/>
      <c r="G1116" s="333">
        <f t="shared" si="33"/>
        <v>3252.0399999999859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25">
      <c r="A1117" s="329" t="s">
        <v>289</v>
      </c>
      <c r="B1117" s="330">
        <v>1</v>
      </c>
      <c r="C1117" s="298">
        <v>46140</v>
      </c>
      <c r="D1117" s="299" t="s">
        <v>306</v>
      </c>
      <c r="E1117" s="331">
        <v>5.3</v>
      </c>
      <c r="F1117" s="331"/>
      <c r="G1117" s="333">
        <f t="shared" si="33"/>
        <v>3285.879999999986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25">
      <c r="A1118" s="329" t="s">
        <v>289</v>
      </c>
      <c r="B1118" s="330">
        <v>5</v>
      </c>
      <c r="C1118" s="298">
        <v>46140</v>
      </c>
      <c r="D1118" s="299" t="s">
        <v>307</v>
      </c>
      <c r="E1118" s="331">
        <v>500</v>
      </c>
      <c r="F1118" s="331"/>
      <c r="G1118" s="333">
        <f t="shared" si="33"/>
        <v>3291.1799999999862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25">
      <c r="A1119" s="329" t="s">
        <v>289</v>
      </c>
      <c r="B1119" s="330">
        <v>8</v>
      </c>
      <c r="C1119" s="298">
        <v>46140</v>
      </c>
      <c r="D1119" s="299" t="s">
        <v>308</v>
      </c>
      <c r="E1119" s="331">
        <v>47.99</v>
      </c>
      <c r="F1119" s="331"/>
      <c r="G1119" s="333">
        <f t="shared" si="33"/>
        <v>3791.1799999999862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25">
      <c r="A1120" s="329" t="s">
        <v>289</v>
      </c>
      <c r="B1120" s="330">
        <v>3</v>
      </c>
      <c r="C1120" s="298">
        <v>46139</v>
      </c>
      <c r="D1120" s="299" t="s">
        <v>309</v>
      </c>
      <c r="E1120" s="331">
        <v>13.11</v>
      </c>
      <c r="F1120" s="331"/>
      <c r="G1120" s="333">
        <f t="shared" si="33"/>
        <v>3839.169999999986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25">
      <c r="A1121" s="329" t="s">
        <v>289</v>
      </c>
      <c r="B1121" s="330">
        <v>4</v>
      </c>
      <c r="C1121" s="298">
        <v>46139</v>
      </c>
      <c r="D1121" s="299" t="s">
        <v>310</v>
      </c>
      <c r="E1121" s="331">
        <v>30.54</v>
      </c>
      <c r="F1121" s="331"/>
      <c r="G1121" s="333">
        <f t="shared" si="33"/>
        <v>3852.2799999999861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25">
      <c r="A1122" s="329" t="s">
        <v>289</v>
      </c>
      <c r="B1122" s="330">
        <v>1</v>
      </c>
      <c r="C1122" s="298">
        <v>46139</v>
      </c>
      <c r="D1122" s="299" t="s">
        <v>311</v>
      </c>
      <c r="E1122" s="331">
        <v>163.01</v>
      </c>
      <c r="F1122" s="331"/>
      <c r="G1122" s="333">
        <f t="shared" si="33"/>
        <v>3882.8199999999861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25">
      <c r="A1123" s="329" t="s">
        <v>289</v>
      </c>
      <c r="B1123" s="330">
        <v>6</v>
      </c>
      <c r="C1123" s="298">
        <v>46139</v>
      </c>
      <c r="D1123" s="299" t="s">
        <v>312</v>
      </c>
      <c r="E1123" s="331">
        <v>54.97</v>
      </c>
      <c r="F1123" s="331"/>
      <c r="G1123" s="333">
        <f t="shared" si="33"/>
        <v>4045.8299999999858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25">
      <c r="A1124" s="329" t="s">
        <v>289</v>
      </c>
      <c r="B1124" s="330">
        <v>1</v>
      </c>
      <c r="C1124" s="298">
        <v>46139</v>
      </c>
      <c r="D1124" s="299" t="s">
        <v>306</v>
      </c>
      <c r="E1124" s="331">
        <v>51.28</v>
      </c>
      <c r="F1124" s="331"/>
      <c r="G1124" s="333">
        <f t="shared" si="33"/>
        <v>4100.7999999999856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25">
      <c r="A1125" s="329" t="s">
        <v>289</v>
      </c>
      <c r="B1125" s="330">
        <v>6</v>
      </c>
      <c r="C1125" s="298">
        <v>46138</v>
      </c>
      <c r="D1125" s="299" t="s">
        <v>312</v>
      </c>
      <c r="E1125" s="331">
        <v>38.979999999999997</v>
      </c>
      <c r="F1125" s="331"/>
      <c r="G1125" s="333">
        <f t="shared" si="33"/>
        <v>4152.0799999999854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25">
      <c r="A1126" s="329" t="s">
        <v>289</v>
      </c>
      <c r="B1126" s="330">
        <v>2</v>
      </c>
      <c r="C1126" s="298">
        <v>46138</v>
      </c>
      <c r="D1126" s="299" t="s">
        <v>313</v>
      </c>
      <c r="E1126" s="331">
        <v>39.83</v>
      </c>
      <c r="F1126" s="331"/>
      <c r="G1126" s="333">
        <f t="shared" si="33"/>
        <v>4191.0599999999849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25">
      <c r="A1127" s="329" t="s">
        <v>289</v>
      </c>
      <c r="B1127" s="330">
        <v>8</v>
      </c>
      <c r="C1127" s="298">
        <v>46138</v>
      </c>
      <c r="D1127" s="299" t="s">
        <v>313</v>
      </c>
      <c r="E1127" s="331">
        <v>51.24</v>
      </c>
      <c r="F1127" s="331"/>
      <c r="G1127" s="333">
        <f t="shared" si="33"/>
        <v>4230.8899999999849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25">
      <c r="A1128" s="329" t="s">
        <v>294</v>
      </c>
      <c r="B1128" s="330">
        <v>12</v>
      </c>
      <c r="C1128" s="298">
        <v>46137</v>
      </c>
      <c r="D1128" s="299" t="s">
        <v>314</v>
      </c>
      <c r="E1128" s="331">
        <v>214.74</v>
      </c>
      <c r="F1128" s="331"/>
      <c r="G1128" s="333">
        <f t="shared" si="33"/>
        <v>4282.1299999999846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25">
      <c r="A1129" s="329" t="s">
        <v>287</v>
      </c>
      <c r="B1129" s="330" t="s">
        <v>287</v>
      </c>
      <c r="C1129" s="298">
        <v>46136</v>
      </c>
      <c r="D1129" s="299" t="s">
        <v>315</v>
      </c>
      <c r="E1129" s="331">
        <v>127.68</v>
      </c>
      <c r="F1129" s="331">
        <v>127.68</v>
      </c>
      <c r="G1129" s="333">
        <f t="shared" si="33"/>
        <v>4496.8699999999844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25">
      <c r="A1130" s="329" t="s">
        <v>289</v>
      </c>
      <c r="B1130" s="330">
        <v>8</v>
      </c>
      <c r="C1130" s="298">
        <v>46135</v>
      </c>
      <c r="D1130" s="299" t="s">
        <v>861</v>
      </c>
      <c r="E1130" s="331">
        <v>65</v>
      </c>
      <c r="F1130" s="331"/>
      <c r="G1130" s="333">
        <f t="shared" si="33"/>
        <v>4496.8699999999844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25">
      <c r="A1131" s="329" t="s">
        <v>291</v>
      </c>
      <c r="B1131" s="330">
        <v>40</v>
      </c>
      <c r="C1131" s="298">
        <v>46134</v>
      </c>
      <c r="D1131" s="299" t="s">
        <v>316</v>
      </c>
      <c r="E1131" s="331"/>
      <c r="F1131" s="331">
        <v>838.69</v>
      </c>
      <c r="G1131" s="333">
        <f t="shared" si="33"/>
        <v>4561.8699999999844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25">
      <c r="A1132" s="329" t="s">
        <v>289</v>
      </c>
      <c r="B1132" s="330">
        <v>2</v>
      </c>
      <c r="C1132" s="298">
        <v>46134</v>
      </c>
      <c r="D1132" s="299" t="s">
        <v>317</v>
      </c>
      <c r="E1132" s="331">
        <v>17.03</v>
      </c>
      <c r="F1132" s="331"/>
      <c r="G1132" s="333">
        <f t="shared" si="33"/>
        <v>3723.1799999999848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25">
      <c r="A1133" s="329" t="s">
        <v>289</v>
      </c>
      <c r="B1133" s="330">
        <v>6</v>
      </c>
      <c r="C1133" s="298">
        <v>46134</v>
      </c>
      <c r="D1133" s="299" t="s">
        <v>312</v>
      </c>
      <c r="E1133" s="331">
        <v>51.94</v>
      </c>
      <c r="F1133" s="331"/>
      <c r="G1133" s="333">
        <f t="shared" si="33"/>
        <v>3740.209999999985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25">
      <c r="A1134" s="329" t="s">
        <v>289</v>
      </c>
      <c r="B1134" s="330">
        <v>1</v>
      </c>
      <c r="C1134" s="298">
        <v>46134</v>
      </c>
      <c r="D1134" s="299" t="s">
        <v>306</v>
      </c>
      <c r="E1134" s="331">
        <v>226.7</v>
      </c>
      <c r="F1134" s="331"/>
      <c r="G1134" s="333">
        <f t="shared" si="33"/>
        <v>3792.1499999999851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25">
      <c r="A1135" s="329" t="s">
        <v>289</v>
      </c>
      <c r="B1135" s="330">
        <v>2</v>
      </c>
      <c r="C1135" s="298">
        <v>46133</v>
      </c>
      <c r="D1135" s="299" t="s">
        <v>318</v>
      </c>
      <c r="E1135" s="331">
        <v>70</v>
      </c>
      <c r="F1135" s="331"/>
      <c r="G1135" s="333">
        <f t="shared" si="33"/>
        <v>4018.8499999999849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25">
      <c r="A1136" s="329" t="s">
        <v>289</v>
      </c>
      <c r="B1136" s="330">
        <v>8</v>
      </c>
      <c r="C1136" s="298">
        <v>46133</v>
      </c>
      <c r="D1136" s="299" t="s">
        <v>319</v>
      </c>
      <c r="E1136" s="331">
        <v>14.26</v>
      </c>
      <c r="F1136" s="331"/>
      <c r="G1136" s="333">
        <f t="shared" si="33"/>
        <v>4088.8499999999849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25">
      <c r="A1137" s="329" t="s">
        <v>289</v>
      </c>
      <c r="B1137" s="330">
        <v>1</v>
      </c>
      <c r="C1137" s="298">
        <v>46133</v>
      </c>
      <c r="D1137" s="299" t="s">
        <v>320</v>
      </c>
      <c r="E1137" s="331">
        <v>8.51</v>
      </c>
      <c r="F1137" s="331"/>
      <c r="G1137" s="333">
        <f t="shared" si="33"/>
        <v>4103.1099999999851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25">
      <c r="A1138" s="329" t="s">
        <v>289</v>
      </c>
      <c r="B1138" s="330">
        <v>5</v>
      </c>
      <c r="C1138" s="298">
        <v>46133</v>
      </c>
      <c r="D1138" s="299" t="s">
        <v>321</v>
      </c>
      <c r="E1138" s="331">
        <v>20</v>
      </c>
      <c r="F1138" s="331"/>
      <c r="G1138" s="333">
        <f t="shared" si="33"/>
        <v>4111.6199999999853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25">
      <c r="A1139" s="329" t="s">
        <v>294</v>
      </c>
      <c r="B1139" s="330">
        <v>23</v>
      </c>
      <c r="C1139" s="298">
        <v>46133</v>
      </c>
      <c r="D1139" s="299" t="s">
        <v>67</v>
      </c>
      <c r="E1139" s="331">
        <v>650.88</v>
      </c>
      <c r="F1139" s="331"/>
      <c r="G1139" s="333">
        <f t="shared" si="33"/>
        <v>4131.6199999999853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25">
      <c r="A1140" s="329" t="s">
        <v>289</v>
      </c>
      <c r="B1140" s="330">
        <v>6</v>
      </c>
      <c r="C1140" s="298">
        <v>46133</v>
      </c>
      <c r="D1140" s="299" t="s">
        <v>322</v>
      </c>
      <c r="E1140" s="331">
        <v>15</v>
      </c>
      <c r="F1140" s="331"/>
      <c r="G1140" s="333">
        <f t="shared" si="33"/>
        <v>4782.4999999999854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25">
      <c r="A1141" s="329" t="s">
        <v>289</v>
      </c>
      <c r="B1141" s="330">
        <v>5</v>
      </c>
      <c r="C1141" s="298">
        <v>46133</v>
      </c>
      <c r="D1141" s="299" t="s">
        <v>322</v>
      </c>
      <c r="E1141" s="331">
        <v>250</v>
      </c>
      <c r="F1141" s="331"/>
      <c r="G1141" s="333">
        <f t="shared" si="33"/>
        <v>4797.4999999999854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25">
      <c r="A1142" s="329" t="s">
        <v>294</v>
      </c>
      <c r="B1142" s="330">
        <v>22</v>
      </c>
      <c r="C1142" s="298">
        <v>46132</v>
      </c>
      <c r="D1142" s="299" t="s">
        <v>323</v>
      </c>
      <c r="E1142" s="331">
        <v>20.22</v>
      </c>
      <c r="F1142" s="331"/>
      <c r="G1142" s="333">
        <f t="shared" si="33"/>
        <v>5047.4999999999854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25">
      <c r="A1143" s="329" t="s">
        <v>289</v>
      </c>
      <c r="B1143" s="330">
        <v>6</v>
      </c>
      <c r="C1143" s="298">
        <v>46132</v>
      </c>
      <c r="D1143" s="299" t="s">
        <v>402</v>
      </c>
      <c r="E1143" s="331">
        <v>44</v>
      </c>
      <c r="F1143" s="331"/>
      <c r="G1143" s="333">
        <f t="shared" si="33"/>
        <v>5067.7199999999857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25">
      <c r="A1144" s="329" t="s">
        <v>289</v>
      </c>
      <c r="B1144" s="330">
        <v>2</v>
      </c>
      <c r="C1144" s="298">
        <v>46132</v>
      </c>
      <c r="D1144" s="299" t="s">
        <v>324</v>
      </c>
      <c r="E1144" s="331">
        <v>12.01</v>
      </c>
      <c r="F1144" s="331"/>
      <c r="G1144" s="333">
        <f t="shared" si="33"/>
        <v>5111.7199999999857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25">
      <c r="A1145" s="329" t="s">
        <v>289</v>
      </c>
      <c r="B1145" s="330">
        <v>2</v>
      </c>
      <c r="C1145" s="298">
        <v>46132</v>
      </c>
      <c r="D1145" s="299" t="s">
        <v>296</v>
      </c>
      <c r="E1145" s="331">
        <v>12.21</v>
      </c>
      <c r="F1145" s="331"/>
      <c r="G1145" s="333">
        <f t="shared" si="33"/>
        <v>5123.7299999999859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25">
      <c r="A1146" s="329" t="s">
        <v>289</v>
      </c>
      <c r="B1146" s="330">
        <v>2</v>
      </c>
      <c r="C1146" s="298">
        <v>46132</v>
      </c>
      <c r="D1146" s="299" t="s">
        <v>325</v>
      </c>
      <c r="E1146" s="331">
        <v>46.4</v>
      </c>
      <c r="F1146" s="331"/>
      <c r="G1146" s="333">
        <f t="shared" si="33"/>
        <v>5135.939999999986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25">
      <c r="A1147" s="329" t="s">
        <v>289</v>
      </c>
      <c r="B1147" s="330">
        <v>2</v>
      </c>
      <c r="C1147" s="298">
        <v>46131</v>
      </c>
      <c r="D1147" s="299" t="s">
        <v>326</v>
      </c>
      <c r="E1147" s="331">
        <v>31.7</v>
      </c>
      <c r="F1147" s="331"/>
      <c r="G1147" s="333">
        <f t="shared" si="33"/>
        <v>5182.3399999999856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25">
      <c r="A1148" s="329" t="s">
        <v>289</v>
      </c>
      <c r="B1148" s="330">
        <v>8</v>
      </c>
      <c r="C1148" s="298">
        <v>46131</v>
      </c>
      <c r="D1148" s="299" t="s">
        <v>327</v>
      </c>
      <c r="E1148" s="331">
        <v>11.11</v>
      </c>
      <c r="F1148" s="331"/>
      <c r="G1148" s="333">
        <f t="shared" si="33"/>
        <v>5214.0399999999854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25">
      <c r="A1149" s="329" t="s">
        <v>289</v>
      </c>
      <c r="B1149" s="330">
        <v>1</v>
      </c>
      <c r="C1149" s="298">
        <v>46131</v>
      </c>
      <c r="D1149" s="299" t="s">
        <v>306</v>
      </c>
      <c r="E1149" s="331">
        <v>79.16</v>
      </c>
      <c r="F1149" s="331"/>
      <c r="G1149" s="333">
        <f t="shared" si="33"/>
        <v>5225.1499999999851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25">
      <c r="A1150" s="329" t="s">
        <v>294</v>
      </c>
      <c r="B1150" s="330">
        <v>22</v>
      </c>
      <c r="C1150" s="298">
        <v>46131</v>
      </c>
      <c r="D1150" s="299" t="s">
        <v>328</v>
      </c>
      <c r="E1150" s="331">
        <v>7.46</v>
      </c>
      <c r="F1150" s="331"/>
      <c r="G1150" s="333">
        <f t="shared" si="33"/>
        <v>5304.3099999999849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25">
      <c r="A1151" s="329" t="s">
        <v>289</v>
      </c>
      <c r="B1151" s="330">
        <v>6</v>
      </c>
      <c r="C1151" s="298">
        <v>46131</v>
      </c>
      <c r="D1151" s="299" t="s">
        <v>300</v>
      </c>
      <c r="E1151" s="331">
        <v>13.83</v>
      </c>
      <c r="F1151" s="331"/>
      <c r="G1151" s="333">
        <f t="shared" si="33"/>
        <v>5311.769999999985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25">
      <c r="A1152" s="329" t="s">
        <v>289</v>
      </c>
      <c r="B1152" s="330">
        <v>6</v>
      </c>
      <c r="C1152" s="298">
        <v>46131</v>
      </c>
      <c r="D1152" s="299" t="s">
        <v>300</v>
      </c>
      <c r="E1152" s="331">
        <v>30</v>
      </c>
      <c r="F1152" s="331"/>
      <c r="G1152" s="333">
        <f t="shared" si="33"/>
        <v>5325.5999999999849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25">
      <c r="A1153" s="329" t="s">
        <v>289</v>
      </c>
      <c r="B1153" s="330">
        <v>6</v>
      </c>
      <c r="C1153" s="298">
        <v>46131</v>
      </c>
      <c r="D1153" s="299" t="s">
        <v>300</v>
      </c>
      <c r="E1153" s="331">
        <v>15.17</v>
      </c>
      <c r="F1153" s="331"/>
      <c r="G1153" s="333">
        <f t="shared" si="33"/>
        <v>5355.5999999999849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25">
      <c r="A1154" s="329" t="s">
        <v>289</v>
      </c>
      <c r="B1154" s="330">
        <v>1</v>
      </c>
      <c r="C1154" s="298">
        <v>46130</v>
      </c>
      <c r="D1154" s="299" t="s">
        <v>329</v>
      </c>
      <c r="E1154" s="331">
        <v>75.55</v>
      </c>
      <c r="F1154" s="331"/>
      <c r="G1154" s="333">
        <f t="shared" si="33"/>
        <v>5370.769999999985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25">
      <c r="A1155" s="329" t="s">
        <v>289</v>
      </c>
      <c r="B1155" s="330">
        <v>2</v>
      </c>
      <c r="C1155" s="298">
        <v>46130</v>
      </c>
      <c r="D1155" s="299" t="s">
        <v>330</v>
      </c>
      <c r="E1155" s="331">
        <v>26</v>
      </c>
      <c r="F1155" s="331"/>
      <c r="G1155" s="333">
        <f t="shared" si="33"/>
        <v>5446.3199999999852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25">
      <c r="A1156" s="329" t="s">
        <v>289</v>
      </c>
      <c r="B1156" s="330">
        <v>1</v>
      </c>
      <c r="C1156" s="298">
        <v>46130</v>
      </c>
      <c r="D1156" s="299" t="s">
        <v>311</v>
      </c>
      <c r="E1156" s="331">
        <v>25.28</v>
      </c>
      <c r="F1156" s="331"/>
      <c r="G1156" s="333">
        <f t="shared" si="33"/>
        <v>5472.3199999999852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25">
      <c r="A1157" s="329" t="s">
        <v>289</v>
      </c>
      <c r="B1157" s="330">
        <v>3</v>
      </c>
      <c r="C1157" s="298">
        <v>46130</v>
      </c>
      <c r="D1157" s="299" t="s">
        <v>296</v>
      </c>
      <c r="E1157" s="331">
        <v>7.76</v>
      </c>
      <c r="F1157" s="331"/>
      <c r="G1157" s="333">
        <f t="shared" si="33"/>
        <v>5497.5999999999849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25">
      <c r="A1158" s="329" t="s">
        <v>294</v>
      </c>
      <c r="B1158" s="330">
        <v>22</v>
      </c>
      <c r="C1158" s="298">
        <v>46130</v>
      </c>
      <c r="D1158" s="299" t="s">
        <v>400</v>
      </c>
      <c r="E1158" s="331">
        <v>13.84</v>
      </c>
      <c r="F1158" s="331"/>
      <c r="G1158" s="333">
        <f t="shared" si="33"/>
        <v>5505.3599999999851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25">
      <c r="A1159" s="329" t="s">
        <v>287</v>
      </c>
      <c r="B1159" s="330" t="s">
        <v>287</v>
      </c>
      <c r="C1159" s="298">
        <v>46130</v>
      </c>
      <c r="D1159" s="299" t="s">
        <v>331</v>
      </c>
      <c r="E1159" s="331">
        <v>578.57000000000005</v>
      </c>
      <c r="F1159" s="331">
        <v>578.57000000000005</v>
      </c>
      <c r="G1159" s="333">
        <f t="shared" si="33"/>
        <v>5519.1999999999853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25">
      <c r="A1160" s="329" t="s">
        <v>289</v>
      </c>
      <c r="B1160" s="330">
        <v>2</v>
      </c>
      <c r="C1160" s="298">
        <v>46129</v>
      </c>
      <c r="D1160" s="299" t="s">
        <v>324</v>
      </c>
      <c r="E1160" s="331">
        <v>12.84</v>
      </c>
      <c r="F1160" s="331"/>
      <c r="G1160" s="333">
        <f t="shared" si="33"/>
        <v>5519.1999999999853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25">
      <c r="A1161" s="329" t="s">
        <v>289</v>
      </c>
      <c r="B1161" s="330">
        <v>2</v>
      </c>
      <c r="C1161" s="298">
        <v>46129</v>
      </c>
      <c r="D1161" s="299" t="s">
        <v>332</v>
      </c>
      <c r="E1161" s="331">
        <v>59.71</v>
      </c>
      <c r="F1161" s="331"/>
      <c r="G1161" s="333">
        <f t="shared" si="33"/>
        <v>5532.0399999999854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25">
      <c r="A1162" s="329" t="s">
        <v>294</v>
      </c>
      <c r="B1162" s="330">
        <v>21</v>
      </c>
      <c r="C1162" s="298">
        <v>46129</v>
      </c>
      <c r="D1162" s="299" t="s">
        <v>194</v>
      </c>
      <c r="E1162" s="331">
        <v>75.599999999999994</v>
      </c>
      <c r="F1162" s="331"/>
      <c r="G1162" s="333">
        <f t="shared" si="33"/>
        <v>5591.7499999999854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25">
      <c r="A1163" s="329" t="s">
        <v>294</v>
      </c>
      <c r="B1163" s="330">
        <v>43</v>
      </c>
      <c r="C1163" s="298">
        <v>46129</v>
      </c>
      <c r="D1163" s="299" t="s">
        <v>333</v>
      </c>
      <c r="E1163" s="331">
        <v>22.35</v>
      </c>
      <c r="F1163" s="331"/>
      <c r="G1163" s="333">
        <f t="shared" si="33"/>
        <v>5667.3499999999858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25">
      <c r="A1164" s="329" t="s">
        <v>294</v>
      </c>
      <c r="B1164" s="330">
        <v>42</v>
      </c>
      <c r="C1164" s="298">
        <v>46129</v>
      </c>
      <c r="D1164" s="299" t="s">
        <v>333</v>
      </c>
      <c r="E1164" s="331">
        <v>37.25</v>
      </c>
      <c r="F1164" s="331"/>
      <c r="G1164" s="333">
        <f t="shared" si="33"/>
        <v>5689.6999999999862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25">
      <c r="A1165" s="329" t="s">
        <v>289</v>
      </c>
      <c r="B1165" s="330">
        <v>8</v>
      </c>
      <c r="C1165" s="298">
        <v>46129</v>
      </c>
      <c r="D1165" s="299" t="s">
        <v>319</v>
      </c>
      <c r="E1165" s="331">
        <v>35.119999999999997</v>
      </c>
      <c r="F1165" s="331"/>
      <c r="G1165" s="333">
        <f t="shared" si="33"/>
        <v>5726.9499999999862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25">
      <c r="A1166" s="329" t="s">
        <v>289</v>
      </c>
      <c r="B1166" s="330">
        <v>3</v>
      </c>
      <c r="C1166" s="298">
        <v>46129</v>
      </c>
      <c r="D1166" s="299" t="s">
        <v>296</v>
      </c>
      <c r="E1166" s="331">
        <v>8.7200000000000006</v>
      </c>
      <c r="F1166" s="331"/>
      <c r="G1166" s="333">
        <f t="shared" si="33"/>
        <v>5762.0699999999861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25">
      <c r="A1167" s="329" t="s">
        <v>289</v>
      </c>
      <c r="B1167" s="330">
        <v>2</v>
      </c>
      <c r="C1167" s="298">
        <v>46129</v>
      </c>
      <c r="D1167" s="299" t="s">
        <v>334</v>
      </c>
      <c r="E1167" s="331">
        <v>13.21</v>
      </c>
      <c r="F1167" s="331"/>
      <c r="G1167" s="333">
        <f t="shared" si="33"/>
        <v>5770.7899999999863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25">
      <c r="A1168" s="329" t="s">
        <v>294</v>
      </c>
      <c r="B1168" s="330">
        <v>17</v>
      </c>
      <c r="C1168" s="298">
        <v>46129</v>
      </c>
      <c r="D1168" s="299" t="s">
        <v>188</v>
      </c>
      <c r="E1168" s="331">
        <v>42.65</v>
      </c>
      <c r="F1168" s="331"/>
      <c r="G1168" s="333">
        <f t="shared" si="33"/>
        <v>5783.9999999999864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25">
      <c r="A1169" s="329" t="s">
        <v>335</v>
      </c>
      <c r="B1169" s="330" t="s">
        <v>335</v>
      </c>
      <c r="C1169" s="298">
        <v>46129</v>
      </c>
      <c r="D1169" s="299" t="s">
        <v>185</v>
      </c>
      <c r="E1169" s="331">
        <v>130.31</v>
      </c>
      <c r="F1169" s="331"/>
      <c r="G1169" s="333">
        <f t="shared" si="33"/>
        <v>5826.649999999986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25">
      <c r="A1170" s="329" t="s">
        <v>294</v>
      </c>
      <c r="B1170" s="330">
        <v>15</v>
      </c>
      <c r="C1170" s="298">
        <v>46129</v>
      </c>
      <c r="D1170" s="299" t="s">
        <v>185</v>
      </c>
      <c r="E1170" s="331">
        <v>131.22999999999999</v>
      </c>
      <c r="F1170" s="331"/>
      <c r="G1170" s="333">
        <f t="shared" si="33"/>
        <v>5956.9599999999864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25">
      <c r="A1171" s="329" t="s">
        <v>289</v>
      </c>
      <c r="B1171" s="330">
        <v>6</v>
      </c>
      <c r="C1171" s="298">
        <v>46129</v>
      </c>
      <c r="D1171" s="299" t="s">
        <v>336</v>
      </c>
      <c r="E1171" s="331">
        <v>210</v>
      </c>
      <c r="F1171" s="331"/>
      <c r="G1171" s="333">
        <f t="shared" si="33"/>
        <v>6088.189999999986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25">
      <c r="A1172" s="329" t="s">
        <v>294</v>
      </c>
      <c r="B1172" s="330">
        <v>23</v>
      </c>
      <c r="C1172" s="298">
        <v>46129</v>
      </c>
      <c r="D1172" s="299" t="s">
        <v>63</v>
      </c>
      <c r="E1172" s="331">
        <v>529.46</v>
      </c>
      <c r="F1172" s="331"/>
      <c r="G1172" s="333">
        <f t="shared" si="33"/>
        <v>6298.189999999986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25">
      <c r="A1173" s="329" t="s">
        <v>289</v>
      </c>
      <c r="B1173" s="330">
        <v>7</v>
      </c>
      <c r="C1173" s="298">
        <v>46129</v>
      </c>
      <c r="D1173" s="299" t="s">
        <v>337</v>
      </c>
      <c r="E1173" s="331">
        <v>32.78</v>
      </c>
      <c r="F1173" s="331"/>
      <c r="G1173" s="333">
        <f t="shared" si="33"/>
        <v>6827.649999999986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25">
      <c r="A1174" s="329" t="s">
        <v>289</v>
      </c>
      <c r="B1174" s="330">
        <v>4</v>
      </c>
      <c r="C1174" s="298">
        <v>46128</v>
      </c>
      <c r="D1174" s="299" t="s">
        <v>310</v>
      </c>
      <c r="E1174" s="331">
        <v>44.41</v>
      </c>
      <c r="F1174" s="331"/>
      <c r="G1174" s="333">
        <f t="shared" si="33"/>
        <v>6860.4299999999857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25">
      <c r="A1175" s="329" t="s">
        <v>294</v>
      </c>
      <c r="B1175" s="330">
        <v>16</v>
      </c>
      <c r="C1175" s="298">
        <v>46128</v>
      </c>
      <c r="D1175" s="299" t="s">
        <v>338</v>
      </c>
      <c r="E1175" s="331">
        <v>15</v>
      </c>
      <c r="F1175" s="331"/>
      <c r="G1175" s="333">
        <f t="shared" si="33"/>
        <v>6904.8399999999856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25">
      <c r="A1176" s="329" t="s">
        <v>289</v>
      </c>
      <c r="B1176" s="330">
        <v>2</v>
      </c>
      <c r="C1176" s="298">
        <v>46128</v>
      </c>
      <c r="D1176" s="299" t="s">
        <v>301</v>
      </c>
      <c r="E1176" s="331">
        <v>41.95</v>
      </c>
      <c r="F1176" s="331"/>
      <c r="G1176" s="333">
        <f t="shared" si="33"/>
        <v>6919.8399999999856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25">
      <c r="A1177" s="329" t="s">
        <v>289</v>
      </c>
      <c r="B1177" s="330">
        <v>5</v>
      </c>
      <c r="C1177" s="298">
        <v>46128</v>
      </c>
      <c r="D1177" s="299" t="s">
        <v>339</v>
      </c>
      <c r="E1177" s="331">
        <v>21.3</v>
      </c>
      <c r="F1177" s="331"/>
      <c r="G1177" s="333">
        <f t="shared" si="33"/>
        <v>6961.7899999999854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25">
      <c r="A1178" s="329" t="s">
        <v>289</v>
      </c>
      <c r="B1178" s="330">
        <v>4</v>
      </c>
      <c r="C1178" s="298">
        <v>46128</v>
      </c>
      <c r="D1178" s="299" t="s">
        <v>296</v>
      </c>
      <c r="E1178" s="331">
        <v>70.03</v>
      </c>
      <c r="F1178" s="331"/>
      <c r="G1178" s="333">
        <f t="shared" si="33"/>
        <v>6983.0899999999856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25">
      <c r="A1179" s="329" t="s">
        <v>289</v>
      </c>
      <c r="B1179" s="330">
        <v>2</v>
      </c>
      <c r="C1179" s="298">
        <v>46128</v>
      </c>
      <c r="D1179" s="299" t="s">
        <v>296</v>
      </c>
      <c r="E1179" s="331">
        <v>11.48</v>
      </c>
      <c r="F1179" s="331"/>
      <c r="G1179" s="333">
        <f t="shared" si="33"/>
        <v>7053.1199999999853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25">
      <c r="A1180" s="329" t="s">
        <v>289</v>
      </c>
      <c r="B1180" s="330">
        <v>6</v>
      </c>
      <c r="C1180" s="298">
        <v>46128</v>
      </c>
      <c r="D1180" s="299" t="s">
        <v>340</v>
      </c>
      <c r="E1180" s="331">
        <v>26.61</v>
      </c>
      <c r="F1180" s="331"/>
      <c r="G1180" s="333">
        <f t="shared" si="33"/>
        <v>7064.5999999999849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25">
      <c r="A1181" s="329" t="s">
        <v>289</v>
      </c>
      <c r="B1181" s="330">
        <v>6</v>
      </c>
      <c r="C1181" s="298">
        <v>46128</v>
      </c>
      <c r="D1181" s="299" t="s">
        <v>341</v>
      </c>
      <c r="E1181" s="331">
        <v>42.59</v>
      </c>
      <c r="F1181" s="331"/>
      <c r="G1181" s="333">
        <f t="shared" si="33"/>
        <v>7091.2099999999846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25">
      <c r="A1182" s="329" t="s">
        <v>289</v>
      </c>
      <c r="B1182" s="330">
        <v>6</v>
      </c>
      <c r="C1182" s="298">
        <v>46128</v>
      </c>
      <c r="D1182" s="299" t="s">
        <v>300</v>
      </c>
      <c r="E1182" s="331">
        <v>20.58</v>
      </c>
      <c r="F1182" s="331"/>
      <c r="G1182" s="333">
        <f t="shared" si="33"/>
        <v>7133.7999999999847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25">
      <c r="A1183" s="329" t="s">
        <v>294</v>
      </c>
      <c r="B1183" s="330">
        <v>11</v>
      </c>
      <c r="C1183" s="298">
        <v>46128</v>
      </c>
      <c r="D1183" s="299" t="s">
        <v>178</v>
      </c>
      <c r="E1183" s="331">
        <v>267.91000000000003</v>
      </c>
      <c r="F1183" s="331"/>
      <c r="G1183" s="333">
        <f t="shared" si="33"/>
        <v>7154.3799999999846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25">
      <c r="A1184" s="329" t="s">
        <v>291</v>
      </c>
      <c r="B1184" s="330">
        <v>41</v>
      </c>
      <c r="C1184" s="298">
        <v>46128</v>
      </c>
      <c r="D1184" s="299" t="s">
        <v>299</v>
      </c>
      <c r="E1184" s="331"/>
      <c r="F1184" s="331">
        <v>300</v>
      </c>
      <c r="G1184" s="333">
        <f t="shared" si="33"/>
        <v>7422.2899999999845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25">
      <c r="A1185" s="329" t="s">
        <v>291</v>
      </c>
      <c r="B1185" s="330">
        <v>39</v>
      </c>
      <c r="C1185" s="298">
        <v>46128</v>
      </c>
      <c r="D1185" s="299" t="s">
        <v>292</v>
      </c>
      <c r="E1185" s="331"/>
      <c r="F1185" s="331">
        <v>2763.78</v>
      </c>
      <c r="G1185" s="333">
        <f t="shared" si="33"/>
        <v>7122.2899999999845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25">
      <c r="A1186" s="329" t="s">
        <v>287</v>
      </c>
      <c r="B1186" s="330" t="s">
        <v>287</v>
      </c>
      <c r="C1186" s="298">
        <v>46127</v>
      </c>
      <c r="D1186" s="299" t="s">
        <v>342</v>
      </c>
      <c r="E1186" s="331">
        <v>93.71</v>
      </c>
      <c r="F1186" s="331">
        <v>93.71</v>
      </c>
      <c r="G1186" s="333">
        <f t="shared" si="33"/>
        <v>4358.5099999999848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25">
      <c r="A1187" s="329" t="s">
        <v>289</v>
      </c>
      <c r="B1187" s="330">
        <v>6</v>
      </c>
      <c r="C1187" s="298">
        <v>46127</v>
      </c>
      <c r="D1187" s="299" t="s">
        <v>343</v>
      </c>
      <c r="E1187" s="331">
        <v>27</v>
      </c>
      <c r="F1187" s="331"/>
      <c r="G1187" s="333">
        <f t="shared" si="33"/>
        <v>4358.5099999999848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25">
      <c r="A1188" s="329" t="s">
        <v>291</v>
      </c>
      <c r="B1188" s="330">
        <v>38</v>
      </c>
      <c r="C1188" s="298">
        <v>46127</v>
      </c>
      <c r="D1188" s="299" t="s">
        <v>293</v>
      </c>
      <c r="E1188" s="331"/>
      <c r="F1188" s="331">
        <v>4597.82</v>
      </c>
      <c r="G1188" s="333">
        <f t="shared" si="33"/>
        <v>4385.5099999999848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25">
      <c r="A1189" s="329" t="s">
        <v>289</v>
      </c>
      <c r="B1189" s="330">
        <v>2</v>
      </c>
      <c r="C1189" s="298">
        <v>46127</v>
      </c>
      <c r="D1189" s="299" t="s">
        <v>296</v>
      </c>
      <c r="E1189" s="331">
        <v>14.67</v>
      </c>
      <c r="F1189" s="331"/>
      <c r="G1189" s="333">
        <f t="shared" si="33"/>
        <v>-212.31000000001481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25">
      <c r="A1190" s="329" t="s">
        <v>289</v>
      </c>
      <c r="B1190" s="330">
        <v>2</v>
      </c>
      <c r="C1190" s="298">
        <v>46127</v>
      </c>
      <c r="D1190" s="299" t="s">
        <v>344</v>
      </c>
      <c r="E1190" s="331">
        <v>102.2</v>
      </c>
      <c r="F1190" s="331"/>
      <c r="G1190" s="333">
        <f t="shared" si="33"/>
        <v>-197.64000000001482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25">
      <c r="A1191" s="329" t="s">
        <v>289</v>
      </c>
      <c r="B1191" s="330">
        <v>8</v>
      </c>
      <c r="C1191" s="298">
        <v>46126</v>
      </c>
      <c r="D1191" s="299" t="s">
        <v>319</v>
      </c>
      <c r="E1191" s="331">
        <v>15.53</v>
      </c>
      <c r="F1191" s="331"/>
      <c r="G1191" s="333">
        <f t="shared" si="33"/>
        <v>-95.440000000014805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25">
      <c r="A1192" s="329" t="s">
        <v>294</v>
      </c>
      <c r="B1192" s="330">
        <v>24</v>
      </c>
      <c r="C1192" s="298">
        <v>46126</v>
      </c>
      <c r="D1192" s="299" t="s">
        <v>858</v>
      </c>
      <c r="E1192" s="331">
        <v>105.33</v>
      </c>
      <c r="F1192" s="331"/>
      <c r="G1192" s="333">
        <f t="shared" si="33"/>
        <v>-79.910000000014804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25">
      <c r="A1193" s="329" t="s">
        <v>289</v>
      </c>
      <c r="B1193" s="330">
        <v>2</v>
      </c>
      <c r="C1193" s="298">
        <v>46125</v>
      </c>
      <c r="D1193" s="299" t="s">
        <v>345</v>
      </c>
      <c r="E1193" s="331">
        <v>11.64</v>
      </c>
      <c r="F1193" s="331"/>
      <c r="G1193" s="333">
        <f t="shared" si="33"/>
        <v>25.419999999985201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25">
      <c r="A1194" s="329" t="s">
        <v>289</v>
      </c>
      <c r="B1194" s="330">
        <v>1</v>
      </c>
      <c r="C1194" s="298">
        <v>46125</v>
      </c>
      <c r="D1194" s="299" t="s">
        <v>306</v>
      </c>
      <c r="E1194" s="331">
        <v>50.71</v>
      </c>
      <c r="F1194" s="331"/>
      <c r="G1194" s="333">
        <f t="shared" si="33"/>
        <v>37.059999999985202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25">
      <c r="A1195" s="329" t="s">
        <v>289</v>
      </c>
      <c r="B1195" s="330">
        <v>2</v>
      </c>
      <c r="C1195" s="298">
        <v>46125</v>
      </c>
      <c r="D1195" s="299" t="s">
        <v>334</v>
      </c>
      <c r="E1195" s="331">
        <v>11.06</v>
      </c>
      <c r="F1195" s="331"/>
      <c r="G1195" s="333">
        <f t="shared" si="33"/>
        <v>87.769999999985203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25">
      <c r="A1196" s="329" t="s">
        <v>289</v>
      </c>
      <c r="B1196" s="330">
        <v>4</v>
      </c>
      <c r="C1196" s="298">
        <v>46125</v>
      </c>
      <c r="D1196" s="299" t="s">
        <v>295</v>
      </c>
      <c r="E1196" s="331">
        <v>35.979999999999997</v>
      </c>
      <c r="F1196" s="331"/>
      <c r="G1196" s="333">
        <f t="shared" si="33"/>
        <v>98.829999999985205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25">
      <c r="A1197" s="329" t="s">
        <v>289</v>
      </c>
      <c r="B1197" s="330">
        <v>8</v>
      </c>
      <c r="C1197" s="298">
        <v>46125</v>
      </c>
      <c r="D1197" s="299" t="s">
        <v>346</v>
      </c>
      <c r="E1197" s="331">
        <v>7.83</v>
      </c>
      <c r="F1197" s="331"/>
      <c r="G1197" s="333">
        <f t="shared" si="33"/>
        <v>134.80999999998519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25">
      <c r="A1198" s="329" t="s">
        <v>289</v>
      </c>
      <c r="B1198" s="330">
        <v>3</v>
      </c>
      <c r="C1198" s="298">
        <v>46125</v>
      </c>
      <c r="D1198" s="299" t="s">
        <v>347</v>
      </c>
      <c r="E1198" s="331">
        <v>4.1900000000000004</v>
      </c>
      <c r="F1198" s="331"/>
      <c r="G1198" s="333">
        <f t="shared" si="33"/>
        <v>142.63999999998521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25">
      <c r="A1199" s="329" t="s">
        <v>289</v>
      </c>
      <c r="B1199" s="330">
        <v>8</v>
      </c>
      <c r="C1199" s="298">
        <v>46125</v>
      </c>
      <c r="D1199" s="299" t="s">
        <v>348</v>
      </c>
      <c r="E1199" s="331">
        <v>39.25</v>
      </c>
      <c r="F1199" s="331"/>
      <c r="G1199" s="333">
        <f t="shared" si="33"/>
        <v>146.8299999999852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25">
      <c r="A1200" s="329" t="s">
        <v>287</v>
      </c>
      <c r="B1200" s="330" t="s">
        <v>287</v>
      </c>
      <c r="C1200" s="298">
        <v>46125</v>
      </c>
      <c r="D1200" s="299" t="s">
        <v>349</v>
      </c>
      <c r="E1200" s="331">
        <v>318.36</v>
      </c>
      <c r="F1200" s="331">
        <v>318.36</v>
      </c>
      <c r="G1200" s="333">
        <f t="shared" si="33"/>
        <v>186.0799999999852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25">
      <c r="A1201" s="329" t="s">
        <v>294</v>
      </c>
      <c r="B1201" s="330">
        <v>19</v>
      </c>
      <c r="C1201" s="298">
        <v>46125</v>
      </c>
      <c r="D1201" s="299" t="s">
        <v>191</v>
      </c>
      <c r="E1201" s="331">
        <v>200</v>
      </c>
      <c r="F1201" s="331"/>
      <c r="G1201" s="333">
        <f t="shared" si="33"/>
        <v>186.0799999999852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25">
      <c r="A1202" s="329" t="s">
        <v>289</v>
      </c>
      <c r="B1202" s="330">
        <v>1</v>
      </c>
      <c r="C1202" s="298">
        <v>46124</v>
      </c>
      <c r="D1202" s="299" t="s">
        <v>304</v>
      </c>
      <c r="E1202" s="331">
        <v>136.05000000000001</v>
      </c>
      <c r="F1202" s="331"/>
      <c r="G1202" s="333">
        <f t="shared" si="33"/>
        <v>386.0799999999852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25">
      <c r="A1203" s="329" t="s">
        <v>289</v>
      </c>
      <c r="B1203" s="330">
        <v>3</v>
      </c>
      <c r="C1203" s="298">
        <v>46124</v>
      </c>
      <c r="D1203" s="299" t="s">
        <v>347</v>
      </c>
      <c r="E1203" s="331">
        <v>13.09</v>
      </c>
      <c r="F1203" s="331"/>
      <c r="G1203" s="333">
        <f t="shared" si="33"/>
        <v>522.12999999998522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25">
      <c r="A1204" s="329" t="s">
        <v>289</v>
      </c>
      <c r="B1204" s="330">
        <v>8</v>
      </c>
      <c r="C1204" s="298">
        <v>46124</v>
      </c>
      <c r="D1204" s="299" t="s">
        <v>319</v>
      </c>
      <c r="E1204" s="331">
        <v>24.47</v>
      </c>
      <c r="F1204" s="331"/>
      <c r="G1204" s="333">
        <f t="shared" si="33"/>
        <v>535.21999999998525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25">
      <c r="A1205" s="329" t="s">
        <v>289</v>
      </c>
      <c r="B1205" s="330">
        <v>8</v>
      </c>
      <c r="C1205" s="298">
        <v>46124</v>
      </c>
      <c r="D1205" s="299" t="s">
        <v>319</v>
      </c>
      <c r="E1205" s="331">
        <v>14.29</v>
      </c>
      <c r="F1205" s="331"/>
      <c r="G1205" s="333">
        <f t="shared" si="33"/>
        <v>559.68999999998528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25">
      <c r="A1206" s="329" t="s">
        <v>294</v>
      </c>
      <c r="B1206" s="330">
        <v>22</v>
      </c>
      <c r="C1206" s="298">
        <v>46124</v>
      </c>
      <c r="D1206" s="299" t="s">
        <v>833</v>
      </c>
      <c r="E1206" s="331">
        <v>9.57</v>
      </c>
      <c r="F1206" s="331"/>
      <c r="G1206" s="333">
        <f t="shared" si="33"/>
        <v>573.97999999998524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25">
      <c r="A1207" s="329" t="s">
        <v>289</v>
      </c>
      <c r="B1207" s="330">
        <v>3</v>
      </c>
      <c r="C1207" s="298">
        <v>46124</v>
      </c>
      <c r="D1207" s="299" t="s">
        <v>350</v>
      </c>
      <c r="E1207" s="331">
        <v>25</v>
      </c>
      <c r="F1207" s="331"/>
      <c r="G1207" s="333">
        <f t="shared" si="33"/>
        <v>583.54999999998529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25">
      <c r="A1208" s="329" t="s">
        <v>294</v>
      </c>
      <c r="B1208" s="330">
        <v>22</v>
      </c>
      <c r="C1208" s="298">
        <v>46123</v>
      </c>
      <c r="D1208" s="299" t="s">
        <v>351</v>
      </c>
      <c r="E1208" s="331">
        <v>19.16</v>
      </c>
      <c r="F1208" s="331"/>
      <c r="G1208" s="333">
        <f t="shared" si="33"/>
        <v>608.54999999998529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25">
      <c r="A1209" s="329" t="s">
        <v>289</v>
      </c>
      <c r="B1209" s="330">
        <v>2</v>
      </c>
      <c r="C1209" s="298">
        <v>46123</v>
      </c>
      <c r="D1209" s="299" t="s">
        <v>301</v>
      </c>
      <c r="E1209" s="331">
        <v>20.91</v>
      </c>
      <c r="F1209" s="331"/>
      <c r="G1209" s="333">
        <f t="shared" si="33"/>
        <v>627.70999999998526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25">
      <c r="A1210" s="329" t="s">
        <v>289</v>
      </c>
      <c r="B1210" s="330">
        <v>2</v>
      </c>
      <c r="C1210" s="298">
        <v>46123</v>
      </c>
      <c r="D1210" s="299" t="s">
        <v>296</v>
      </c>
      <c r="E1210" s="331">
        <v>12.44</v>
      </c>
      <c r="F1210" s="331"/>
      <c r="G1210" s="333">
        <f t="shared" si="33"/>
        <v>648.61999999998523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25">
      <c r="A1211" s="329" t="s">
        <v>289</v>
      </c>
      <c r="B1211" s="330">
        <v>2</v>
      </c>
      <c r="C1211" s="298">
        <v>46123</v>
      </c>
      <c r="D1211" s="299" t="s">
        <v>352</v>
      </c>
      <c r="E1211" s="331">
        <v>41.34</v>
      </c>
      <c r="F1211" s="331"/>
      <c r="G1211" s="333">
        <f t="shared" si="33"/>
        <v>661.05999999998528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25">
      <c r="A1212" s="329" t="s">
        <v>289</v>
      </c>
      <c r="B1212" s="330">
        <v>6</v>
      </c>
      <c r="C1212" s="298">
        <v>46122</v>
      </c>
      <c r="D1212" s="299" t="s">
        <v>445</v>
      </c>
      <c r="E1212" s="331">
        <v>-0.04</v>
      </c>
      <c r="F1212" s="331"/>
      <c r="G1212" s="333">
        <f t="shared" si="33"/>
        <v>702.39999999998531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25">
      <c r="A1213" s="329" t="s">
        <v>289</v>
      </c>
      <c r="B1213" s="330">
        <v>5</v>
      </c>
      <c r="C1213" s="298">
        <v>46122</v>
      </c>
      <c r="D1213" s="299" t="s">
        <v>353</v>
      </c>
      <c r="E1213" s="331">
        <v>372</v>
      </c>
      <c r="F1213" s="331"/>
      <c r="G1213" s="333">
        <f t="shared" si="33"/>
        <v>702.35999999998535</v>
      </c>
      <c r="H1213" s="334" t="s">
        <v>298</v>
      </c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25">
      <c r="A1214" s="329" t="s">
        <v>289</v>
      </c>
      <c r="B1214" s="330">
        <v>2</v>
      </c>
      <c r="C1214" s="298">
        <v>46122</v>
      </c>
      <c r="D1214" s="299" t="s">
        <v>354</v>
      </c>
      <c r="E1214" s="331">
        <v>15.22</v>
      </c>
      <c r="F1214" s="331"/>
      <c r="G1214" s="333">
        <f t="shared" si="33"/>
        <v>1074.3599999999853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25">
      <c r="A1215" s="329" t="s">
        <v>289</v>
      </c>
      <c r="B1215" s="330">
        <v>3</v>
      </c>
      <c r="C1215" s="298">
        <v>46122</v>
      </c>
      <c r="D1215" s="299" t="s">
        <v>296</v>
      </c>
      <c r="E1215" s="331">
        <v>9.5500000000000007</v>
      </c>
      <c r="F1215" s="331"/>
      <c r="G1215" s="333">
        <f t="shared" si="33"/>
        <v>1089.5799999999854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25">
      <c r="A1216" s="329" t="s">
        <v>289</v>
      </c>
      <c r="B1216" s="330">
        <v>8</v>
      </c>
      <c r="C1216" s="298">
        <v>46122</v>
      </c>
      <c r="D1216" s="299" t="s">
        <v>355</v>
      </c>
      <c r="E1216" s="331">
        <v>52.65</v>
      </c>
      <c r="F1216" s="331"/>
      <c r="G1216" s="333">
        <f t="shared" si="33"/>
        <v>1099.1299999999853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25">
      <c r="A1217" s="329" t="s">
        <v>289</v>
      </c>
      <c r="B1217" s="330">
        <v>1</v>
      </c>
      <c r="C1217" s="298">
        <v>46122</v>
      </c>
      <c r="D1217" s="299" t="s">
        <v>311</v>
      </c>
      <c r="E1217" s="331">
        <v>68.989999999999995</v>
      </c>
      <c r="F1217" s="331"/>
      <c r="G1217" s="333">
        <f t="shared" si="33"/>
        <v>1151.7799999999854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25">
      <c r="A1218" s="329" t="s">
        <v>289</v>
      </c>
      <c r="B1218" s="330">
        <v>2</v>
      </c>
      <c r="C1218" s="298">
        <v>46122</v>
      </c>
      <c r="D1218" s="299" t="s">
        <v>324</v>
      </c>
      <c r="E1218" s="331">
        <v>17.37</v>
      </c>
      <c r="F1218" s="331"/>
      <c r="G1218" s="333">
        <f t="shared" si="33"/>
        <v>1220.7699999999854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25">
      <c r="A1219" s="329" t="s">
        <v>289</v>
      </c>
      <c r="B1219" s="330">
        <v>8</v>
      </c>
      <c r="C1219" s="298">
        <v>46121</v>
      </c>
      <c r="D1219" s="299" t="s">
        <v>356</v>
      </c>
      <c r="E1219" s="331">
        <v>64.42</v>
      </c>
      <c r="F1219" s="331"/>
      <c r="G1219" s="333">
        <f t="shared" si="33"/>
        <v>1238.1399999999853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25">
      <c r="A1220" s="329" t="s">
        <v>289</v>
      </c>
      <c r="B1220" s="330">
        <v>2</v>
      </c>
      <c r="C1220" s="298">
        <v>46121</v>
      </c>
      <c r="D1220" s="299" t="s">
        <v>357</v>
      </c>
      <c r="E1220" s="331">
        <v>9.4700000000000006</v>
      </c>
      <c r="F1220" s="331"/>
      <c r="G1220" s="333">
        <f t="shared" si="33"/>
        <v>1302.5599999999854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25">
      <c r="A1221" s="329" t="s">
        <v>289</v>
      </c>
      <c r="B1221" s="330">
        <v>5</v>
      </c>
      <c r="C1221" s="298">
        <v>46121</v>
      </c>
      <c r="D1221" s="299" t="s">
        <v>852</v>
      </c>
      <c r="E1221" s="331">
        <v>10.68</v>
      </c>
      <c r="F1221" s="331"/>
      <c r="G1221" s="333">
        <f t="shared" si="33"/>
        <v>1312.0299999999854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25">
      <c r="A1222" s="329" t="s">
        <v>289</v>
      </c>
      <c r="B1222" s="330">
        <v>7</v>
      </c>
      <c r="C1222" s="298">
        <v>46121</v>
      </c>
      <c r="D1222" s="299" t="s">
        <v>358</v>
      </c>
      <c r="E1222" s="331">
        <v>68.010000000000005</v>
      </c>
      <c r="F1222" s="331"/>
      <c r="G1222" s="333">
        <f t="shared" si="33"/>
        <v>1322.7099999999855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25">
      <c r="A1223" s="329" t="s">
        <v>289</v>
      </c>
      <c r="B1223" s="330">
        <v>4</v>
      </c>
      <c r="C1223" s="298">
        <v>46121</v>
      </c>
      <c r="D1223" s="299" t="s">
        <v>310</v>
      </c>
      <c r="E1223" s="331">
        <v>40.85</v>
      </c>
      <c r="F1223" s="331"/>
      <c r="G1223" s="333">
        <f t="shared" si="33"/>
        <v>1390.7199999999855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25">
      <c r="A1224" s="329" t="s">
        <v>289</v>
      </c>
      <c r="B1224" s="330">
        <v>6</v>
      </c>
      <c r="C1224" s="298">
        <v>46121</v>
      </c>
      <c r="D1224" s="299" t="s">
        <v>359</v>
      </c>
      <c r="E1224" s="331">
        <v>25</v>
      </c>
      <c r="F1224" s="331"/>
      <c r="G1224" s="333">
        <f t="shared" si="33"/>
        <v>1431.5699999999854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25">
      <c r="A1225" s="329" t="s">
        <v>294</v>
      </c>
      <c r="B1225" s="330">
        <v>18</v>
      </c>
      <c r="C1225" s="298">
        <v>46120</v>
      </c>
      <c r="D1225" s="299" t="s">
        <v>360</v>
      </c>
      <c r="E1225" s="331">
        <v>400</v>
      </c>
      <c r="F1225" s="331"/>
      <c r="G1225" s="333">
        <f t="shared" si="33"/>
        <v>1456.5699999999854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25">
      <c r="A1226" s="329" t="s">
        <v>335</v>
      </c>
      <c r="B1226" s="330" t="s">
        <v>335</v>
      </c>
      <c r="C1226" s="298">
        <v>46120</v>
      </c>
      <c r="D1226" s="299" t="s">
        <v>182</v>
      </c>
      <c r="E1226" s="331">
        <v>44.96</v>
      </c>
      <c r="F1226" s="331"/>
      <c r="G1226" s="333">
        <f t="shared" si="33"/>
        <v>1856.5699999999854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25">
      <c r="A1227" s="329" t="s">
        <v>294</v>
      </c>
      <c r="B1227" s="330">
        <v>13</v>
      </c>
      <c r="C1227" s="298">
        <v>46120</v>
      </c>
      <c r="D1227" s="299" t="s">
        <v>182</v>
      </c>
      <c r="E1227" s="331">
        <v>104.98</v>
      </c>
      <c r="F1227" s="331"/>
      <c r="G1227" s="333">
        <f t="shared" si="33"/>
        <v>1901.5299999999854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25">
      <c r="A1228" s="329" t="s">
        <v>289</v>
      </c>
      <c r="B1228" s="330">
        <v>2</v>
      </c>
      <c r="C1228" s="298">
        <v>46120</v>
      </c>
      <c r="D1228" s="299" t="s">
        <v>296</v>
      </c>
      <c r="E1228" s="331">
        <v>13.8</v>
      </c>
      <c r="F1228" s="331"/>
      <c r="G1228" s="333">
        <f t="shared" si="33"/>
        <v>2006.5099999999854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25">
      <c r="A1229" s="329" t="s">
        <v>289</v>
      </c>
      <c r="B1229" s="330">
        <v>4</v>
      </c>
      <c r="C1229" s="298">
        <v>46120</v>
      </c>
      <c r="D1229" s="299" t="s">
        <v>295</v>
      </c>
      <c r="E1229" s="331">
        <v>37.92</v>
      </c>
      <c r="F1229" s="331"/>
      <c r="G1229" s="333">
        <f t="shared" si="33"/>
        <v>2020.3099999999854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25">
      <c r="A1230" s="329" t="s">
        <v>289</v>
      </c>
      <c r="B1230" s="330">
        <v>6</v>
      </c>
      <c r="C1230" s="298">
        <v>46120</v>
      </c>
      <c r="D1230" s="299" t="s">
        <v>300</v>
      </c>
      <c r="E1230" s="331">
        <v>56.68</v>
      </c>
      <c r="F1230" s="331"/>
      <c r="G1230" s="333">
        <f t="shared" si="33"/>
        <v>2058.2299999999855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25">
      <c r="A1231" s="329" t="s">
        <v>289</v>
      </c>
      <c r="B1231" s="330">
        <v>6</v>
      </c>
      <c r="C1231" s="298">
        <v>46120</v>
      </c>
      <c r="D1231" s="299" t="s">
        <v>361</v>
      </c>
      <c r="E1231" s="331">
        <v>29.26</v>
      </c>
      <c r="F1231" s="331"/>
      <c r="G1231" s="333">
        <f t="shared" si="33"/>
        <v>2114.9099999999853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25">
      <c r="A1232" s="329" t="s">
        <v>294</v>
      </c>
      <c r="B1232" s="330">
        <v>9</v>
      </c>
      <c r="C1232" s="298">
        <v>46119</v>
      </c>
      <c r="D1232" s="299" t="s">
        <v>58</v>
      </c>
      <c r="E1232" s="331">
        <v>1281.53</v>
      </c>
      <c r="F1232" s="331"/>
      <c r="G1232" s="333">
        <f t="shared" si="33"/>
        <v>2144.1699999999855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25">
      <c r="A1233" s="329" t="s">
        <v>289</v>
      </c>
      <c r="B1233" s="330">
        <v>4</v>
      </c>
      <c r="C1233" s="298">
        <v>46119</v>
      </c>
      <c r="D1233" s="299" t="s">
        <v>362</v>
      </c>
      <c r="E1233" s="331">
        <v>25.84</v>
      </c>
      <c r="F1233" s="331"/>
      <c r="G1233" s="333">
        <f t="shared" si="33"/>
        <v>3425.6999999999853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25">
      <c r="A1234" s="329" t="s">
        <v>289</v>
      </c>
      <c r="B1234" s="330">
        <v>8</v>
      </c>
      <c r="C1234" s="298">
        <v>46119</v>
      </c>
      <c r="D1234" s="299" t="s">
        <v>319</v>
      </c>
      <c r="E1234" s="331">
        <v>12.05</v>
      </c>
      <c r="F1234" s="331"/>
      <c r="G1234" s="333">
        <f t="shared" si="33"/>
        <v>3451.5399999999854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25">
      <c r="A1235" s="329" t="s">
        <v>289</v>
      </c>
      <c r="B1235" s="330">
        <v>4</v>
      </c>
      <c r="C1235" s="298">
        <v>46119</v>
      </c>
      <c r="D1235" s="299" t="s">
        <v>334</v>
      </c>
      <c r="E1235" s="331">
        <v>82.04</v>
      </c>
      <c r="F1235" s="331"/>
      <c r="G1235" s="333">
        <f t="shared" si="33"/>
        <v>3463.5899999999856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25">
      <c r="A1236" s="329" t="s">
        <v>289</v>
      </c>
      <c r="B1236" s="330">
        <v>2</v>
      </c>
      <c r="C1236" s="298">
        <v>46119</v>
      </c>
      <c r="D1236" s="299" t="s">
        <v>363</v>
      </c>
      <c r="E1236" s="331">
        <v>22.92</v>
      </c>
      <c r="F1236" s="331"/>
      <c r="G1236" s="333">
        <f t="shared" si="33"/>
        <v>3545.6299999999856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25">
      <c r="A1237" s="329" t="s">
        <v>289</v>
      </c>
      <c r="B1237" s="330">
        <v>5</v>
      </c>
      <c r="C1237" s="298">
        <v>46118</v>
      </c>
      <c r="D1237" s="299" t="s">
        <v>364</v>
      </c>
      <c r="E1237" s="331">
        <v>400</v>
      </c>
      <c r="F1237" s="331"/>
      <c r="G1237" s="333">
        <f t="shared" si="33"/>
        <v>3568.5499999999856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25">
      <c r="A1238" s="329" t="s">
        <v>294</v>
      </c>
      <c r="B1238" s="330">
        <v>14</v>
      </c>
      <c r="C1238" s="298">
        <v>46118</v>
      </c>
      <c r="D1238" s="299" t="s">
        <v>365</v>
      </c>
      <c r="E1238" s="331">
        <v>66.67</v>
      </c>
      <c r="F1238" s="331"/>
      <c r="G1238" s="333">
        <f t="shared" si="33"/>
        <v>3968.5499999999856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25">
      <c r="A1239" s="329" t="s">
        <v>294</v>
      </c>
      <c r="B1239" s="330">
        <v>14</v>
      </c>
      <c r="C1239" s="298">
        <v>46118</v>
      </c>
      <c r="D1239" s="299" t="s">
        <v>366</v>
      </c>
      <c r="E1239" s="331">
        <v>70.25</v>
      </c>
      <c r="F1239" s="331"/>
      <c r="G1239" s="333">
        <f t="shared" si="33"/>
        <v>4035.2199999999857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25">
      <c r="A1240" s="329" t="s">
        <v>289</v>
      </c>
      <c r="B1240" s="330">
        <v>1</v>
      </c>
      <c r="C1240" s="298">
        <v>46117</v>
      </c>
      <c r="D1240" s="299" t="s">
        <v>367</v>
      </c>
      <c r="E1240" s="331">
        <v>25.6</v>
      </c>
      <c r="F1240" s="331"/>
      <c r="G1240" s="333">
        <f t="shared" si="33"/>
        <v>4105.4699999999857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25">
      <c r="A1241" s="329" t="s">
        <v>289</v>
      </c>
      <c r="B1241" s="330">
        <v>8</v>
      </c>
      <c r="C1241" s="298">
        <v>46117</v>
      </c>
      <c r="D1241" s="299" t="s">
        <v>319</v>
      </c>
      <c r="E1241" s="331">
        <v>8.56</v>
      </c>
      <c r="F1241" s="331"/>
      <c r="G1241" s="333">
        <f t="shared" si="33"/>
        <v>4131.0699999999861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25">
      <c r="A1242" s="329" t="s">
        <v>289</v>
      </c>
      <c r="B1242" s="330">
        <v>6</v>
      </c>
      <c r="C1242" s="298">
        <v>46117</v>
      </c>
      <c r="D1242" s="299" t="s">
        <v>368</v>
      </c>
      <c r="E1242" s="331">
        <v>301.67</v>
      </c>
      <c r="F1242" s="331"/>
      <c r="G1242" s="333">
        <f t="shared" si="33"/>
        <v>4139.6299999999865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25">
      <c r="A1243" s="329" t="s">
        <v>289</v>
      </c>
      <c r="B1243" s="330">
        <v>1</v>
      </c>
      <c r="C1243" s="298">
        <v>46116</v>
      </c>
      <c r="D1243" s="299" t="s">
        <v>306</v>
      </c>
      <c r="E1243" s="331">
        <v>176.85</v>
      </c>
      <c r="F1243" s="331"/>
      <c r="G1243" s="333">
        <f t="shared" si="33"/>
        <v>4441.2999999999865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25">
      <c r="A1244" s="329" t="s">
        <v>289</v>
      </c>
      <c r="B1244" s="330">
        <v>1</v>
      </c>
      <c r="C1244" s="298">
        <v>46116</v>
      </c>
      <c r="D1244" s="299" t="s">
        <v>311</v>
      </c>
      <c r="E1244" s="331">
        <v>139.34</v>
      </c>
      <c r="F1244" s="331"/>
      <c r="G1244" s="333">
        <f t="shared" si="33"/>
        <v>4618.1499999999869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25">
      <c r="A1245" s="329" t="s">
        <v>294</v>
      </c>
      <c r="B1245" s="330">
        <v>17</v>
      </c>
      <c r="C1245" s="298">
        <v>46116</v>
      </c>
      <c r="D1245" s="299" t="s">
        <v>369</v>
      </c>
      <c r="E1245" s="331">
        <v>99</v>
      </c>
      <c r="F1245" s="331"/>
      <c r="G1245" s="333">
        <f t="shared" si="33"/>
        <v>4757.489999999987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25">
      <c r="A1246" s="329" t="s">
        <v>289</v>
      </c>
      <c r="B1246" s="330">
        <v>2</v>
      </c>
      <c r="C1246" s="298">
        <v>46116</v>
      </c>
      <c r="D1246" s="299" t="s">
        <v>370</v>
      </c>
      <c r="E1246" s="331">
        <v>34</v>
      </c>
      <c r="F1246" s="331"/>
      <c r="G1246" s="333">
        <f t="shared" si="33"/>
        <v>4856.489999999987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25">
      <c r="A1247" s="329" t="s">
        <v>289</v>
      </c>
      <c r="B1247" s="330">
        <v>3</v>
      </c>
      <c r="C1247" s="298">
        <v>46116</v>
      </c>
      <c r="D1247" s="299" t="s">
        <v>347</v>
      </c>
      <c r="E1247" s="331">
        <v>10.24</v>
      </c>
      <c r="F1247" s="331"/>
      <c r="G1247" s="333">
        <f t="shared" si="33"/>
        <v>4890.489999999987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25">
      <c r="A1248" s="329" t="s">
        <v>289</v>
      </c>
      <c r="B1248" s="330">
        <v>7</v>
      </c>
      <c r="C1248" s="298">
        <v>46115</v>
      </c>
      <c r="D1248" s="299" t="s">
        <v>371</v>
      </c>
      <c r="E1248" s="331">
        <v>100</v>
      </c>
      <c r="F1248" s="331"/>
      <c r="G1248" s="333">
        <f t="shared" si="33"/>
        <v>4900.7299999999868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25">
      <c r="A1249" s="329" t="s">
        <v>289</v>
      </c>
      <c r="B1249" s="330">
        <v>6</v>
      </c>
      <c r="C1249" s="298">
        <v>46115</v>
      </c>
      <c r="D1249" s="299" t="s">
        <v>300</v>
      </c>
      <c r="E1249" s="331">
        <v>7.68</v>
      </c>
      <c r="F1249" s="331"/>
      <c r="G1249" s="333">
        <f t="shared" si="33"/>
        <v>5000.7299999999868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25">
      <c r="A1250" s="329" t="s">
        <v>289</v>
      </c>
      <c r="B1250" s="330">
        <v>2</v>
      </c>
      <c r="C1250" s="298">
        <v>46115</v>
      </c>
      <c r="D1250" s="299" t="s">
        <v>296</v>
      </c>
      <c r="E1250" s="331">
        <v>8.7200000000000006</v>
      </c>
      <c r="F1250" s="331"/>
      <c r="G1250" s="333">
        <f t="shared" si="33"/>
        <v>5008.4099999999871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25">
      <c r="A1251" s="329" t="s">
        <v>289</v>
      </c>
      <c r="B1251" s="330">
        <v>8</v>
      </c>
      <c r="C1251" s="298">
        <v>46114</v>
      </c>
      <c r="D1251" s="299" t="s">
        <v>372</v>
      </c>
      <c r="E1251" s="331">
        <v>81.739999999999995</v>
      </c>
      <c r="F1251" s="331"/>
      <c r="G1251" s="333">
        <f t="shared" si="33"/>
        <v>5017.1299999999874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25">
      <c r="A1252" s="329" t="s">
        <v>284</v>
      </c>
      <c r="B1252" s="330">
        <v>36</v>
      </c>
      <c r="C1252" s="298">
        <v>46114</v>
      </c>
      <c r="D1252" s="299" t="s">
        <v>373</v>
      </c>
      <c r="E1252" s="331">
        <v>50</v>
      </c>
      <c r="F1252" s="331"/>
      <c r="G1252" s="333">
        <f t="shared" si="33"/>
        <v>5098.8699999999872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25">
      <c r="A1253" s="329" t="s">
        <v>294</v>
      </c>
      <c r="B1253" s="330">
        <v>22</v>
      </c>
      <c r="C1253" s="298">
        <v>46114</v>
      </c>
      <c r="D1253" s="299" t="s">
        <v>374</v>
      </c>
      <c r="E1253" s="331">
        <v>6.37</v>
      </c>
      <c r="F1253" s="331"/>
      <c r="G1253" s="333">
        <f t="shared" si="33"/>
        <v>5148.8699999999872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25">
      <c r="A1254" s="329" t="s">
        <v>289</v>
      </c>
      <c r="B1254" s="330">
        <v>2</v>
      </c>
      <c r="C1254" s="298">
        <v>46114</v>
      </c>
      <c r="D1254" s="299" t="s">
        <v>326</v>
      </c>
      <c r="E1254" s="331">
        <v>55.22</v>
      </c>
      <c r="F1254" s="331"/>
      <c r="G1254" s="333">
        <f t="shared" si="33"/>
        <v>5155.239999999987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25">
      <c r="A1255" s="329" t="s">
        <v>289</v>
      </c>
      <c r="B1255" s="330">
        <v>8</v>
      </c>
      <c r="C1255" s="298">
        <v>46114</v>
      </c>
      <c r="D1255" s="299" t="s">
        <v>319</v>
      </c>
      <c r="E1255" s="331">
        <v>8.5</v>
      </c>
      <c r="F1255" s="331"/>
      <c r="G1255" s="333">
        <f t="shared" si="33"/>
        <v>5210.4599999999873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25">
      <c r="A1256" s="329" t="s">
        <v>289</v>
      </c>
      <c r="B1256" s="330">
        <v>4</v>
      </c>
      <c r="C1256" s="298">
        <v>46114</v>
      </c>
      <c r="D1256" s="299" t="s">
        <v>334</v>
      </c>
      <c r="E1256" s="331">
        <v>38.99</v>
      </c>
      <c r="F1256" s="331"/>
      <c r="G1256" s="333">
        <f t="shared" si="33"/>
        <v>5218.9599999999873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25">
      <c r="A1257" s="329" t="s">
        <v>291</v>
      </c>
      <c r="B1257" s="330">
        <v>39</v>
      </c>
      <c r="C1257" s="298">
        <v>46113</v>
      </c>
      <c r="D1257" s="299" t="s">
        <v>292</v>
      </c>
      <c r="E1257" s="331"/>
      <c r="F1257" s="331">
        <v>2763.78</v>
      </c>
      <c r="G1257" s="333">
        <f t="shared" si="33"/>
        <v>5257.9499999999871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25">
      <c r="A1258" s="329" t="s">
        <v>289</v>
      </c>
      <c r="B1258" s="330">
        <v>4</v>
      </c>
      <c r="C1258" s="298">
        <v>46113</v>
      </c>
      <c r="D1258" s="299" t="s">
        <v>296</v>
      </c>
      <c r="E1258" s="331">
        <v>36.090000000000003</v>
      </c>
      <c r="F1258" s="331"/>
      <c r="G1258" s="333">
        <f t="shared" si="33"/>
        <v>2494.1699999999869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25">
      <c r="A1259" s="329" t="s">
        <v>289</v>
      </c>
      <c r="B1259" s="330">
        <v>4</v>
      </c>
      <c r="C1259" s="298">
        <v>46113</v>
      </c>
      <c r="D1259" s="299" t="s">
        <v>310</v>
      </c>
      <c r="E1259" s="331">
        <v>80</v>
      </c>
      <c r="F1259" s="331"/>
      <c r="G1259" s="333">
        <f t="shared" si="33"/>
        <v>2530.259999999987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25">
      <c r="A1260" s="329" t="s">
        <v>289</v>
      </c>
      <c r="B1260" s="330">
        <v>7</v>
      </c>
      <c r="C1260" s="298">
        <v>46113</v>
      </c>
      <c r="D1260" s="299" t="s">
        <v>320</v>
      </c>
      <c r="E1260" s="331">
        <v>47.84</v>
      </c>
      <c r="F1260" s="331"/>
      <c r="G1260" s="333">
        <f t="shared" si="33"/>
        <v>2610.259999999987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25">
      <c r="A1261" s="329" t="s">
        <v>289</v>
      </c>
      <c r="B1261" s="330">
        <v>7</v>
      </c>
      <c r="C1261" s="298">
        <v>46113</v>
      </c>
      <c r="D1261" s="299" t="s">
        <v>320</v>
      </c>
      <c r="E1261" s="331">
        <v>21.25</v>
      </c>
      <c r="F1261" s="331"/>
      <c r="G1261" s="333">
        <f t="shared" si="33"/>
        <v>2658.0999999999872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25">
      <c r="A1262" s="329" t="s">
        <v>289</v>
      </c>
      <c r="B1262" s="330">
        <v>2</v>
      </c>
      <c r="C1262" s="298">
        <v>46113</v>
      </c>
      <c r="D1262" s="299" t="s">
        <v>375</v>
      </c>
      <c r="E1262" s="331">
        <v>42.9</v>
      </c>
      <c r="F1262" s="331"/>
      <c r="G1262" s="333">
        <f t="shared" si="33"/>
        <v>2679.3499999999872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25">
      <c r="A1263" s="329" t="s">
        <v>284</v>
      </c>
      <c r="B1263" s="330">
        <v>37</v>
      </c>
      <c r="C1263" s="298">
        <v>46112</v>
      </c>
      <c r="D1263" s="299" t="s">
        <v>376</v>
      </c>
      <c r="E1263" s="331">
        <v>4309.58</v>
      </c>
      <c r="F1263" s="331"/>
      <c r="G1263" s="333">
        <f t="shared" si="33"/>
        <v>2722.2499999999873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25">
      <c r="A1264" s="329" t="s">
        <v>286</v>
      </c>
      <c r="B1264" s="330">
        <v>25</v>
      </c>
      <c r="C1264" s="298">
        <v>46112</v>
      </c>
      <c r="D1264" s="298" t="s">
        <v>204</v>
      </c>
      <c r="E1264" s="331">
        <v>350</v>
      </c>
      <c r="F1264" s="331"/>
      <c r="G1264" s="333">
        <f t="shared" si="33"/>
        <v>7031.8299999999872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25">
      <c r="A1265" s="329" t="s">
        <v>286</v>
      </c>
      <c r="B1265" s="330">
        <v>26</v>
      </c>
      <c r="C1265" s="298">
        <v>46112</v>
      </c>
      <c r="D1265" s="298" t="s">
        <v>205</v>
      </c>
      <c r="E1265" s="331">
        <v>320</v>
      </c>
      <c r="F1265" s="331"/>
      <c r="G1265" s="333">
        <f t="shared" si="33"/>
        <v>7381.8299999999872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25">
      <c r="A1266" s="329" t="s">
        <v>286</v>
      </c>
      <c r="B1266" s="330">
        <v>27</v>
      </c>
      <c r="C1266" s="298">
        <v>46112</v>
      </c>
      <c r="D1266" s="298" t="s">
        <v>206</v>
      </c>
      <c r="E1266" s="331">
        <v>25</v>
      </c>
      <c r="F1266" s="331"/>
      <c r="G1266" s="333">
        <f t="shared" si="33"/>
        <v>7701.8299999999872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25">
      <c r="A1267" s="329" t="s">
        <v>286</v>
      </c>
      <c r="B1267" s="330">
        <v>28</v>
      </c>
      <c r="C1267" s="298">
        <v>46112</v>
      </c>
      <c r="D1267" s="298" t="s">
        <v>207</v>
      </c>
      <c r="E1267" s="331">
        <v>25</v>
      </c>
      <c r="F1267" s="331"/>
      <c r="G1267" s="333">
        <f t="shared" si="33"/>
        <v>7726.8299999999872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25">
      <c r="A1268" s="329" t="s">
        <v>286</v>
      </c>
      <c r="B1268" s="330">
        <v>29</v>
      </c>
      <c r="C1268" s="298">
        <v>46112</v>
      </c>
      <c r="D1268" s="298" t="s">
        <v>208</v>
      </c>
      <c r="E1268" s="331">
        <v>45</v>
      </c>
      <c r="F1268" s="331"/>
      <c r="G1268" s="333">
        <f t="shared" si="33"/>
        <v>7751.8299999999872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25">
      <c r="A1269" s="329" t="s">
        <v>286</v>
      </c>
      <c r="B1269" s="330">
        <v>30</v>
      </c>
      <c r="C1269" s="298">
        <v>46112</v>
      </c>
      <c r="D1269" s="298" t="s">
        <v>209</v>
      </c>
      <c r="E1269" s="331">
        <v>400</v>
      </c>
      <c r="F1269" s="331"/>
      <c r="G1269" s="333">
        <f t="shared" si="33"/>
        <v>7796.8299999999872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25">
      <c r="A1270" s="329" t="s">
        <v>286</v>
      </c>
      <c r="B1270" s="330">
        <v>31</v>
      </c>
      <c r="C1270" s="298">
        <v>46112</v>
      </c>
      <c r="D1270" s="298" t="s">
        <v>210</v>
      </c>
      <c r="E1270" s="331">
        <v>375</v>
      </c>
      <c r="F1270" s="331"/>
      <c r="G1270" s="333">
        <f t="shared" si="33"/>
        <v>8196.8299999999872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25">
      <c r="A1271" s="329" t="s">
        <v>286</v>
      </c>
      <c r="B1271" s="330">
        <v>32</v>
      </c>
      <c r="C1271" s="298">
        <v>46112</v>
      </c>
      <c r="D1271" s="298" t="s">
        <v>211</v>
      </c>
      <c r="E1271" s="331">
        <v>100</v>
      </c>
      <c r="F1271" s="331"/>
      <c r="G1271" s="333">
        <f t="shared" si="33"/>
        <v>8571.8299999999872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25">
      <c r="A1272" s="329" t="s">
        <v>286</v>
      </c>
      <c r="B1272" s="330">
        <v>33</v>
      </c>
      <c r="C1272" s="298">
        <v>46112</v>
      </c>
      <c r="D1272" s="298" t="s">
        <v>212</v>
      </c>
      <c r="E1272" s="331">
        <v>85</v>
      </c>
      <c r="F1272" s="331"/>
      <c r="G1272" s="333">
        <f t="shared" si="33"/>
        <v>8671.8299999999872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25">
      <c r="A1273" s="329" t="s">
        <v>286</v>
      </c>
      <c r="B1273" s="330">
        <v>34</v>
      </c>
      <c r="C1273" s="298">
        <v>46112</v>
      </c>
      <c r="D1273" s="298" t="s">
        <v>213</v>
      </c>
      <c r="E1273" s="331">
        <v>230</v>
      </c>
      <c r="F1273" s="331"/>
      <c r="G1273" s="333">
        <f t="shared" si="33"/>
        <v>8756.8299999999872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25">
      <c r="A1274" s="329" t="s">
        <v>286</v>
      </c>
      <c r="B1274" s="330">
        <v>35</v>
      </c>
      <c r="C1274" s="298">
        <v>46112</v>
      </c>
      <c r="D1274" s="298" t="s">
        <v>214</v>
      </c>
      <c r="E1274" s="331">
        <v>45</v>
      </c>
      <c r="F1274" s="331"/>
      <c r="G1274" s="333">
        <f t="shared" si="33"/>
        <v>8986.8299999999872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25">
      <c r="A1275" s="329" t="s">
        <v>289</v>
      </c>
      <c r="B1275" s="330">
        <v>6</v>
      </c>
      <c r="C1275" s="298">
        <v>46112</v>
      </c>
      <c r="D1275" s="298" t="s">
        <v>377</v>
      </c>
      <c r="E1275" s="331">
        <v>40</v>
      </c>
      <c r="F1275" s="331"/>
      <c r="G1275" s="333">
        <f t="shared" si="33"/>
        <v>9031.8299999999872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25">
      <c r="A1276" s="329" t="s">
        <v>294</v>
      </c>
      <c r="B1276" s="330">
        <v>42</v>
      </c>
      <c r="C1276" s="298">
        <v>46112</v>
      </c>
      <c r="D1276" s="298" t="s">
        <v>200</v>
      </c>
      <c r="E1276" s="331">
        <v>59</v>
      </c>
      <c r="F1276" s="331"/>
      <c r="G1276" s="333">
        <f t="shared" si="33"/>
        <v>9071.8299999999872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25">
      <c r="A1277" s="329" t="s">
        <v>294</v>
      </c>
      <c r="B1277" s="330">
        <v>43</v>
      </c>
      <c r="C1277" s="298">
        <v>46112</v>
      </c>
      <c r="D1277" s="298" t="s">
        <v>201</v>
      </c>
      <c r="E1277" s="331">
        <v>42.84</v>
      </c>
      <c r="F1277" s="331"/>
      <c r="G1277" s="333">
        <f t="shared" si="33"/>
        <v>9130.8299999999872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25">
      <c r="A1278" s="329" t="s">
        <v>289</v>
      </c>
      <c r="B1278" s="330">
        <v>6</v>
      </c>
      <c r="C1278" s="298">
        <v>46112</v>
      </c>
      <c r="D1278" s="298" t="s">
        <v>300</v>
      </c>
      <c r="E1278" s="331">
        <v>57.21</v>
      </c>
      <c r="F1278" s="331"/>
      <c r="G1278" s="333">
        <f t="shared" si="33"/>
        <v>9173.6699999999873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25">
      <c r="A1279" s="329" t="s">
        <v>289</v>
      </c>
      <c r="B1279" s="330">
        <v>8</v>
      </c>
      <c r="C1279" s="298">
        <v>46112</v>
      </c>
      <c r="D1279" s="298" t="s">
        <v>296</v>
      </c>
      <c r="E1279" s="331">
        <v>11.18</v>
      </c>
      <c r="F1279" s="331"/>
      <c r="G1279" s="333">
        <f t="shared" si="33"/>
        <v>9230.8799999999865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25">
      <c r="A1280" s="329" t="s">
        <v>294</v>
      </c>
      <c r="B1280" s="330">
        <v>10</v>
      </c>
      <c r="C1280" s="298">
        <v>46112</v>
      </c>
      <c r="D1280" s="298" t="s">
        <v>176</v>
      </c>
      <c r="E1280" s="331">
        <v>17.899999999999999</v>
      </c>
      <c r="F1280" s="331"/>
      <c r="G1280" s="333">
        <f t="shared" si="33"/>
        <v>9242.0599999999868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25">
      <c r="A1281" s="329" t="s">
        <v>289</v>
      </c>
      <c r="B1281" s="330">
        <v>2</v>
      </c>
      <c r="C1281" s="298">
        <v>46111</v>
      </c>
      <c r="D1281" s="298" t="s">
        <v>334</v>
      </c>
      <c r="E1281" s="331">
        <v>23.83</v>
      </c>
      <c r="F1281" s="331"/>
      <c r="G1281" s="333">
        <f t="shared" si="33"/>
        <v>9259.9599999999864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25">
      <c r="A1282" s="329" t="s">
        <v>291</v>
      </c>
      <c r="B1282" s="330">
        <v>38</v>
      </c>
      <c r="C1282" s="298">
        <v>46111</v>
      </c>
      <c r="D1282" s="299" t="s">
        <v>293</v>
      </c>
      <c r="E1282" s="331"/>
      <c r="F1282" s="331">
        <v>4278.1400000000003</v>
      </c>
      <c r="G1282" s="333">
        <f t="shared" si="33"/>
        <v>9283.7899999999863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25">
      <c r="A1283" s="329" t="s">
        <v>289</v>
      </c>
      <c r="B1283" s="330">
        <v>3</v>
      </c>
      <c r="C1283" s="298">
        <v>46111</v>
      </c>
      <c r="D1283" s="299" t="s">
        <v>350</v>
      </c>
      <c r="E1283" s="331">
        <v>30</v>
      </c>
      <c r="F1283" s="331"/>
      <c r="G1283" s="333">
        <f t="shared" si="33"/>
        <v>5005.649999999986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25">
      <c r="A1284" s="329" t="s">
        <v>289</v>
      </c>
      <c r="B1284" s="330">
        <v>6</v>
      </c>
      <c r="C1284" s="298">
        <v>46111</v>
      </c>
      <c r="D1284" s="299" t="s">
        <v>300</v>
      </c>
      <c r="E1284" s="331">
        <v>15.96</v>
      </c>
      <c r="F1284" s="331"/>
      <c r="G1284" s="333">
        <f t="shared" si="33"/>
        <v>5035.649999999986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25">
      <c r="A1285" s="329" t="s">
        <v>289</v>
      </c>
      <c r="B1285" s="330">
        <v>3</v>
      </c>
      <c r="C1285" s="298">
        <v>46111</v>
      </c>
      <c r="D1285" s="299" t="s">
        <v>378</v>
      </c>
      <c r="E1285" s="331">
        <v>18.96</v>
      </c>
      <c r="F1285" s="331"/>
      <c r="G1285" s="333">
        <f t="shared" si="33"/>
        <v>5051.609999999986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25">
      <c r="A1286" s="329" t="s">
        <v>289</v>
      </c>
      <c r="B1286" s="330">
        <v>1</v>
      </c>
      <c r="C1286" s="298">
        <v>46110</v>
      </c>
      <c r="D1286" s="299" t="s">
        <v>311</v>
      </c>
      <c r="E1286" s="331">
        <v>144.22</v>
      </c>
      <c r="F1286" s="331"/>
      <c r="G1286" s="333">
        <f t="shared" si="33"/>
        <v>5070.5699999999861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25">
      <c r="A1287" s="329" t="s">
        <v>289</v>
      </c>
      <c r="B1287" s="330">
        <v>7</v>
      </c>
      <c r="C1287" s="298">
        <v>46110</v>
      </c>
      <c r="D1287" s="299" t="s">
        <v>379</v>
      </c>
      <c r="E1287" s="331">
        <v>181.04</v>
      </c>
      <c r="F1287" s="331"/>
      <c r="G1287" s="333">
        <f t="shared" si="33"/>
        <v>5214.7899999999863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25">
      <c r="A1288" s="329" t="s">
        <v>289</v>
      </c>
      <c r="B1288" s="330">
        <v>6</v>
      </c>
      <c r="C1288" s="298">
        <v>46110</v>
      </c>
      <c r="D1288" s="299" t="s">
        <v>380</v>
      </c>
      <c r="E1288" s="331">
        <v>196.9</v>
      </c>
      <c r="F1288" s="331"/>
      <c r="G1288" s="333">
        <f t="shared" si="33"/>
        <v>5395.8299999999863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25">
      <c r="A1289" s="329" t="s">
        <v>289</v>
      </c>
      <c r="B1289" s="330">
        <v>3</v>
      </c>
      <c r="C1289" s="298">
        <v>46110</v>
      </c>
      <c r="D1289" s="299" t="s">
        <v>381</v>
      </c>
      <c r="E1289" s="331">
        <v>7.5</v>
      </c>
      <c r="F1289" s="331"/>
      <c r="G1289" s="333">
        <f t="shared" si="33"/>
        <v>5592.7299999999859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25">
      <c r="A1290" s="329" t="s">
        <v>289</v>
      </c>
      <c r="B1290" s="330">
        <v>8</v>
      </c>
      <c r="C1290" s="298">
        <v>46109</v>
      </c>
      <c r="D1290" s="299" t="s">
        <v>319</v>
      </c>
      <c r="E1290" s="331">
        <v>11.7</v>
      </c>
      <c r="F1290" s="331"/>
      <c r="G1290" s="333">
        <f t="shared" si="33"/>
        <v>5600.2299999999859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25">
      <c r="A1291" s="329" t="s">
        <v>289</v>
      </c>
      <c r="B1291" s="330">
        <v>2</v>
      </c>
      <c r="C1291" s="298">
        <v>46109</v>
      </c>
      <c r="D1291" s="299" t="s">
        <v>308</v>
      </c>
      <c r="E1291" s="331">
        <v>210.76</v>
      </c>
      <c r="F1291" s="331"/>
      <c r="G1291" s="333">
        <f t="shared" si="33"/>
        <v>5611.9299999999857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25">
      <c r="A1292" s="329" t="s">
        <v>289</v>
      </c>
      <c r="B1292" s="330">
        <v>4</v>
      </c>
      <c r="C1292" s="298">
        <v>46109</v>
      </c>
      <c r="D1292" s="299" t="s">
        <v>310</v>
      </c>
      <c r="E1292" s="331">
        <v>46.9</v>
      </c>
      <c r="F1292" s="331"/>
      <c r="G1292" s="333">
        <f t="shared" si="33"/>
        <v>5822.689999999986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25">
      <c r="A1293" s="329" t="s">
        <v>289</v>
      </c>
      <c r="B1293" s="330">
        <v>1</v>
      </c>
      <c r="C1293" s="298">
        <v>46109</v>
      </c>
      <c r="D1293" s="299" t="s">
        <v>329</v>
      </c>
      <c r="E1293" s="331">
        <v>179.1</v>
      </c>
      <c r="F1293" s="331"/>
      <c r="G1293" s="333">
        <f t="shared" si="33"/>
        <v>5869.5899999999856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25">
      <c r="A1294" s="329" t="s">
        <v>289</v>
      </c>
      <c r="B1294" s="330">
        <v>8</v>
      </c>
      <c r="C1294" s="298">
        <v>46109</v>
      </c>
      <c r="D1294" s="299" t="s">
        <v>308</v>
      </c>
      <c r="E1294" s="331">
        <v>31.97</v>
      </c>
      <c r="F1294" s="331"/>
      <c r="G1294" s="333">
        <f t="shared" si="33"/>
        <v>6048.689999999986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25">
      <c r="A1295" s="329" t="s">
        <v>289</v>
      </c>
      <c r="B1295" s="330">
        <v>8</v>
      </c>
      <c r="C1295" s="298">
        <v>46109</v>
      </c>
      <c r="D1295" s="299" t="s">
        <v>308</v>
      </c>
      <c r="E1295" s="331">
        <v>12.19</v>
      </c>
      <c r="F1295" s="331"/>
      <c r="G1295" s="333">
        <f t="shared" si="33"/>
        <v>6080.6599999999862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25">
      <c r="A1296" s="329" t="s">
        <v>291</v>
      </c>
      <c r="B1296" s="330">
        <v>41</v>
      </c>
      <c r="C1296" s="298">
        <v>46108</v>
      </c>
      <c r="D1296" s="299" t="s">
        <v>382</v>
      </c>
      <c r="E1296" s="331"/>
      <c r="F1296" s="331">
        <v>400</v>
      </c>
      <c r="G1296" s="333">
        <f t="shared" si="33"/>
        <v>6092.8499999999858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25">
      <c r="A1297" s="329" t="s">
        <v>289</v>
      </c>
      <c r="B1297" s="330">
        <v>2</v>
      </c>
      <c r="C1297" s="298">
        <v>46108</v>
      </c>
      <c r="D1297" s="299" t="s">
        <v>301</v>
      </c>
      <c r="E1297" s="331">
        <v>19.5</v>
      </c>
      <c r="F1297" s="331"/>
      <c r="G1297" s="333">
        <f t="shared" si="33"/>
        <v>5692.8499999999858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25">
      <c r="A1298" s="329" t="s">
        <v>289</v>
      </c>
      <c r="B1298" s="330">
        <v>2</v>
      </c>
      <c r="C1298" s="298">
        <v>46108</v>
      </c>
      <c r="D1298" s="299" t="s">
        <v>296</v>
      </c>
      <c r="E1298" s="331">
        <v>11.48</v>
      </c>
      <c r="F1298" s="331"/>
      <c r="G1298" s="333">
        <f t="shared" si="33"/>
        <v>5712.3499999999858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25">
      <c r="A1299" s="329" t="s">
        <v>289</v>
      </c>
      <c r="B1299" s="330">
        <v>8</v>
      </c>
      <c r="C1299" s="298">
        <v>46108</v>
      </c>
      <c r="D1299" s="299" t="s">
        <v>334</v>
      </c>
      <c r="E1299" s="331">
        <v>11.46</v>
      </c>
      <c r="F1299" s="331"/>
      <c r="G1299" s="333">
        <f t="shared" si="33"/>
        <v>5723.8299999999854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25">
      <c r="A1300" s="329" t="s">
        <v>289</v>
      </c>
      <c r="B1300" s="330">
        <v>4</v>
      </c>
      <c r="C1300" s="298">
        <v>46108</v>
      </c>
      <c r="D1300" s="299" t="s">
        <v>334</v>
      </c>
      <c r="E1300" s="331">
        <v>38.21</v>
      </c>
      <c r="F1300" s="331"/>
      <c r="G1300" s="333">
        <f t="shared" si="33"/>
        <v>5735.2899999999854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25">
      <c r="A1301" s="329" t="s">
        <v>289</v>
      </c>
      <c r="B1301" s="330">
        <v>2</v>
      </c>
      <c r="C1301" s="298">
        <v>46108</v>
      </c>
      <c r="D1301" s="299" t="s">
        <v>383</v>
      </c>
      <c r="E1301" s="331">
        <v>69.95</v>
      </c>
      <c r="F1301" s="331"/>
      <c r="G1301" s="333">
        <f t="shared" si="33"/>
        <v>5773.4999999999854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25">
      <c r="A1302" s="329" t="s">
        <v>289</v>
      </c>
      <c r="B1302" s="330">
        <v>3</v>
      </c>
      <c r="C1302" s="298">
        <v>46108</v>
      </c>
      <c r="D1302" s="299" t="s">
        <v>347</v>
      </c>
      <c r="E1302" s="331">
        <v>10.78</v>
      </c>
      <c r="F1302" s="331"/>
      <c r="G1302" s="333">
        <f t="shared" si="33"/>
        <v>5843.4499999999853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25">
      <c r="A1303" s="329" t="s">
        <v>289</v>
      </c>
      <c r="B1303" s="330">
        <v>6</v>
      </c>
      <c r="C1303" s="298">
        <v>46108</v>
      </c>
      <c r="D1303" s="299" t="s">
        <v>300</v>
      </c>
      <c r="E1303" s="331">
        <v>15.84</v>
      </c>
      <c r="F1303" s="331"/>
      <c r="G1303" s="333">
        <f t="shared" si="33"/>
        <v>5854.229999999985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25">
      <c r="A1304" s="329" t="s">
        <v>289</v>
      </c>
      <c r="B1304" s="330">
        <v>8</v>
      </c>
      <c r="C1304" s="298">
        <v>46108</v>
      </c>
      <c r="D1304" s="299" t="s">
        <v>384</v>
      </c>
      <c r="E1304" s="331">
        <v>22.48</v>
      </c>
      <c r="F1304" s="331"/>
      <c r="G1304" s="333">
        <f t="shared" si="33"/>
        <v>5870.0699999999852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25">
      <c r="A1305" s="329" t="s">
        <v>289</v>
      </c>
      <c r="B1305" s="330">
        <v>2</v>
      </c>
      <c r="C1305" s="298">
        <v>46107</v>
      </c>
      <c r="D1305" s="299" t="s">
        <v>357</v>
      </c>
      <c r="E1305" s="331">
        <v>11.17</v>
      </c>
      <c r="F1305" s="331"/>
      <c r="G1305" s="333">
        <f t="shared" si="33"/>
        <v>5892.5499999999847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25">
      <c r="A1306" s="329" t="s">
        <v>289</v>
      </c>
      <c r="B1306" s="330">
        <v>2</v>
      </c>
      <c r="C1306" s="298">
        <v>46107</v>
      </c>
      <c r="D1306" s="299" t="s">
        <v>385</v>
      </c>
      <c r="E1306" s="331">
        <v>14.38</v>
      </c>
      <c r="F1306" s="331"/>
      <c r="G1306" s="333">
        <f t="shared" si="33"/>
        <v>5903.7199999999848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25">
      <c r="A1307" s="329" t="s">
        <v>289</v>
      </c>
      <c r="B1307" s="330">
        <v>8</v>
      </c>
      <c r="C1307" s="298">
        <v>46107</v>
      </c>
      <c r="D1307" s="299" t="s">
        <v>386</v>
      </c>
      <c r="E1307" s="331">
        <v>45</v>
      </c>
      <c r="F1307" s="331"/>
      <c r="G1307" s="333">
        <f t="shared" si="33"/>
        <v>5918.0999999999849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25">
      <c r="A1308" s="329" t="s">
        <v>289</v>
      </c>
      <c r="B1308" s="330">
        <v>2</v>
      </c>
      <c r="C1308" s="298">
        <v>46107</v>
      </c>
      <c r="D1308" s="299" t="s">
        <v>324</v>
      </c>
      <c r="E1308" s="331">
        <v>9.0299999999999994</v>
      </c>
      <c r="F1308" s="331"/>
      <c r="G1308" s="333">
        <f t="shared" si="33"/>
        <v>5963.0999999999849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25">
      <c r="A1309" s="329" t="s">
        <v>289</v>
      </c>
      <c r="B1309" s="330">
        <v>2</v>
      </c>
      <c r="C1309" s="298">
        <v>46107</v>
      </c>
      <c r="D1309" s="299" t="s">
        <v>301</v>
      </c>
      <c r="E1309" s="331">
        <v>30</v>
      </c>
      <c r="F1309" s="331"/>
      <c r="G1309" s="333">
        <f t="shared" si="33"/>
        <v>5972.1299999999846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25">
      <c r="A1310" s="329" t="s">
        <v>289</v>
      </c>
      <c r="B1310" s="330">
        <v>6</v>
      </c>
      <c r="C1310" s="298">
        <v>46106</v>
      </c>
      <c r="D1310" s="299" t="s">
        <v>387</v>
      </c>
      <c r="E1310" s="331">
        <v>12</v>
      </c>
      <c r="F1310" s="331"/>
      <c r="G1310" s="333">
        <f t="shared" si="33"/>
        <v>6002.1299999999846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25">
      <c r="A1311" s="329" t="s">
        <v>289</v>
      </c>
      <c r="B1311" s="330">
        <v>6</v>
      </c>
      <c r="C1311" s="298">
        <v>46106</v>
      </c>
      <c r="D1311" s="299" t="s">
        <v>388</v>
      </c>
      <c r="E1311" s="331">
        <v>20</v>
      </c>
      <c r="F1311" s="331"/>
      <c r="G1311" s="333">
        <f t="shared" si="33"/>
        <v>6014.1299999999846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25">
      <c r="A1312" s="329" t="s">
        <v>289</v>
      </c>
      <c r="B1312" s="330">
        <v>2</v>
      </c>
      <c r="C1312" s="298">
        <v>46106</v>
      </c>
      <c r="D1312" s="299" t="s">
        <v>296</v>
      </c>
      <c r="E1312" s="331">
        <v>21.05</v>
      </c>
      <c r="F1312" s="331"/>
      <c r="G1312" s="333">
        <f t="shared" si="33"/>
        <v>6034.1299999999846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25">
      <c r="A1313" s="329" t="s">
        <v>289</v>
      </c>
      <c r="B1313" s="330">
        <v>4</v>
      </c>
      <c r="C1313" s="298">
        <v>46106</v>
      </c>
      <c r="D1313" s="299" t="s">
        <v>296</v>
      </c>
      <c r="E1313" s="331">
        <v>38.58</v>
      </c>
      <c r="F1313" s="331"/>
      <c r="G1313" s="333">
        <f t="shared" si="33"/>
        <v>6055.1799999999848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25">
      <c r="A1314" s="329" t="s">
        <v>294</v>
      </c>
      <c r="B1314" s="330">
        <v>12</v>
      </c>
      <c r="C1314" s="298">
        <v>46106</v>
      </c>
      <c r="D1314" s="299" t="s">
        <v>314</v>
      </c>
      <c r="E1314" s="331">
        <v>204.47</v>
      </c>
      <c r="F1314" s="331"/>
      <c r="G1314" s="333">
        <f t="shared" si="33"/>
        <v>6093.7599999999848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25">
      <c r="A1315" s="329" t="s">
        <v>294</v>
      </c>
      <c r="B1315" s="330">
        <v>24</v>
      </c>
      <c r="C1315" s="298">
        <v>46105</v>
      </c>
      <c r="D1315" s="299" t="s">
        <v>858</v>
      </c>
      <c r="E1315" s="331">
        <v>86.58</v>
      </c>
      <c r="F1315" s="331"/>
      <c r="G1315" s="333">
        <f t="shared" si="33"/>
        <v>6298.229999999985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25">
      <c r="A1316" s="329" t="s">
        <v>289</v>
      </c>
      <c r="B1316" s="330">
        <v>6</v>
      </c>
      <c r="C1316" s="298">
        <v>46105</v>
      </c>
      <c r="D1316" s="299" t="s">
        <v>388</v>
      </c>
      <c r="E1316" s="331">
        <v>20</v>
      </c>
      <c r="F1316" s="331"/>
      <c r="G1316" s="333">
        <f t="shared" si="33"/>
        <v>6384.8099999999849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25">
      <c r="A1317" s="329" t="s">
        <v>289</v>
      </c>
      <c r="B1317" s="330">
        <v>2</v>
      </c>
      <c r="C1317" s="298">
        <v>46105</v>
      </c>
      <c r="D1317" s="299" t="s">
        <v>389</v>
      </c>
      <c r="E1317" s="331">
        <v>15.29</v>
      </c>
      <c r="F1317" s="331"/>
      <c r="G1317" s="333">
        <f t="shared" si="33"/>
        <v>6404.8099999999849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25">
      <c r="A1318" s="329" t="s">
        <v>289</v>
      </c>
      <c r="B1318" s="330">
        <v>8</v>
      </c>
      <c r="C1318" s="298">
        <v>46105</v>
      </c>
      <c r="D1318" s="299" t="s">
        <v>308</v>
      </c>
      <c r="E1318" s="331">
        <v>47.99</v>
      </c>
      <c r="F1318" s="331"/>
      <c r="G1318" s="333">
        <f t="shared" si="33"/>
        <v>6420.0999999999849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25">
      <c r="A1319" s="329" t="s">
        <v>294</v>
      </c>
      <c r="B1319" s="330">
        <v>23</v>
      </c>
      <c r="C1319" s="298">
        <v>46104</v>
      </c>
      <c r="D1319" s="299" t="s">
        <v>67</v>
      </c>
      <c r="E1319" s="331">
        <v>650.88</v>
      </c>
      <c r="F1319" s="331"/>
      <c r="G1319" s="333">
        <f t="shared" si="33"/>
        <v>6468.0899999999847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25">
      <c r="A1320" s="329" t="s">
        <v>289</v>
      </c>
      <c r="B1320" s="330">
        <v>2</v>
      </c>
      <c r="C1320" s="298">
        <v>46104</v>
      </c>
      <c r="D1320" s="299" t="s">
        <v>390</v>
      </c>
      <c r="E1320" s="331">
        <v>46</v>
      </c>
      <c r="F1320" s="331"/>
      <c r="G1320" s="333">
        <f t="shared" si="33"/>
        <v>7118.9699999999848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25">
      <c r="A1321" s="329" t="s">
        <v>289</v>
      </c>
      <c r="B1321" s="330">
        <v>2</v>
      </c>
      <c r="C1321" s="298">
        <v>46103</v>
      </c>
      <c r="D1321" s="299" t="s">
        <v>391</v>
      </c>
      <c r="E1321" s="331">
        <v>24.81</v>
      </c>
      <c r="F1321" s="331"/>
      <c r="G1321" s="333">
        <f t="shared" si="33"/>
        <v>7164.9699999999848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25">
      <c r="A1322" s="329" t="s">
        <v>289</v>
      </c>
      <c r="B1322" s="330">
        <v>4</v>
      </c>
      <c r="C1322" s="298">
        <v>46103</v>
      </c>
      <c r="D1322" s="299" t="s">
        <v>296</v>
      </c>
      <c r="E1322" s="331">
        <v>28.77</v>
      </c>
      <c r="F1322" s="331"/>
      <c r="G1322" s="333">
        <f t="shared" si="33"/>
        <v>7189.7799999999852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25">
      <c r="A1323" s="329" t="s">
        <v>289</v>
      </c>
      <c r="B1323" s="330">
        <v>8</v>
      </c>
      <c r="C1323" s="298">
        <v>46103</v>
      </c>
      <c r="D1323" s="299" t="s">
        <v>296</v>
      </c>
      <c r="E1323" s="331">
        <v>11.9</v>
      </c>
      <c r="F1323" s="331"/>
      <c r="G1323" s="333">
        <f t="shared" si="33"/>
        <v>7218.5499999999856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25">
      <c r="A1324" s="329" t="s">
        <v>289</v>
      </c>
      <c r="B1324" s="330">
        <v>1</v>
      </c>
      <c r="C1324" s="298">
        <v>46103</v>
      </c>
      <c r="D1324" s="299" t="s">
        <v>300</v>
      </c>
      <c r="E1324" s="331">
        <v>42.59</v>
      </c>
      <c r="F1324" s="331"/>
      <c r="G1324" s="333">
        <f t="shared" si="33"/>
        <v>7230.4499999999853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25">
      <c r="A1325" s="329" t="s">
        <v>289</v>
      </c>
      <c r="B1325" s="330">
        <v>6</v>
      </c>
      <c r="C1325" s="298">
        <v>46103</v>
      </c>
      <c r="D1325" s="299" t="s">
        <v>300</v>
      </c>
      <c r="E1325" s="331">
        <v>17.579999999999998</v>
      </c>
      <c r="F1325" s="331"/>
      <c r="G1325" s="333">
        <f t="shared" si="33"/>
        <v>7273.0399999999854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25">
      <c r="A1326" s="329" t="s">
        <v>289</v>
      </c>
      <c r="B1326" s="330">
        <v>1</v>
      </c>
      <c r="C1326" s="298">
        <v>46103</v>
      </c>
      <c r="D1326" s="299" t="s">
        <v>300</v>
      </c>
      <c r="E1326" s="331">
        <v>11.99</v>
      </c>
      <c r="F1326" s="331"/>
      <c r="G1326" s="333">
        <f t="shared" si="33"/>
        <v>7290.6199999999853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25">
      <c r="A1327" s="329" t="s">
        <v>289</v>
      </c>
      <c r="B1327" s="330">
        <v>1</v>
      </c>
      <c r="C1327" s="298">
        <v>46103</v>
      </c>
      <c r="D1327" s="299" t="s">
        <v>311</v>
      </c>
      <c r="E1327" s="331">
        <v>81.31</v>
      </c>
      <c r="F1327" s="331"/>
      <c r="G1327" s="333">
        <f t="shared" si="33"/>
        <v>7302.6099999999851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25">
      <c r="A1328" s="329" t="s">
        <v>289</v>
      </c>
      <c r="B1328" s="330">
        <v>1</v>
      </c>
      <c r="C1328" s="298">
        <v>46103</v>
      </c>
      <c r="D1328" s="299" t="s">
        <v>392</v>
      </c>
      <c r="E1328" s="331">
        <v>38.44</v>
      </c>
      <c r="F1328" s="331"/>
      <c r="G1328" s="333">
        <f t="shared" si="33"/>
        <v>7383.9199999999855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25">
      <c r="A1329" s="329" t="s">
        <v>289</v>
      </c>
      <c r="B1329" s="330">
        <v>2</v>
      </c>
      <c r="C1329" s="298">
        <v>46103</v>
      </c>
      <c r="D1329" s="299" t="s">
        <v>393</v>
      </c>
      <c r="E1329" s="331">
        <v>35.700000000000003</v>
      </c>
      <c r="F1329" s="331"/>
      <c r="G1329" s="333">
        <f t="shared" si="33"/>
        <v>7422.3599999999851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25">
      <c r="A1330" s="329" t="s">
        <v>289</v>
      </c>
      <c r="B1330" s="330">
        <v>6</v>
      </c>
      <c r="C1330" s="298">
        <v>46102</v>
      </c>
      <c r="D1330" s="299" t="s">
        <v>300</v>
      </c>
      <c r="E1330" s="331">
        <v>10.64</v>
      </c>
      <c r="F1330" s="331"/>
      <c r="G1330" s="333">
        <f t="shared" si="33"/>
        <v>7458.0599999999849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25">
      <c r="A1331" s="329" t="s">
        <v>289</v>
      </c>
      <c r="B1331" s="330">
        <v>1</v>
      </c>
      <c r="C1331" s="298">
        <v>46102</v>
      </c>
      <c r="D1331" s="299" t="s">
        <v>300</v>
      </c>
      <c r="E1331" s="331">
        <v>28.69</v>
      </c>
      <c r="F1331" s="331"/>
      <c r="G1331" s="333">
        <f t="shared" si="33"/>
        <v>7468.6999999999853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25">
      <c r="A1332" s="329" t="s">
        <v>289</v>
      </c>
      <c r="B1332" s="330">
        <v>3</v>
      </c>
      <c r="C1332" s="298">
        <v>46102</v>
      </c>
      <c r="D1332" s="299" t="s">
        <v>347</v>
      </c>
      <c r="E1332" s="331">
        <v>11.59</v>
      </c>
      <c r="F1332" s="331"/>
      <c r="G1332" s="333">
        <f t="shared" si="33"/>
        <v>7497.3899999999849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25">
      <c r="A1333" s="329" t="s">
        <v>291</v>
      </c>
      <c r="B1333" s="330">
        <v>41</v>
      </c>
      <c r="C1333" s="298">
        <v>46102</v>
      </c>
      <c r="D1333" s="299" t="s">
        <v>382</v>
      </c>
      <c r="E1333" s="331"/>
      <c r="F1333" s="331">
        <v>400</v>
      </c>
      <c r="G1333" s="333">
        <f t="shared" si="33"/>
        <v>7508.979999999985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25">
      <c r="A1334" s="329" t="s">
        <v>289</v>
      </c>
      <c r="B1334" s="330">
        <v>5</v>
      </c>
      <c r="C1334" s="298">
        <v>46102</v>
      </c>
      <c r="D1334" s="299" t="s">
        <v>394</v>
      </c>
      <c r="E1334" s="331">
        <v>170</v>
      </c>
      <c r="F1334" s="331"/>
      <c r="G1334" s="333">
        <f t="shared" si="33"/>
        <v>7108.979999999985</v>
      </c>
      <c r="H1334" s="334" t="s">
        <v>298</v>
      </c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25">
      <c r="A1335" s="329" t="s">
        <v>289</v>
      </c>
      <c r="B1335" s="330">
        <v>5</v>
      </c>
      <c r="C1335" s="298">
        <v>46102</v>
      </c>
      <c r="D1335" s="299" t="s">
        <v>353</v>
      </c>
      <c r="E1335" s="331">
        <v>70</v>
      </c>
      <c r="F1335" s="331"/>
      <c r="G1335" s="333">
        <f t="shared" si="33"/>
        <v>7278.979999999985</v>
      </c>
      <c r="H1335" s="334" t="s">
        <v>298</v>
      </c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25">
      <c r="A1336" s="329" t="s">
        <v>289</v>
      </c>
      <c r="B1336" s="330">
        <v>5</v>
      </c>
      <c r="C1336" s="298">
        <v>46102</v>
      </c>
      <c r="D1336" s="299" t="s">
        <v>395</v>
      </c>
      <c r="E1336" s="331">
        <v>40</v>
      </c>
      <c r="F1336" s="331"/>
      <c r="G1336" s="333">
        <f t="shared" ref="G1336:G1590" si="34">G1337-E1336+F1336</f>
        <v>7348.979999999985</v>
      </c>
      <c r="H1336" s="334" t="s">
        <v>298</v>
      </c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25">
      <c r="A1337" s="329" t="s">
        <v>289</v>
      </c>
      <c r="B1337" s="330">
        <v>3</v>
      </c>
      <c r="C1337" s="298">
        <v>46102</v>
      </c>
      <c r="D1337" s="299" t="s">
        <v>347</v>
      </c>
      <c r="E1337" s="331">
        <v>25</v>
      </c>
      <c r="F1337" s="331"/>
      <c r="G1337" s="333">
        <f t="shared" si="34"/>
        <v>7388.979999999985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25">
      <c r="A1338" s="329" t="s">
        <v>289</v>
      </c>
      <c r="B1338" s="330">
        <v>1</v>
      </c>
      <c r="C1338" s="298">
        <v>46102</v>
      </c>
      <c r="D1338" s="299" t="s">
        <v>304</v>
      </c>
      <c r="E1338" s="331">
        <v>65.19</v>
      </c>
      <c r="F1338" s="331"/>
      <c r="G1338" s="333">
        <f t="shared" si="34"/>
        <v>7413.979999999985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25">
      <c r="A1339" s="329" t="s">
        <v>289</v>
      </c>
      <c r="B1339" s="330">
        <v>4</v>
      </c>
      <c r="C1339" s="298">
        <v>46102</v>
      </c>
      <c r="D1339" s="299" t="s">
        <v>310</v>
      </c>
      <c r="E1339" s="331">
        <v>37.450000000000003</v>
      </c>
      <c r="F1339" s="331"/>
      <c r="G1339" s="333">
        <f t="shared" si="34"/>
        <v>7479.1699999999846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25">
      <c r="A1340" s="329" t="s">
        <v>289</v>
      </c>
      <c r="B1340" s="330">
        <v>8</v>
      </c>
      <c r="C1340" s="298">
        <v>46101</v>
      </c>
      <c r="D1340" s="299" t="s">
        <v>355</v>
      </c>
      <c r="E1340" s="331">
        <v>65.099999999999994</v>
      </c>
      <c r="F1340" s="331"/>
      <c r="G1340" s="333">
        <f t="shared" si="34"/>
        <v>7516.6199999999844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25">
      <c r="A1341" s="329" t="s">
        <v>294</v>
      </c>
      <c r="B1341" s="330">
        <v>22</v>
      </c>
      <c r="C1341" s="298">
        <v>46101</v>
      </c>
      <c r="D1341" s="299" t="s">
        <v>323</v>
      </c>
      <c r="E1341" s="331">
        <v>20.22</v>
      </c>
      <c r="F1341" s="331"/>
      <c r="G1341" s="333">
        <f t="shared" si="34"/>
        <v>7581.7199999999848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25">
      <c r="A1342" s="329" t="s">
        <v>289</v>
      </c>
      <c r="B1342" s="330">
        <v>6</v>
      </c>
      <c r="C1342" s="298">
        <v>46101</v>
      </c>
      <c r="D1342" s="299" t="s">
        <v>432</v>
      </c>
      <c r="E1342" s="331">
        <v>-73</v>
      </c>
      <c r="F1342" s="331"/>
      <c r="G1342" s="333">
        <f t="shared" si="34"/>
        <v>7601.939999999985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25">
      <c r="A1343" s="329" t="s">
        <v>289</v>
      </c>
      <c r="B1343" s="330">
        <v>6</v>
      </c>
      <c r="C1343" s="298">
        <v>46101</v>
      </c>
      <c r="D1343" s="299" t="s">
        <v>300</v>
      </c>
      <c r="E1343" s="331">
        <v>34.68</v>
      </c>
      <c r="F1343" s="331"/>
      <c r="G1343" s="333">
        <f t="shared" si="34"/>
        <v>7528.939999999985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25">
      <c r="A1344" s="329" t="s">
        <v>289</v>
      </c>
      <c r="B1344" s="330">
        <v>6</v>
      </c>
      <c r="C1344" s="298">
        <v>46101</v>
      </c>
      <c r="D1344" s="299" t="s">
        <v>396</v>
      </c>
      <c r="E1344" s="331">
        <v>10.63</v>
      </c>
      <c r="F1344" s="331"/>
      <c r="G1344" s="333">
        <f t="shared" si="34"/>
        <v>7563.6199999999853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25">
      <c r="A1345" s="329" t="s">
        <v>289</v>
      </c>
      <c r="B1345" s="330">
        <v>5</v>
      </c>
      <c r="C1345" s="298">
        <v>46101</v>
      </c>
      <c r="D1345" s="299" t="s">
        <v>397</v>
      </c>
      <c r="E1345" s="331">
        <v>106.49</v>
      </c>
      <c r="F1345" s="331"/>
      <c r="G1345" s="333">
        <f t="shared" si="34"/>
        <v>7574.2499999999854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25">
      <c r="A1346" s="329" t="s">
        <v>289</v>
      </c>
      <c r="B1346" s="330">
        <v>8</v>
      </c>
      <c r="C1346" s="298">
        <v>46100</v>
      </c>
      <c r="D1346" s="299" t="s">
        <v>356</v>
      </c>
      <c r="E1346" s="331">
        <v>16.739999999999998</v>
      </c>
      <c r="F1346" s="331"/>
      <c r="G1346" s="333">
        <f t="shared" si="34"/>
        <v>7680.7399999999852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25">
      <c r="A1347" s="329" t="s">
        <v>289</v>
      </c>
      <c r="B1347" s="330">
        <v>8</v>
      </c>
      <c r="C1347" s="298">
        <v>46100</v>
      </c>
      <c r="D1347" s="299" t="s">
        <v>398</v>
      </c>
      <c r="E1347" s="331">
        <v>108.54</v>
      </c>
      <c r="F1347" s="331"/>
      <c r="G1347" s="333">
        <f t="shared" si="34"/>
        <v>7697.479999999985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25">
      <c r="A1348" s="329" t="s">
        <v>294</v>
      </c>
      <c r="B1348" s="330">
        <v>22</v>
      </c>
      <c r="C1348" s="298">
        <v>46100</v>
      </c>
      <c r="D1348" s="299" t="s">
        <v>833</v>
      </c>
      <c r="E1348" s="331">
        <v>12.77</v>
      </c>
      <c r="F1348" s="331"/>
      <c r="G1348" s="333">
        <f t="shared" si="34"/>
        <v>7806.019999999985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25">
      <c r="A1349" s="329" t="s">
        <v>289</v>
      </c>
      <c r="B1349" s="330">
        <v>8</v>
      </c>
      <c r="C1349" s="298">
        <v>46100</v>
      </c>
      <c r="D1349" s="299" t="s">
        <v>334</v>
      </c>
      <c r="E1349" s="331">
        <v>28.33</v>
      </c>
      <c r="F1349" s="331"/>
      <c r="G1349" s="333">
        <f t="shared" si="34"/>
        <v>7818.7899999999854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25">
      <c r="A1350" s="329" t="s">
        <v>289</v>
      </c>
      <c r="B1350" s="330">
        <v>2</v>
      </c>
      <c r="C1350" s="298">
        <v>46100</v>
      </c>
      <c r="D1350" s="299" t="s">
        <v>357</v>
      </c>
      <c r="E1350" s="331">
        <v>17.45</v>
      </c>
      <c r="F1350" s="331"/>
      <c r="G1350" s="333">
        <f t="shared" si="34"/>
        <v>7847.1199999999853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25">
      <c r="A1351" s="329" t="s">
        <v>294</v>
      </c>
      <c r="B1351" s="330">
        <v>22</v>
      </c>
      <c r="C1351" s="298">
        <v>46100</v>
      </c>
      <c r="D1351" s="299" t="s">
        <v>328</v>
      </c>
      <c r="E1351" s="331">
        <v>7.46</v>
      </c>
      <c r="F1351" s="331"/>
      <c r="G1351" s="333">
        <f t="shared" si="34"/>
        <v>7864.5699999999852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25">
      <c r="A1352" s="329" t="s">
        <v>335</v>
      </c>
      <c r="B1352" s="330" t="s">
        <v>335</v>
      </c>
      <c r="C1352" s="298">
        <v>46100</v>
      </c>
      <c r="D1352" s="299" t="s">
        <v>185</v>
      </c>
      <c r="E1352" s="331">
        <v>172.29</v>
      </c>
      <c r="F1352" s="331"/>
      <c r="G1352" s="333">
        <f t="shared" si="34"/>
        <v>7872.0299999999852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25">
      <c r="A1353" s="329" t="s">
        <v>294</v>
      </c>
      <c r="B1353" s="330">
        <v>15</v>
      </c>
      <c r="C1353" s="298">
        <v>46100</v>
      </c>
      <c r="D1353" s="299" t="s">
        <v>185</v>
      </c>
      <c r="E1353" s="331">
        <v>175.09</v>
      </c>
      <c r="F1353" s="331"/>
      <c r="G1353" s="333">
        <f t="shared" si="34"/>
        <v>8044.3199999999852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25">
      <c r="A1354" s="329" t="s">
        <v>291</v>
      </c>
      <c r="B1354" s="330">
        <v>39</v>
      </c>
      <c r="C1354" s="298">
        <v>46100</v>
      </c>
      <c r="D1354" s="299" t="s">
        <v>292</v>
      </c>
      <c r="E1354" s="331"/>
      <c r="F1354" s="331">
        <v>2763.78</v>
      </c>
      <c r="G1354" s="333">
        <f t="shared" si="34"/>
        <v>8219.4099999999853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25">
      <c r="A1355" s="329" t="s">
        <v>289</v>
      </c>
      <c r="B1355" s="330">
        <v>2</v>
      </c>
      <c r="C1355" s="298">
        <v>46099</v>
      </c>
      <c r="D1355" s="299" t="s">
        <v>399</v>
      </c>
      <c r="E1355" s="331">
        <v>47.46</v>
      </c>
      <c r="F1355" s="331"/>
      <c r="G1355" s="333">
        <f t="shared" si="34"/>
        <v>5455.6299999999856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25">
      <c r="A1356" s="329" t="s">
        <v>289</v>
      </c>
      <c r="B1356" s="330">
        <v>8</v>
      </c>
      <c r="C1356" s="298">
        <v>46099</v>
      </c>
      <c r="D1356" s="299" t="s">
        <v>399</v>
      </c>
      <c r="E1356" s="331">
        <v>15.01</v>
      </c>
      <c r="F1356" s="331"/>
      <c r="G1356" s="333">
        <f t="shared" si="34"/>
        <v>5503.0899999999856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25">
      <c r="A1357" s="329" t="s">
        <v>291</v>
      </c>
      <c r="B1357" s="330">
        <v>40</v>
      </c>
      <c r="C1357" s="298">
        <v>46099</v>
      </c>
      <c r="D1357" s="299" t="s">
        <v>316</v>
      </c>
      <c r="E1357" s="331"/>
      <c r="F1357" s="331">
        <v>838.67</v>
      </c>
      <c r="G1357" s="333">
        <f t="shared" si="34"/>
        <v>5518.0999999999858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25">
      <c r="A1358" s="329" t="s">
        <v>289</v>
      </c>
      <c r="B1358" s="330">
        <v>2</v>
      </c>
      <c r="C1358" s="298">
        <v>46099</v>
      </c>
      <c r="D1358" s="299" t="s">
        <v>296</v>
      </c>
      <c r="E1358" s="331">
        <v>14.67</v>
      </c>
      <c r="F1358" s="331"/>
      <c r="G1358" s="333">
        <f t="shared" si="34"/>
        <v>4679.4299999999857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25">
      <c r="A1359" s="329" t="s">
        <v>289</v>
      </c>
      <c r="B1359" s="330">
        <v>4</v>
      </c>
      <c r="C1359" s="298">
        <v>46099</v>
      </c>
      <c r="D1359" s="299" t="s">
        <v>296</v>
      </c>
      <c r="E1359" s="331">
        <v>40.22</v>
      </c>
      <c r="F1359" s="331"/>
      <c r="G1359" s="333">
        <f t="shared" si="34"/>
        <v>4694.0999999999858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25">
      <c r="A1360" s="329" t="s">
        <v>289</v>
      </c>
      <c r="B1360" s="330">
        <v>8</v>
      </c>
      <c r="C1360" s="298">
        <v>46099</v>
      </c>
      <c r="D1360" s="299" t="s">
        <v>295</v>
      </c>
      <c r="E1360" s="331">
        <v>3.49</v>
      </c>
      <c r="F1360" s="331"/>
      <c r="G1360" s="333">
        <f t="shared" si="34"/>
        <v>4734.3199999999861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25">
      <c r="A1361" s="329" t="s">
        <v>294</v>
      </c>
      <c r="B1361" s="330">
        <v>22</v>
      </c>
      <c r="C1361" s="298">
        <v>46099</v>
      </c>
      <c r="D1361" s="299" t="s">
        <v>400</v>
      </c>
      <c r="E1361" s="331">
        <v>13.84</v>
      </c>
      <c r="F1361" s="331"/>
      <c r="G1361" s="333">
        <f t="shared" si="34"/>
        <v>4737.8099999999858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25">
      <c r="A1362" s="329" t="s">
        <v>294</v>
      </c>
      <c r="B1362" s="330">
        <v>17</v>
      </c>
      <c r="C1362" s="298">
        <v>46098</v>
      </c>
      <c r="D1362" s="299" t="s">
        <v>188</v>
      </c>
      <c r="E1362" s="331">
        <v>42.65</v>
      </c>
      <c r="F1362" s="331"/>
      <c r="G1362" s="333">
        <f t="shared" si="34"/>
        <v>4751.649999999986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25">
      <c r="A1363" s="329" t="s">
        <v>294</v>
      </c>
      <c r="B1363" s="330">
        <v>23</v>
      </c>
      <c r="C1363" s="298">
        <v>46098</v>
      </c>
      <c r="D1363" s="299" t="s">
        <v>401</v>
      </c>
      <c r="E1363" s="331">
        <v>529.46</v>
      </c>
      <c r="F1363" s="331"/>
      <c r="G1363" s="333">
        <f t="shared" si="34"/>
        <v>4794.2999999999856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25">
      <c r="A1364" s="329" t="s">
        <v>294</v>
      </c>
      <c r="B1364" s="330">
        <v>43</v>
      </c>
      <c r="C1364" s="298">
        <v>46098</v>
      </c>
      <c r="D1364" s="299" t="s">
        <v>333</v>
      </c>
      <c r="E1364" s="331">
        <v>22.35</v>
      </c>
      <c r="F1364" s="331"/>
      <c r="G1364" s="333">
        <f t="shared" si="34"/>
        <v>5323.7599999999857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25">
      <c r="A1365" s="329" t="s">
        <v>294</v>
      </c>
      <c r="B1365" s="330">
        <v>42</v>
      </c>
      <c r="C1365" s="298">
        <v>46098</v>
      </c>
      <c r="D1365" s="299" t="s">
        <v>333</v>
      </c>
      <c r="E1365" s="331">
        <v>37.25</v>
      </c>
      <c r="F1365" s="331"/>
      <c r="G1365" s="333">
        <f t="shared" si="34"/>
        <v>5346.109999999986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25">
      <c r="A1366" s="329" t="s">
        <v>289</v>
      </c>
      <c r="B1366" s="330">
        <v>8</v>
      </c>
      <c r="C1366" s="298">
        <v>46098</v>
      </c>
      <c r="D1366" s="299" t="s">
        <v>319</v>
      </c>
      <c r="E1366" s="331">
        <v>3.99</v>
      </c>
      <c r="F1366" s="331"/>
      <c r="G1366" s="333">
        <f t="shared" si="34"/>
        <v>5383.359999999986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25">
      <c r="A1367" s="329" t="s">
        <v>289</v>
      </c>
      <c r="B1367" s="330">
        <v>8</v>
      </c>
      <c r="C1367" s="298">
        <v>46098</v>
      </c>
      <c r="D1367" s="299" t="s">
        <v>319</v>
      </c>
      <c r="E1367" s="331">
        <v>24.47</v>
      </c>
      <c r="F1367" s="331"/>
      <c r="G1367" s="333">
        <f t="shared" si="34"/>
        <v>5387.3499999999858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25">
      <c r="A1368" s="329" t="s">
        <v>294</v>
      </c>
      <c r="B1368" s="330">
        <v>21</v>
      </c>
      <c r="C1368" s="298">
        <v>46098</v>
      </c>
      <c r="D1368" s="299" t="s">
        <v>194</v>
      </c>
      <c r="E1368" s="331">
        <v>75.599999999999994</v>
      </c>
      <c r="F1368" s="331"/>
      <c r="G1368" s="333">
        <f t="shared" si="34"/>
        <v>5411.8199999999861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25">
      <c r="A1369" s="329" t="s">
        <v>289</v>
      </c>
      <c r="B1369" s="330">
        <v>5</v>
      </c>
      <c r="C1369" s="298">
        <v>46097</v>
      </c>
      <c r="D1369" s="299" t="s">
        <v>339</v>
      </c>
      <c r="E1369" s="331">
        <v>21.3</v>
      </c>
      <c r="F1369" s="331"/>
      <c r="G1369" s="333">
        <f t="shared" si="34"/>
        <v>5487.4199999999864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25">
      <c r="A1370" s="329" t="s">
        <v>294</v>
      </c>
      <c r="B1370" s="330">
        <v>11</v>
      </c>
      <c r="C1370" s="298">
        <v>46097</v>
      </c>
      <c r="D1370" s="299" t="s">
        <v>178</v>
      </c>
      <c r="E1370" s="331">
        <v>267.91000000000003</v>
      </c>
      <c r="F1370" s="331"/>
      <c r="G1370" s="333">
        <f t="shared" si="34"/>
        <v>5508.7199999999866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25">
      <c r="A1371" s="329" t="s">
        <v>287</v>
      </c>
      <c r="B1371" s="330" t="s">
        <v>287</v>
      </c>
      <c r="C1371" s="298">
        <v>46097</v>
      </c>
      <c r="D1371" s="299" t="s">
        <v>402</v>
      </c>
      <c r="E1371" s="331"/>
      <c r="F1371" s="331">
        <v>80</v>
      </c>
      <c r="G1371" s="333">
        <f t="shared" si="34"/>
        <v>5776.6299999999865</v>
      </c>
      <c r="H1371" s="334" t="s">
        <v>298</v>
      </c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25">
      <c r="A1372" s="329" t="s">
        <v>287</v>
      </c>
      <c r="B1372" s="330" t="s">
        <v>287</v>
      </c>
      <c r="C1372" s="298">
        <v>46097</v>
      </c>
      <c r="D1372" s="299" t="s">
        <v>302</v>
      </c>
      <c r="E1372" s="331">
        <v>80</v>
      </c>
      <c r="F1372" s="331"/>
      <c r="G1372" s="333">
        <f t="shared" si="34"/>
        <v>5696.6299999999865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25">
      <c r="A1373" s="329" t="s">
        <v>289</v>
      </c>
      <c r="B1373" s="330">
        <v>4</v>
      </c>
      <c r="C1373" s="298">
        <v>46097</v>
      </c>
      <c r="D1373" s="299" t="s">
        <v>310</v>
      </c>
      <c r="E1373" s="331">
        <v>42.47</v>
      </c>
      <c r="F1373" s="331"/>
      <c r="G1373" s="333">
        <f t="shared" si="34"/>
        <v>5776.6299999999865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25">
      <c r="A1374" s="329" t="s">
        <v>289</v>
      </c>
      <c r="B1374" s="330">
        <v>2</v>
      </c>
      <c r="C1374" s="298">
        <v>46097</v>
      </c>
      <c r="D1374" s="299" t="s">
        <v>296</v>
      </c>
      <c r="E1374" s="331">
        <v>11.18</v>
      </c>
      <c r="F1374" s="331"/>
      <c r="G1374" s="333">
        <f t="shared" si="34"/>
        <v>5819.0999999999867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25">
      <c r="A1375" s="329" t="s">
        <v>289</v>
      </c>
      <c r="B1375" s="330">
        <v>2</v>
      </c>
      <c r="C1375" s="298">
        <v>46096</v>
      </c>
      <c r="D1375" s="299" t="s">
        <v>403</v>
      </c>
      <c r="E1375" s="331">
        <v>38.67</v>
      </c>
      <c r="F1375" s="331"/>
      <c r="G1375" s="333">
        <f t="shared" si="34"/>
        <v>5830.279999999987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25">
      <c r="A1376" s="329" t="s">
        <v>289</v>
      </c>
      <c r="B1376" s="330">
        <v>3</v>
      </c>
      <c r="C1376" s="298">
        <v>46096</v>
      </c>
      <c r="D1376" s="299" t="s">
        <v>347</v>
      </c>
      <c r="E1376" s="331">
        <v>7.11</v>
      </c>
      <c r="F1376" s="331"/>
      <c r="G1376" s="333">
        <f t="shared" si="34"/>
        <v>5868.9499999999871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25">
      <c r="A1377" s="329" t="s">
        <v>289</v>
      </c>
      <c r="B1377" s="330">
        <v>1</v>
      </c>
      <c r="C1377" s="298">
        <v>46096</v>
      </c>
      <c r="D1377" s="299" t="s">
        <v>304</v>
      </c>
      <c r="E1377" s="331">
        <v>126.64</v>
      </c>
      <c r="F1377" s="331"/>
      <c r="G1377" s="333">
        <f t="shared" si="34"/>
        <v>5876.0599999999868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25">
      <c r="A1378" s="329" t="s">
        <v>289</v>
      </c>
      <c r="B1378" s="330">
        <v>1</v>
      </c>
      <c r="C1378" s="298">
        <v>46096</v>
      </c>
      <c r="D1378" s="299" t="s">
        <v>311</v>
      </c>
      <c r="E1378" s="331">
        <v>125.2</v>
      </c>
      <c r="F1378" s="331"/>
      <c r="G1378" s="333">
        <f t="shared" si="34"/>
        <v>6002.6999999999871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25">
      <c r="A1379" s="329" t="s">
        <v>289</v>
      </c>
      <c r="B1379" s="330">
        <v>1</v>
      </c>
      <c r="C1379" s="298">
        <v>46096</v>
      </c>
      <c r="D1379" s="299" t="s">
        <v>306</v>
      </c>
      <c r="E1379" s="331">
        <v>37.159999999999997</v>
      </c>
      <c r="F1379" s="331"/>
      <c r="G1379" s="333">
        <f t="shared" si="34"/>
        <v>6127.8999999999869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25">
      <c r="A1380" s="329" t="s">
        <v>294</v>
      </c>
      <c r="B1380" s="330">
        <v>16</v>
      </c>
      <c r="C1380" s="298">
        <v>46096</v>
      </c>
      <c r="D1380" s="299" t="s">
        <v>404</v>
      </c>
      <c r="E1380" s="331">
        <v>713.06</v>
      </c>
      <c r="F1380" s="331"/>
      <c r="G1380" s="333">
        <f t="shared" si="34"/>
        <v>6165.0599999999868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25">
      <c r="A1381" s="329" t="s">
        <v>289</v>
      </c>
      <c r="B1381" s="330">
        <v>5</v>
      </c>
      <c r="C1381" s="298">
        <v>46095</v>
      </c>
      <c r="D1381" s="299" t="s">
        <v>405</v>
      </c>
      <c r="E1381" s="331">
        <v>24</v>
      </c>
      <c r="F1381" s="331"/>
      <c r="G1381" s="333">
        <f t="shared" si="34"/>
        <v>6878.1199999999862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25">
      <c r="A1382" s="329" t="s">
        <v>289</v>
      </c>
      <c r="B1382" s="330">
        <v>3</v>
      </c>
      <c r="C1382" s="298">
        <v>46095</v>
      </c>
      <c r="D1382" s="299" t="s">
        <v>347</v>
      </c>
      <c r="E1382" s="331">
        <v>14.58</v>
      </c>
      <c r="F1382" s="331"/>
      <c r="G1382" s="333">
        <f t="shared" si="34"/>
        <v>6902.1199999999862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25">
      <c r="A1383" s="329" t="s">
        <v>291</v>
      </c>
      <c r="B1383" s="330">
        <v>41</v>
      </c>
      <c r="C1383" s="298">
        <v>46094</v>
      </c>
      <c r="D1383" s="299" t="s">
        <v>406</v>
      </c>
      <c r="E1383" s="331"/>
      <c r="F1383" s="331">
        <v>300</v>
      </c>
      <c r="G1383" s="333">
        <f t="shared" si="34"/>
        <v>6916.6999999999862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25">
      <c r="A1384" s="329" t="s">
        <v>289</v>
      </c>
      <c r="B1384" s="330">
        <v>1</v>
      </c>
      <c r="C1384" s="298">
        <v>46094</v>
      </c>
      <c r="D1384" s="299" t="s">
        <v>311</v>
      </c>
      <c r="E1384" s="331">
        <v>17.71</v>
      </c>
      <c r="F1384" s="331"/>
      <c r="G1384" s="333">
        <f t="shared" si="34"/>
        <v>6616.6999999999862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25">
      <c r="A1385" s="329" t="s">
        <v>289</v>
      </c>
      <c r="B1385" s="330">
        <v>4</v>
      </c>
      <c r="C1385" s="298">
        <v>46094</v>
      </c>
      <c r="D1385" s="299" t="s">
        <v>296</v>
      </c>
      <c r="E1385" s="331">
        <v>31.56</v>
      </c>
      <c r="F1385" s="331"/>
      <c r="G1385" s="333">
        <f t="shared" si="34"/>
        <v>6634.4099999999862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25">
      <c r="A1386" s="329" t="s">
        <v>289</v>
      </c>
      <c r="B1386" s="330">
        <v>2</v>
      </c>
      <c r="C1386" s="298">
        <v>46094</v>
      </c>
      <c r="D1386" s="299" t="s">
        <v>296</v>
      </c>
      <c r="E1386" s="331">
        <v>34.79</v>
      </c>
      <c r="F1386" s="331"/>
      <c r="G1386" s="333">
        <f t="shared" si="34"/>
        <v>6665.9699999999866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25">
      <c r="A1387" s="329" t="s">
        <v>289</v>
      </c>
      <c r="B1387" s="330">
        <v>2</v>
      </c>
      <c r="C1387" s="298">
        <v>46094</v>
      </c>
      <c r="D1387" s="299" t="s">
        <v>407</v>
      </c>
      <c r="E1387" s="331">
        <v>23.9</v>
      </c>
      <c r="F1387" s="331"/>
      <c r="G1387" s="333">
        <f t="shared" si="34"/>
        <v>6700.7599999999866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25">
      <c r="A1388" s="329" t="s">
        <v>289</v>
      </c>
      <c r="B1388" s="330">
        <v>3</v>
      </c>
      <c r="C1388" s="298">
        <v>46094</v>
      </c>
      <c r="D1388" s="299" t="s">
        <v>347</v>
      </c>
      <c r="E1388" s="331">
        <v>7.26</v>
      </c>
      <c r="F1388" s="331"/>
      <c r="G1388" s="333">
        <f t="shared" si="34"/>
        <v>6724.6599999999862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25">
      <c r="A1389" s="329" t="s">
        <v>289</v>
      </c>
      <c r="B1389" s="330">
        <v>5</v>
      </c>
      <c r="C1389" s="298">
        <v>46094</v>
      </c>
      <c r="D1389" s="299" t="s">
        <v>353</v>
      </c>
      <c r="E1389" s="331">
        <v>85</v>
      </c>
      <c r="F1389" s="331"/>
      <c r="G1389" s="333">
        <f t="shared" si="34"/>
        <v>6731.9199999999864</v>
      </c>
      <c r="H1389" s="334" t="s">
        <v>298</v>
      </c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25">
      <c r="A1390" s="329" t="s">
        <v>289</v>
      </c>
      <c r="B1390" s="330">
        <v>8</v>
      </c>
      <c r="C1390" s="298">
        <v>46093</v>
      </c>
      <c r="D1390" s="299" t="s">
        <v>408</v>
      </c>
      <c r="E1390" s="331">
        <v>51.22</v>
      </c>
      <c r="F1390" s="331"/>
      <c r="G1390" s="333">
        <f t="shared" si="34"/>
        <v>6816.9199999999864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25">
      <c r="A1391" s="329" t="s">
        <v>289</v>
      </c>
      <c r="B1391" s="330">
        <v>2</v>
      </c>
      <c r="C1391" s="298">
        <v>46093</v>
      </c>
      <c r="D1391" s="299" t="s">
        <v>409</v>
      </c>
      <c r="E1391" s="331">
        <v>57.43</v>
      </c>
      <c r="F1391" s="331"/>
      <c r="G1391" s="333">
        <f t="shared" si="34"/>
        <v>6868.1399999999867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25">
      <c r="A1392" s="329" t="s">
        <v>289</v>
      </c>
      <c r="B1392" s="330">
        <v>2</v>
      </c>
      <c r="C1392" s="298">
        <v>46093</v>
      </c>
      <c r="D1392" s="299" t="s">
        <v>357</v>
      </c>
      <c r="E1392" s="331">
        <v>17.45</v>
      </c>
      <c r="F1392" s="331"/>
      <c r="G1392" s="333">
        <f t="shared" si="34"/>
        <v>6925.569999999987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25">
      <c r="A1393" s="329" t="s">
        <v>289</v>
      </c>
      <c r="B1393" s="330">
        <v>8</v>
      </c>
      <c r="C1393" s="298">
        <v>46093</v>
      </c>
      <c r="D1393" s="299" t="s">
        <v>319</v>
      </c>
      <c r="E1393" s="331">
        <v>7.92</v>
      </c>
      <c r="F1393" s="331"/>
      <c r="G1393" s="333">
        <f t="shared" si="34"/>
        <v>6943.0199999999868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25">
      <c r="A1394" s="329" t="s">
        <v>291</v>
      </c>
      <c r="B1394" s="330">
        <v>38</v>
      </c>
      <c r="C1394" s="298">
        <v>46093</v>
      </c>
      <c r="D1394" s="299" t="s">
        <v>293</v>
      </c>
      <c r="E1394" s="331"/>
      <c r="F1394" s="331">
        <v>4726.92</v>
      </c>
      <c r="G1394" s="333">
        <f t="shared" si="34"/>
        <v>6950.9399999999869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25">
      <c r="A1395" s="329" t="s">
        <v>289</v>
      </c>
      <c r="B1395" s="330">
        <v>2</v>
      </c>
      <c r="C1395" s="298">
        <v>46093</v>
      </c>
      <c r="D1395" s="299" t="s">
        <v>385</v>
      </c>
      <c r="E1395" s="331">
        <v>15</v>
      </c>
      <c r="F1395" s="331"/>
      <c r="G1395" s="333">
        <f t="shared" si="34"/>
        <v>2224.0199999999868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25">
      <c r="A1396" s="329" t="s">
        <v>289</v>
      </c>
      <c r="B1396" s="330">
        <v>6</v>
      </c>
      <c r="C1396" s="298">
        <v>46093</v>
      </c>
      <c r="D1396" s="299" t="s">
        <v>410</v>
      </c>
      <c r="E1396" s="331">
        <v>12</v>
      </c>
      <c r="F1396" s="331"/>
      <c r="G1396" s="333">
        <f t="shared" si="34"/>
        <v>2239.0199999999868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25">
      <c r="A1397" s="329" t="s">
        <v>294</v>
      </c>
      <c r="B1397" s="330">
        <v>19</v>
      </c>
      <c r="C1397" s="298">
        <v>46093</v>
      </c>
      <c r="D1397" s="299" t="s">
        <v>191</v>
      </c>
      <c r="E1397" s="331">
        <v>200</v>
      </c>
      <c r="F1397" s="331"/>
      <c r="G1397" s="333">
        <f t="shared" si="34"/>
        <v>2251.0199999999868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25">
      <c r="A1398" s="329" t="s">
        <v>289</v>
      </c>
      <c r="B1398" s="330">
        <v>6</v>
      </c>
      <c r="C1398" s="298">
        <v>46092</v>
      </c>
      <c r="D1398" s="299" t="s">
        <v>411</v>
      </c>
      <c r="E1398" s="331">
        <v>-10.050000000000001</v>
      </c>
      <c r="F1398" s="331"/>
      <c r="G1398" s="333">
        <f t="shared" si="34"/>
        <v>2451.0199999999868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25">
      <c r="A1399" s="329" t="s">
        <v>289</v>
      </c>
      <c r="B1399" s="330">
        <v>6</v>
      </c>
      <c r="C1399" s="298">
        <v>46092</v>
      </c>
      <c r="D1399" s="299" t="s">
        <v>412</v>
      </c>
      <c r="E1399" s="331">
        <v>25</v>
      </c>
      <c r="F1399" s="331"/>
      <c r="G1399" s="333">
        <f t="shared" si="34"/>
        <v>2440.9699999999866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25">
      <c r="A1400" s="329" t="s">
        <v>289</v>
      </c>
      <c r="B1400" s="330">
        <v>2</v>
      </c>
      <c r="C1400" s="298">
        <v>46092</v>
      </c>
      <c r="D1400" s="299" t="s">
        <v>301</v>
      </c>
      <c r="E1400" s="331">
        <v>-9</v>
      </c>
      <c r="F1400" s="331"/>
      <c r="G1400" s="333">
        <f t="shared" si="34"/>
        <v>2465.9699999999866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25">
      <c r="A1401" s="329" t="s">
        <v>291</v>
      </c>
      <c r="B1401" s="330">
        <v>41</v>
      </c>
      <c r="C1401" s="298">
        <v>46092</v>
      </c>
      <c r="D1401" s="299" t="s">
        <v>406</v>
      </c>
      <c r="E1401" s="331"/>
      <c r="F1401" s="331">
        <v>500</v>
      </c>
      <c r="G1401" s="333">
        <f t="shared" si="34"/>
        <v>2456.9699999999866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25">
      <c r="A1402" s="329" t="s">
        <v>289</v>
      </c>
      <c r="B1402" s="330">
        <v>2</v>
      </c>
      <c r="C1402" s="298">
        <v>46092</v>
      </c>
      <c r="D1402" s="299" t="s">
        <v>296</v>
      </c>
      <c r="E1402" s="331">
        <v>16.170000000000002</v>
      </c>
      <c r="F1402" s="331"/>
      <c r="G1402" s="333">
        <f t="shared" si="34"/>
        <v>1956.9699999999864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25">
      <c r="A1403" s="329" t="s">
        <v>294</v>
      </c>
      <c r="B1403" s="330">
        <v>22</v>
      </c>
      <c r="C1403" s="298">
        <v>46092</v>
      </c>
      <c r="D1403" s="299" t="s">
        <v>351</v>
      </c>
      <c r="E1403" s="331">
        <v>19.16</v>
      </c>
      <c r="F1403" s="331"/>
      <c r="G1403" s="333">
        <f t="shared" si="34"/>
        <v>1973.1399999999865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25">
      <c r="A1404" s="329" t="s">
        <v>335</v>
      </c>
      <c r="B1404" s="330" t="s">
        <v>335</v>
      </c>
      <c r="C1404" s="298">
        <v>46091</v>
      </c>
      <c r="D1404" s="299" t="s">
        <v>182</v>
      </c>
      <c r="E1404" s="331">
        <v>47.28</v>
      </c>
      <c r="F1404" s="331"/>
      <c r="G1404" s="333">
        <f t="shared" si="34"/>
        <v>1992.2999999999865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25">
      <c r="A1405" s="329" t="s">
        <v>294</v>
      </c>
      <c r="B1405" s="330">
        <v>13</v>
      </c>
      <c r="C1405" s="298">
        <v>46091</v>
      </c>
      <c r="D1405" s="299" t="s">
        <v>182</v>
      </c>
      <c r="E1405" s="331">
        <v>134.93</v>
      </c>
      <c r="F1405" s="331"/>
      <c r="G1405" s="333">
        <f t="shared" si="34"/>
        <v>2039.5799999999865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25">
      <c r="A1406" s="329" t="s">
        <v>289</v>
      </c>
      <c r="B1406" s="330">
        <v>8</v>
      </c>
      <c r="C1406" s="298">
        <v>46091</v>
      </c>
      <c r="D1406" s="299" t="s">
        <v>295</v>
      </c>
      <c r="E1406" s="331">
        <v>7.44</v>
      </c>
      <c r="F1406" s="331"/>
      <c r="G1406" s="333">
        <f t="shared" si="34"/>
        <v>2174.5099999999866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25">
      <c r="A1407" s="329" t="s">
        <v>289</v>
      </c>
      <c r="B1407" s="330">
        <v>4</v>
      </c>
      <c r="C1407" s="298">
        <v>46091</v>
      </c>
      <c r="D1407" s="299" t="s">
        <v>295</v>
      </c>
      <c r="E1407" s="331">
        <v>29.53</v>
      </c>
      <c r="F1407" s="331"/>
      <c r="G1407" s="333">
        <f t="shared" si="34"/>
        <v>2181.9499999999866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25">
      <c r="A1408" s="329" t="s">
        <v>289</v>
      </c>
      <c r="B1408" s="330">
        <v>4</v>
      </c>
      <c r="C1408" s="298">
        <v>46091</v>
      </c>
      <c r="D1408" s="299" t="s">
        <v>310</v>
      </c>
      <c r="E1408" s="331">
        <v>34.119999999999997</v>
      </c>
      <c r="F1408" s="331"/>
      <c r="G1408" s="333">
        <f t="shared" si="34"/>
        <v>2211.4799999999868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25">
      <c r="A1409" s="329" t="s">
        <v>289</v>
      </c>
      <c r="B1409" s="330">
        <v>2</v>
      </c>
      <c r="C1409" s="298">
        <v>46091</v>
      </c>
      <c r="D1409" s="299" t="s">
        <v>413</v>
      </c>
      <c r="E1409" s="331">
        <v>18.57</v>
      </c>
      <c r="F1409" s="331"/>
      <c r="G1409" s="333">
        <f t="shared" si="34"/>
        <v>2245.5999999999867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25">
      <c r="A1410" s="329" t="s">
        <v>294</v>
      </c>
      <c r="B1410" s="330">
        <v>16</v>
      </c>
      <c r="C1410" s="298">
        <v>46091</v>
      </c>
      <c r="D1410" s="299" t="s">
        <v>414</v>
      </c>
      <c r="E1410" s="331">
        <v>107</v>
      </c>
      <c r="F1410" s="331"/>
      <c r="G1410" s="333">
        <f t="shared" si="34"/>
        <v>2264.1699999999869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25">
      <c r="A1411" s="329" t="s">
        <v>294</v>
      </c>
      <c r="B1411" s="330">
        <v>18</v>
      </c>
      <c r="C1411" s="298">
        <v>46090</v>
      </c>
      <c r="D1411" s="299" t="s">
        <v>360</v>
      </c>
      <c r="E1411" s="331">
        <v>400</v>
      </c>
      <c r="F1411" s="331"/>
      <c r="G1411" s="333">
        <f t="shared" si="34"/>
        <v>2371.1699999999869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25">
      <c r="A1412" s="329" t="s">
        <v>289</v>
      </c>
      <c r="B1412" s="330">
        <v>4</v>
      </c>
      <c r="C1412" s="298">
        <v>46090</v>
      </c>
      <c r="D1412" s="299" t="s">
        <v>296</v>
      </c>
      <c r="E1412" s="331">
        <v>24.69</v>
      </c>
      <c r="F1412" s="331"/>
      <c r="G1412" s="333">
        <f t="shared" si="34"/>
        <v>2771.1699999999869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25">
      <c r="A1413" s="329" t="s">
        <v>289</v>
      </c>
      <c r="B1413" s="330">
        <v>3</v>
      </c>
      <c r="C1413" s="298">
        <v>46090</v>
      </c>
      <c r="D1413" s="299" t="s">
        <v>415</v>
      </c>
      <c r="E1413" s="331">
        <v>4.59</v>
      </c>
      <c r="F1413" s="331"/>
      <c r="G1413" s="333">
        <f t="shared" si="34"/>
        <v>2795.8599999999869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25">
      <c r="A1414" s="329" t="s">
        <v>294</v>
      </c>
      <c r="B1414" s="330">
        <v>9</v>
      </c>
      <c r="C1414" s="298">
        <v>46090</v>
      </c>
      <c r="D1414" s="299" t="s">
        <v>58</v>
      </c>
      <c r="E1414" s="331">
        <v>1281.53</v>
      </c>
      <c r="F1414" s="331"/>
      <c r="G1414" s="333">
        <f t="shared" si="34"/>
        <v>2800.4499999999871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25">
      <c r="A1415" s="329" t="s">
        <v>289</v>
      </c>
      <c r="B1415" s="330">
        <v>7</v>
      </c>
      <c r="C1415" s="298">
        <v>46090</v>
      </c>
      <c r="D1415" s="299" t="s">
        <v>337</v>
      </c>
      <c r="E1415" s="331">
        <v>40.61</v>
      </c>
      <c r="F1415" s="331"/>
      <c r="G1415" s="333">
        <f t="shared" si="34"/>
        <v>4081.9799999999873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25">
      <c r="A1416" s="329" t="s">
        <v>287</v>
      </c>
      <c r="B1416" s="330" t="s">
        <v>287</v>
      </c>
      <c r="C1416" s="298">
        <v>46090</v>
      </c>
      <c r="D1416" s="299" t="s">
        <v>416</v>
      </c>
      <c r="E1416" s="331">
        <v>380</v>
      </c>
      <c r="F1416" s="331">
        <v>380</v>
      </c>
      <c r="G1416" s="333">
        <f t="shared" si="34"/>
        <v>4122.5899999999874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25">
      <c r="A1417" s="329" t="s">
        <v>289</v>
      </c>
      <c r="B1417" s="330">
        <v>2</v>
      </c>
      <c r="C1417" s="298">
        <v>46090</v>
      </c>
      <c r="D1417" s="299" t="s">
        <v>417</v>
      </c>
      <c r="E1417" s="331">
        <v>15</v>
      </c>
      <c r="F1417" s="331"/>
      <c r="G1417" s="333">
        <f t="shared" si="34"/>
        <v>4122.5899999999874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25">
      <c r="A1418" s="329" t="s">
        <v>289</v>
      </c>
      <c r="B1418" s="330">
        <v>2</v>
      </c>
      <c r="C1418" s="298">
        <v>46090</v>
      </c>
      <c r="D1418" s="299" t="s">
        <v>385</v>
      </c>
      <c r="E1418" s="331">
        <v>15</v>
      </c>
      <c r="F1418" s="331"/>
      <c r="G1418" s="333">
        <f t="shared" si="34"/>
        <v>4137.5899999999874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25">
      <c r="A1419" s="329" t="s">
        <v>289</v>
      </c>
      <c r="B1419" s="330">
        <v>6</v>
      </c>
      <c r="C1419" s="298">
        <v>46090</v>
      </c>
      <c r="D1419" s="299" t="s">
        <v>300</v>
      </c>
      <c r="E1419" s="331">
        <v>70.66</v>
      </c>
      <c r="F1419" s="331"/>
      <c r="G1419" s="333">
        <f t="shared" si="34"/>
        <v>4152.5899999999874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25">
      <c r="A1420" s="329" t="s">
        <v>289</v>
      </c>
      <c r="B1420" s="330">
        <v>1</v>
      </c>
      <c r="C1420" s="298">
        <v>46089</v>
      </c>
      <c r="D1420" s="299" t="s">
        <v>311</v>
      </c>
      <c r="E1420" s="331">
        <v>109.77</v>
      </c>
      <c r="F1420" s="331"/>
      <c r="G1420" s="333">
        <f t="shared" si="34"/>
        <v>4223.2499999999873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25">
      <c r="A1421" s="329" t="s">
        <v>289</v>
      </c>
      <c r="B1421" s="330">
        <v>6</v>
      </c>
      <c r="C1421" s="298">
        <v>46089</v>
      </c>
      <c r="D1421" s="299" t="s">
        <v>306</v>
      </c>
      <c r="E1421" s="331">
        <v>9.3800000000000008</v>
      </c>
      <c r="F1421" s="331"/>
      <c r="G1421" s="333">
        <f t="shared" si="34"/>
        <v>4333.0199999999877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25">
      <c r="A1422" s="329" t="s">
        <v>289</v>
      </c>
      <c r="B1422" s="330">
        <v>3</v>
      </c>
      <c r="C1422" s="298">
        <v>46089</v>
      </c>
      <c r="D1422" s="299" t="s">
        <v>418</v>
      </c>
      <c r="E1422" s="331">
        <v>3.85</v>
      </c>
      <c r="F1422" s="331"/>
      <c r="G1422" s="333">
        <f t="shared" si="34"/>
        <v>4342.3999999999878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25">
      <c r="A1423" s="329" t="s">
        <v>289</v>
      </c>
      <c r="B1423" s="330">
        <v>2</v>
      </c>
      <c r="C1423" s="298">
        <v>46089</v>
      </c>
      <c r="D1423" s="299" t="s">
        <v>403</v>
      </c>
      <c r="E1423" s="331">
        <v>88.54</v>
      </c>
      <c r="F1423" s="331"/>
      <c r="G1423" s="333">
        <f t="shared" si="34"/>
        <v>4346.2499999999882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25">
      <c r="A1424" s="329" t="s">
        <v>289</v>
      </c>
      <c r="B1424" s="330">
        <v>2</v>
      </c>
      <c r="C1424" s="298">
        <v>46089</v>
      </c>
      <c r="D1424" s="299" t="s">
        <v>357</v>
      </c>
      <c r="E1424" s="331">
        <v>8.3800000000000008</v>
      </c>
      <c r="F1424" s="331"/>
      <c r="G1424" s="333">
        <f t="shared" si="34"/>
        <v>4434.7899999999881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25">
      <c r="A1425" s="329" t="s">
        <v>289</v>
      </c>
      <c r="B1425" s="330">
        <v>2</v>
      </c>
      <c r="C1425" s="298">
        <v>46089</v>
      </c>
      <c r="D1425" s="299" t="s">
        <v>301</v>
      </c>
      <c r="E1425" s="331">
        <v>39.549999999999997</v>
      </c>
      <c r="F1425" s="331"/>
      <c r="G1425" s="333">
        <f t="shared" si="34"/>
        <v>4443.1699999999882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25">
      <c r="A1426" s="329" t="s">
        <v>289</v>
      </c>
      <c r="B1426" s="330">
        <v>4</v>
      </c>
      <c r="C1426" s="298">
        <v>46089</v>
      </c>
      <c r="D1426" s="299" t="s">
        <v>419</v>
      </c>
      <c r="E1426" s="331">
        <v>31.68</v>
      </c>
      <c r="F1426" s="331"/>
      <c r="G1426" s="333">
        <f t="shared" si="34"/>
        <v>4482.7199999999884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25">
      <c r="A1427" s="329" t="s">
        <v>289</v>
      </c>
      <c r="B1427" s="330">
        <v>8</v>
      </c>
      <c r="C1427" s="298">
        <v>46088</v>
      </c>
      <c r="D1427" s="299" t="s">
        <v>308</v>
      </c>
      <c r="E1427" s="331">
        <v>24.65</v>
      </c>
      <c r="F1427" s="331"/>
      <c r="G1427" s="333">
        <f t="shared" si="34"/>
        <v>4514.3999999999887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25">
      <c r="A1428" s="329" t="s">
        <v>289</v>
      </c>
      <c r="B1428" s="330">
        <v>2</v>
      </c>
      <c r="C1428" s="298">
        <v>46088</v>
      </c>
      <c r="D1428" s="299" t="s">
        <v>345</v>
      </c>
      <c r="E1428" s="331">
        <v>11.04</v>
      </c>
      <c r="F1428" s="331"/>
      <c r="G1428" s="333">
        <f t="shared" si="34"/>
        <v>4539.0499999999884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25">
      <c r="A1429" s="329" t="s">
        <v>289</v>
      </c>
      <c r="B1429" s="330">
        <v>8</v>
      </c>
      <c r="C1429" s="298">
        <v>46088</v>
      </c>
      <c r="D1429" s="299" t="s">
        <v>319</v>
      </c>
      <c r="E1429" s="331">
        <v>11.5</v>
      </c>
      <c r="F1429" s="331"/>
      <c r="G1429" s="333">
        <f t="shared" si="34"/>
        <v>4550.0899999999883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25">
      <c r="A1430" s="329" t="s">
        <v>289</v>
      </c>
      <c r="B1430" s="330">
        <v>8</v>
      </c>
      <c r="C1430" s="298">
        <v>46088</v>
      </c>
      <c r="D1430" s="299" t="s">
        <v>296</v>
      </c>
      <c r="E1430" s="331">
        <v>12.44</v>
      </c>
      <c r="F1430" s="331"/>
      <c r="G1430" s="333">
        <f t="shared" si="34"/>
        <v>4561.5899999999883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25">
      <c r="A1431" s="329" t="s">
        <v>289</v>
      </c>
      <c r="B1431" s="330">
        <v>4</v>
      </c>
      <c r="C1431" s="298">
        <v>46088</v>
      </c>
      <c r="D1431" s="299" t="s">
        <v>296</v>
      </c>
      <c r="E1431" s="331">
        <v>23.62</v>
      </c>
      <c r="F1431" s="331"/>
      <c r="G1431" s="333">
        <f t="shared" si="34"/>
        <v>4574.0299999999879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25">
      <c r="A1432" s="329" t="s">
        <v>289</v>
      </c>
      <c r="B1432" s="330">
        <v>2</v>
      </c>
      <c r="C1432" s="298">
        <v>46088</v>
      </c>
      <c r="D1432" s="299" t="s">
        <v>301</v>
      </c>
      <c r="E1432" s="331">
        <v>36.049999999999997</v>
      </c>
      <c r="F1432" s="331"/>
      <c r="G1432" s="333">
        <f t="shared" si="34"/>
        <v>4597.6499999999878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25">
      <c r="A1433" s="329" t="s">
        <v>294</v>
      </c>
      <c r="B1433" s="330">
        <v>14</v>
      </c>
      <c r="C1433" s="298">
        <v>46087</v>
      </c>
      <c r="D1433" s="299" t="s">
        <v>365</v>
      </c>
      <c r="E1433" s="331">
        <v>66.67</v>
      </c>
      <c r="F1433" s="331"/>
      <c r="G1433" s="333">
        <f t="shared" si="34"/>
        <v>4633.699999999988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25">
      <c r="A1434" s="329" t="s">
        <v>289</v>
      </c>
      <c r="B1434" s="330">
        <v>2</v>
      </c>
      <c r="C1434" s="298">
        <v>46087</v>
      </c>
      <c r="D1434" s="299" t="s">
        <v>296</v>
      </c>
      <c r="E1434" s="331">
        <v>17.850000000000001</v>
      </c>
      <c r="F1434" s="331"/>
      <c r="G1434" s="333">
        <f t="shared" si="34"/>
        <v>4700.3699999999881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25">
      <c r="A1435" s="329" t="s">
        <v>289</v>
      </c>
      <c r="B1435" s="330">
        <v>1</v>
      </c>
      <c r="C1435" s="298">
        <v>46087</v>
      </c>
      <c r="D1435" s="299" t="s">
        <v>304</v>
      </c>
      <c r="E1435" s="331">
        <v>112.13</v>
      </c>
      <c r="F1435" s="331"/>
      <c r="G1435" s="333">
        <f t="shared" si="34"/>
        <v>4718.2199999999884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25">
      <c r="A1436" s="329" t="s">
        <v>289</v>
      </c>
      <c r="B1436" s="330">
        <v>3</v>
      </c>
      <c r="C1436" s="298">
        <v>46087</v>
      </c>
      <c r="D1436" s="299" t="s">
        <v>324</v>
      </c>
      <c r="E1436" s="331">
        <v>7.31</v>
      </c>
      <c r="F1436" s="331"/>
      <c r="G1436" s="333">
        <f t="shared" si="34"/>
        <v>4830.3499999999885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25">
      <c r="A1437" s="329" t="s">
        <v>291</v>
      </c>
      <c r="B1437" s="330">
        <v>39</v>
      </c>
      <c r="C1437" s="298">
        <v>46086</v>
      </c>
      <c r="D1437" s="299" t="s">
        <v>292</v>
      </c>
      <c r="E1437" s="331"/>
      <c r="F1437" s="331">
        <v>2763.78</v>
      </c>
      <c r="G1437" s="333">
        <f t="shared" si="34"/>
        <v>4837.6599999999889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25">
      <c r="A1438" s="329" t="s">
        <v>289</v>
      </c>
      <c r="B1438" s="330">
        <v>4</v>
      </c>
      <c r="C1438" s="298">
        <v>46086</v>
      </c>
      <c r="D1438" s="299" t="s">
        <v>295</v>
      </c>
      <c r="E1438" s="331">
        <v>31.52</v>
      </c>
      <c r="F1438" s="331"/>
      <c r="G1438" s="333">
        <f t="shared" si="34"/>
        <v>2073.8799999999892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25">
      <c r="A1439" s="329" t="s">
        <v>289</v>
      </c>
      <c r="B1439" s="330">
        <v>2</v>
      </c>
      <c r="C1439" s="298">
        <v>46086</v>
      </c>
      <c r="D1439" s="299" t="s">
        <v>357</v>
      </c>
      <c r="E1439" s="331">
        <v>14.86</v>
      </c>
      <c r="F1439" s="331"/>
      <c r="G1439" s="333">
        <f t="shared" si="34"/>
        <v>2105.3999999999892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25">
      <c r="A1440" s="329" t="s">
        <v>289</v>
      </c>
      <c r="B1440" s="330">
        <v>8</v>
      </c>
      <c r="C1440" s="298">
        <v>46086</v>
      </c>
      <c r="D1440" s="299" t="s">
        <v>408</v>
      </c>
      <c r="E1440" s="331">
        <v>44.99</v>
      </c>
      <c r="F1440" s="331"/>
      <c r="G1440" s="333">
        <f t="shared" si="34"/>
        <v>2120.2599999999893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25">
      <c r="A1441" s="329" t="s">
        <v>289</v>
      </c>
      <c r="B1441" s="330">
        <v>2</v>
      </c>
      <c r="C1441" s="298">
        <v>46085</v>
      </c>
      <c r="D1441" s="299" t="s">
        <v>420</v>
      </c>
      <c r="E1441" s="331">
        <v>15</v>
      </c>
      <c r="F1441" s="331"/>
      <c r="G1441" s="333">
        <f t="shared" si="34"/>
        <v>2165.2499999999891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25">
      <c r="A1442" s="329" t="s">
        <v>289</v>
      </c>
      <c r="B1442" s="330">
        <v>2</v>
      </c>
      <c r="C1442" s="298">
        <v>46085</v>
      </c>
      <c r="D1442" s="299" t="s">
        <v>296</v>
      </c>
      <c r="E1442" s="331">
        <v>10.84</v>
      </c>
      <c r="F1442" s="331"/>
      <c r="G1442" s="333">
        <f t="shared" si="34"/>
        <v>2180.2499999999891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25">
      <c r="A1443" s="329" t="s">
        <v>294</v>
      </c>
      <c r="B1443" s="330">
        <v>14</v>
      </c>
      <c r="C1443" s="298">
        <v>46085</v>
      </c>
      <c r="D1443" s="299" t="s">
        <v>366</v>
      </c>
      <c r="E1443" s="331">
        <v>68.739999999999995</v>
      </c>
      <c r="F1443" s="331"/>
      <c r="G1443" s="333">
        <f t="shared" si="34"/>
        <v>2191.0899999999892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25">
      <c r="A1444" s="329" t="s">
        <v>289</v>
      </c>
      <c r="B1444" s="330">
        <v>4</v>
      </c>
      <c r="C1444" s="298">
        <v>46085</v>
      </c>
      <c r="D1444" s="299" t="s">
        <v>310</v>
      </c>
      <c r="E1444" s="331">
        <v>30.67</v>
      </c>
      <c r="F1444" s="331"/>
      <c r="G1444" s="333">
        <f t="shared" si="34"/>
        <v>2259.829999999989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25">
      <c r="A1445" s="329" t="s">
        <v>294</v>
      </c>
      <c r="B1445" s="330">
        <v>17</v>
      </c>
      <c r="C1445" s="298">
        <v>46085</v>
      </c>
      <c r="D1445" s="299" t="s">
        <v>369</v>
      </c>
      <c r="E1445" s="331">
        <v>99</v>
      </c>
      <c r="F1445" s="331"/>
      <c r="G1445" s="333">
        <f t="shared" si="34"/>
        <v>2290.4999999999891</v>
      </c>
      <c r="H1445" s="334"/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25">
      <c r="A1446" s="329" t="s">
        <v>294</v>
      </c>
      <c r="B1446" s="330">
        <v>21</v>
      </c>
      <c r="C1446" s="298">
        <v>46084</v>
      </c>
      <c r="D1446" s="299" t="s">
        <v>194</v>
      </c>
      <c r="E1446" s="331">
        <v>40.72</v>
      </c>
      <c r="F1446" s="331"/>
      <c r="G1446" s="333">
        <f t="shared" si="34"/>
        <v>2389.4999999999891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25">
      <c r="A1447" s="329" t="s">
        <v>284</v>
      </c>
      <c r="B1447" s="330">
        <v>36</v>
      </c>
      <c r="C1447" s="298">
        <v>46084</v>
      </c>
      <c r="D1447" s="299" t="s">
        <v>373</v>
      </c>
      <c r="E1447" s="331">
        <v>50</v>
      </c>
      <c r="F1447" s="331"/>
      <c r="G1447" s="333">
        <f t="shared" si="34"/>
        <v>2430.2199999999889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25">
      <c r="A1448" s="329" t="s">
        <v>289</v>
      </c>
      <c r="B1448" s="330">
        <v>2</v>
      </c>
      <c r="C1448" s="298">
        <v>46084</v>
      </c>
      <c r="D1448" s="299" t="s">
        <v>296</v>
      </c>
      <c r="E1448" s="331">
        <v>14.67</v>
      </c>
      <c r="F1448" s="331"/>
      <c r="G1448" s="333">
        <f t="shared" si="34"/>
        <v>2480.2199999999889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25">
      <c r="A1449" s="329" t="s">
        <v>289</v>
      </c>
      <c r="B1449" s="330">
        <v>4</v>
      </c>
      <c r="C1449" s="298">
        <v>46084</v>
      </c>
      <c r="D1449" s="299" t="s">
        <v>296</v>
      </c>
      <c r="E1449" s="331">
        <v>27.42</v>
      </c>
      <c r="F1449" s="331"/>
      <c r="G1449" s="333">
        <f t="shared" si="34"/>
        <v>2494.889999999989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25">
      <c r="A1450" s="329" t="s">
        <v>289</v>
      </c>
      <c r="B1450" s="330">
        <v>6</v>
      </c>
      <c r="C1450" s="298">
        <v>46084</v>
      </c>
      <c r="D1450" s="299" t="s">
        <v>421</v>
      </c>
      <c r="E1450" s="331">
        <v>106.27</v>
      </c>
      <c r="F1450" s="331"/>
      <c r="G1450" s="333">
        <f t="shared" si="34"/>
        <v>2522.309999999989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25">
      <c r="A1451" s="329" t="s">
        <v>289</v>
      </c>
      <c r="B1451" s="330">
        <v>6</v>
      </c>
      <c r="C1451" s="298">
        <v>46084</v>
      </c>
      <c r="D1451" s="299" t="s">
        <v>421</v>
      </c>
      <c r="E1451" s="331">
        <v>-107</v>
      </c>
      <c r="F1451" s="331"/>
      <c r="G1451" s="333">
        <f t="shared" si="34"/>
        <v>2628.579999999989</v>
      </c>
      <c r="H1451" s="334" t="s">
        <v>298</v>
      </c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25">
      <c r="A1452" s="329" t="s">
        <v>289</v>
      </c>
      <c r="B1452" s="330">
        <v>2</v>
      </c>
      <c r="C1452" s="298">
        <v>46083</v>
      </c>
      <c r="D1452" s="299" t="s">
        <v>301</v>
      </c>
      <c r="E1452" s="331">
        <v>20</v>
      </c>
      <c r="F1452" s="331"/>
      <c r="G1452" s="333">
        <f t="shared" si="34"/>
        <v>2521.579999999989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25">
      <c r="A1453" s="329" t="s">
        <v>287</v>
      </c>
      <c r="B1453" s="330" t="s">
        <v>287</v>
      </c>
      <c r="C1453" s="298">
        <v>46083</v>
      </c>
      <c r="D1453" s="299" t="s">
        <v>288</v>
      </c>
      <c r="E1453" s="331">
        <v>185.64</v>
      </c>
      <c r="F1453" s="331">
        <v>185.64</v>
      </c>
      <c r="G1453" s="333">
        <f t="shared" si="34"/>
        <v>2541.579999999989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25">
      <c r="A1454" s="329" t="s">
        <v>289</v>
      </c>
      <c r="B1454" s="330">
        <v>2</v>
      </c>
      <c r="C1454" s="298">
        <v>46083</v>
      </c>
      <c r="D1454" s="299" t="s">
        <v>423</v>
      </c>
      <c r="E1454" s="331">
        <v>70.12</v>
      </c>
      <c r="F1454" s="331"/>
      <c r="G1454" s="333">
        <f t="shared" si="34"/>
        <v>2541.579999999989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25">
      <c r="A1455" s="329" t="s">
        <v>294</v>
      </c>
      <c r="B1455" s="330">
        <v>17</v>
      </c>
      <c r="C1455" s="298">
        <v>46083</v>
      </c>
      <c r="D1455" s="299" t="s">
        <v>188</v>
      </c>
      <c r="E1455" s="331">
        <v>41.44</v>
      </c>
      <c r="F1455" s="331"/>
      <c r="G1455" s="333">
        <f t="shared" si="34"/>
        <v>2611.6999999999889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25">
      <c r="A1456" s="329" t="s">
        <v>289</v>
      </c>
      <c r="B1456" s="330">
        <v>8</v>
      </c>
      <c r="C1456" s="298">
        <v>46083</v>
      </c>
      <c r="D1456" s="299" t="s">
        <v>296</v>
      </c>
      <c r="E1456" s="331">
        <v>8.7200000000000006</v>
      </c>
      <c r="F1456" s="331"/>
      <c r="G1456" s="333">
        <f t="shared" si="34"/>
        <v>2653.139999999989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25">
      <c r="A1457" s="329" t="s">
        <v>294</v>
      </c>
      <c r="B1457" s="330">
        <v>22</v>
      </c>
      <c r="C1457" s="298">
        <v>46082</v>
      </c>
      <c r="D1457" s="299" t="s">
        <v>374</v>
      </c>
      <c r="E1457" s="331">
        <v>6.37</v>
      </c>
      <c r="F1457" s="331"/>
      <c r="G1457" s="333">
        <f t="shared" si="34"/>
        <v>2661.8599999999888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25">
      <c r="A1458" s="329" t="s">
        <v>289</v>
      </c>
      <c r="B1458" s="330">
        <v>2</v>
      </c>
      <c r="C1458" s="298">
        <v>46082</v>
      </c>
      <c r="D1458" s="299" t="s">
        <v>296</v>
      </c>
      <c r="E1458" s="331">
        <v>9.8699999999999992</v>
      </c>
      <c r="F1458" s="331"/>
      <c r="G1458" s="333">
        <f t="shared" si="34"/>
        <v>2668.2299999999886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25">
      <c r="A1459" s="329" t="s">
        <v>289</v>
      </c>
      <c r="B1459" s="330">
        <v>1</v>
      </c>
      <c r="C1459" s="298">
        <v>46082</v>
      </c>
      <c r="D1459" s="299" t="s">
        <v>311</v>
      </c>
      <c r="E1459" s="331">
        <v>119.55</v>
      </c>
      <c r="F1459" s="331"/>
      <c r="G1459" s="333">
        <f t="shared" si="34"/>
        <v>2678.0999999999885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25">
      <c r="A1460" s="329" t="s">
        <v>289</v>
      </c>
      <c r="B1460" s="330">
        <v>3</v>
      </c>
      <c r="C1460" s="298">
        <v>46082</v>
      </c>
      <c r="D1460" s="299" t="s">
        <v>347</v>
      </c>
      <c r="E1460" s="331">
        <v>25</v>
      </c>
      <c r="F1460" s="331"/>
      <c r="G1460" s="333">
        <f t="shared" si="34"/>
        <v>2797.6499999999887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25">
      <c r="A1461" s="329" t="s">
        <v>289</v>
      </c>
      <c r="B1461" s="330">
        <v>1</v>
      </c>
      <c r="C1461" s="298">
        <v>46082</v>
      </c>
      <c r="D1461" s="299" t="s">
        <v>304</v>
      </c>
      <c r="E1461" s="331">
        <v>119.17</v>
      </c>
      <c r="F1461" s="331"/>
      <c r="G1461" s="333">
        <f t="shared" si="34"/>
        <v>2822.6499999999887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25">
      <c r="A1462" s="329" t="s">
        <v>284</v>
      </c>
      <c r="B1462" s="330">
        <v>37</v>
      </c>
      <c r="C1462" s="298">
        <v>46081</v>
      </c>
      <c r="D1462" s="299" t="s">
        <v>424</v>
      </c>
      <c r="E1462" s="331">
        <v>3764.91</v>
      </c>
      <c r="F1462" s="331"/>
      <c r="G1462" s="333">
        <f t="shared" si="34"/>
        <v>2941.8199999999888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25">
      <c r="A1463" s="329" t="s">
        <v>286</v>
      </c>
      <c r="B1463" s="330">
        <v>25</v>
      </c>
      <c r="C1463" s="298">
        <v>46081</v>
      </c>
      <c r="D1463" s="298" t="s">
        <v>204</v>
      </c>
      <c r="E1463" s="331">
        <v>350</v>
      </c>
      <c r="F1463" s="331"/>
      <c r="G1463" s="333">
        <f t="shared" si="34"/>
        <v>6706.7299999999886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25">
      <c r="A1464" s="329" t="s">
        <v>286</v>
      </c>
      <c r="B1464" s="330">
        <v>26</v>
      </c>
      <c r="C1464" s="298">
        <v>46081</v>
      </c>
      <c r="D1464" s="298" t="s">
        <v>205</v>
      </c>
      <c r="E1464" s="331">
        <v>320</v>
      </c>
      <c r="F1464" s="331"/>
      <c r="G1464" s="333">
        <f t="shared" si="34"/>
        <v>7056.7299999999886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25">
      <c r="A1465" s="329" t="s">
        <v>286</v>
      </c>
      <c r="B1465" s="330">
        <v>27</v>
      </c>
      <c r="C1465" s="298">
        <v>46081</v>
      </c>
      <c r="D1465" s="298" t="s">
        <v>206</v>
      </c>
      <c r="E1465" s="331">
        <v>25</v>
      </c>
      <c r="F1465" s="331"/>
      <c r="G1465" s="333">
        <f t="shared" si="34"/>
        <v>7376.7299999999886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25">
      <c r="A1466" s="329" t="s">
        <v>286</v>
      </c>
      <c r="B1466" s="330">
        <v>28</v>
      </c>
      <c r="C1466" s="298">
        <v>46081</v>
      </c>
      <c r="D1466" s="298" t="s">
        <v>207</v>
      </c>
      <c r="E1466" s="331">
        <v>25</v>
      </c>
      <c r="F1466" s="331"/>
      <c r="G1466" s="333">
        <f t="shared" si="34"/>
        <v>7401.7299999999886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25">
      <c r="A1467" s="329" t="s">
        <v>286</v>
      </c>
      <c r="B1467" s="330">
        <v>29</v>
      </c>
      <c r="C1467" s="298">
        <v>46081</v>
      </c>
      <c r="D1467" s="298" t="s">
        <v>208</v>
      </c>
      <c r="E1467" s="331">
        <v>45</v>
      </c>
      <c r="F1467" s="331"/>
      <c r="G1467" s="333">
        <f t="shared" si="34"/>
        <v>7426.7299999999886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25">
      <c r="A1468" s="329" t="s">
        <v>286</v>
      </c>
      <c r="B1468" s="330">
        <v>30</v>
      </c>
      <c r="C1468" s="298">
        <v>46081</v>
      </c>
      <c r="D1468" s="298" t="s">
        <v>209</v>
      </c>
      <c r="E1468" s="331">
        <v>400</v>
      </c>
      <c r="F1468" s="331"/>
      <c r="G1468" s="333">
        <f t="shared" si="34"/>
        <v>7471.7299999999886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25">
      <c r="A1469" s="329" t="s">
        <v>286</v>
      </c>
      <c r="B1469" s="330">
        <v>31</v>
      </c>
      <c r="C1469" s="298">
        <v>46081</v>
      </c>
      <c r="D1469" s="298" t="s">
        <v>210</v>
      </c>
      <c r="E1469" s="331">
        <v>375</v>
      </c>
      <c r="F1469" s="331"/>
      <c r="G1469" s="333">
        <f t="shared" si="34"/>
        <v>7871.7299999999886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25">
      <c r="A1470" s="329" t="s">
        <v>286</v>
      </c>
      <c r="B1470" s="330">
        <v>32</v>
      </c>
      <c r="C1470" s="298">
        <v>46081</v>
      </c>
      <c r="D1470" s="298" t="s">
        <v>211</v>
      </c>
      <c r="E1470" s="331">
        <v>100</v>
      </c>
      <c r="F1470" s="331"/>
      <c r="G1470" s="333">
        <f t="shared" si="34"/>
        <v>8246.7299999999886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25">
      <c r="A1471" s="329" t="s">
        <v>286</v>
      </c>
      <c r="B1471" s="330">
        <v>33</v>
      </c>
      <c r="C1471" s="298">
        <v>46081</v>
      </c>
      <c r="D1471" s="298" t="s">
        <v>212</v>
      </c>
      <c r="E1471" s="331">
        <v>85</v>
      </c>
      <c r="F1471" s="331"/>
      <c r="G1471" s="333">
        <f t="shared" si="34"/>
        <v>8346.7299999999886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25">
      <c r="A1472" s="329" t="s">
        <v>286</v>
      </c>
      <c r="B1472" s="330">
        <v>34</v>
      </c>
      <c r="C1472" s="298">
        <v>46081</v>
      </c>
      <c r="D1472" s="298" t="s">
        <v>213</v>
      </c>
      <c r="E1472" s="331">
        <v>230</v>
      </c>
      <c r="F1472" s="331"/>
      <c r="G1472" s="333">
        <f t="shared" si="34"/>
        <v>8431.7299999999886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25">
      <c r="A1473" s="329" t="s">
        <v>286</v>
      </c>
      <c r="B1473" s="330">
        <v>35</v>
      </c>
      <c r="C1473" s="298">
        <v>46081</v>
      </c>
      <c r="D1473" s="298" t="s">
        <v>214</v>
      </c>
      <c r="E1473" s="331">
        <v>45</v>
      </c>
      <c r="F1473" s="331"/>
      <c r="G1473" s="333">
        <f t="shared" si="34"/>
        <v>8661.7299999999886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25">
      <c r="A1474" s="329" t="s">
        <v>294</v>
      </c>
      <c r="B1474" s="330">
        <v>42</v>
      </c>
      <c r="C1474" s="298">
        <v>46081</v>
      </c>
      <c r="D1474" s="298" t="s">
        <v>200</v>
      </c>
      <c r="E1474" s="331">
        <v>51.19</v>
      </c>
      <c r="F1474" s="331"/>
      <c r="G1474" s="333">
        <f t="shared" si="34"/>
        <v>8706.7299999999886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25">
      <c r="A1475" s="329" t="s">
        <v>294</v>
      </c>
      <c r="B1475" s="330">
        <v>43</v>
      </c>
      <c r="C1475" s="298">
        <v>46081</v>
      </c>
      <c r="D1475" s="298" t="s">
        <v>201</v>
      </c>
      <c r="E1475" s="331">
        <v>37.17</v>
      </c>
      <c r="F1475" s="331"/>
      <c r="G1475" s="333">
        <f t="shared" si="34"/>
        <v>8757.9199999999892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25">
      <c r="A1476" s="329" t="s">
        <v>294</v>
      </c>
      <c r="B1476" s="330">
        <v>10</v>
      </c>
      <c r="C1476" s="298">
        <v>46081</v>
      </c>
      <c r="D1476" s="298" t="s">
        <v>176</v>
      </c>
      <c r="E1476" s="331">
        <v>17.899999999999999</v>
      </c>
      <c r="F1476" s="331"/>
      <c r="G1476" s="333">
        <f t="shared" si="34"/>
        <v>8795.0899999999892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25">
      <c r="A1477" s="329" t="s">
        <v>289</v>
      </c>
      <c r="B1477" s="330">
        <v>2</v>
      </c>
      <c r="C1477" s="298">
        <v>46080</v>
      </c>
      <c r="D1477" s="298" t="s">
        <v>357</v>
      </c>
      <c r="E1477" s="331">
        <v>11.17</v>
      </c>
      <c r="F1477" s="331"/>
      <c r="G1477" s="333">
        <f t="shared" si="34"/>
        <v>8812.9899999999889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25">
      <c r="A1478" s="329" t="s">
        <v>289</v>
      </c>
      <c r="B1478" s="330">
        <v>2</v>
      </c>
      <c r="C1478" s="298">
        <v>46080</v>
      </c>
      <c r="D1478" s="299" t="s">
        <v>425</v>
      </c>
      <c r="E1478" s="331">
        <v>25</v>
      </c>
      <c r="F1478" s="331"/>
      <c r="G1478" s="333">
        <f t="shared" si="34"/>
        <v>8824.1599999999889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25">
      <c r="A1479" s="329" t="s">
        <v>289</v>
      </c>
      <c r="B1479" s="330">
        <v>2</v>
      </c>
      <c r="C1479" s="298">
        <v>46080</v>
      </c>
      <c r="D1479" s="299" t="s">
        <v>357</v>
      </c>
      <c r="E1479" s="331">
        <v>22.84</v>
      </c>
      <c r="F1479" s="331"/>
      <c r="G1479" s="333">
        <f t="shared" si="34"/>
        <v>8849.1599999999889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25">
      <c r="A1480" s="329" t="s">
        <v>289</v>
      </c>
      <c r="B1480" s="330">
        <v>6</v>
      </c>
      <c r="C1480" s="298">
        <v>46080</v>
      </c>
      <c r="D1480" s="299" t="s">
        <v>426</v>
      </c>
      <c r="E1480" s="331">
        <v>-88</v>
      </c>
      <c r="F1480" s="331"/>
      <c r="G1480" s="333">
        <f t="shared" si="34"/>
        <v>8871.9999999999891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25">
      <c r="A1481" s="329" t="s">
        <v>291</v>
      </c>
      <c r="B1481" s="330">
        <v>38</v>
      </c>
      <c r="C1481" s="298">
        <v>46080</v>
      </c>
      <c r="D1481" s="299" t="s">
        <v>293</v>
      </c>
      <c r="E1481" s="331"/>
      <c r="F1481" s="331">
        <v>4278.1499999999996</v>
      </c>
      <c r="G1481" s="333">
        <f t="shared" si="34"/>
        <v>8783.9999999999891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25">
      <c r="A1482" s="329" t="s">
        <v>289</v>
      </c>
      <c r="B1482" s="330">
        <v>6</v>
      </c>
      <c r="C1482" s="298">
        <v>46080</v>
      </c>
      <c r="D1482" s="299" t="s">
        <v>427</v>
      </c>
      <c r="E1482" s="331">
        <v>25.93</v>
      </c>
      <c r="F1482" s="331"/>
      <c r="G1482" s="333">
        <f t="shared" si="34"/>
        <v>4505.8499999999904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25">
      <c r="A1483" s="329" t="s">
        <v>289</v>
      </c>
      <c r="B1483" s="330">
        <v>4</v>
      </c>
      <c r="C1483" s="298">
        <v>46079</v>
      </c>
      <c r="D1483" s="299" t="s">
        <v>310</v>
      </c>
      <c r="E1483" s="331">
        <v>29.84</v>
      </c>
      <c r="F1483" s="331"/>
      <c r="G1483" s="333">
        <f t="shared" si="34"/>
        <v>4531.7799999999907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25">
      <c r="A1484" s="329" t="s">
        <v>289</v>
      </c>
      <c r="B1484" s="330">
        <v>5</v>
      </c>
      <c r="C1484" s="298">
        <v>46079</v>
      </c>
      <c r="D1484" s="299" t="s">
        <v>428</v>
      </c>
      <c r="E1484" s="331">
        <v>103.25</v>
      </c>
      <c r="F1484" s="331"/>
      <c r="G1484" s="333">
        <f t="shared" si="34"/>
        <v>4561.6199999999908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25">
      <c r="A1485" s="329" t="s">
        <v>289</v>
      </c>
      <c r="B1485" s="330">
        <v>8</v>
      </c>
      <c r="C1485" s="298">
        <v>46079</v>
      </c>
      <c r="D1485" s="299" t="s">
        <v>356</v>
      </c>
      <c r="E1485" s="331">
        <v>26.02</v>
      </c>
      <c r="F1485" s="331"/>
      <c r="G1485" s="333">
        <f t="shared" si="34"/>
        <v>4664.8699999999908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25">
      <c r="A1486" s="329" t="s">
        <v>294</v>
      </c>
      <c r="B1486" s="330">
        <v>24</v>
      </c>
      <c r="C1486" s="298">
        <v>46079</v>
      </c>
      <c r="D1486" s="299" t="s">
        <v>858</v>
      </c>
      <c r="E1486" s="331">
        <v>84.83</v>
      </c>
      <c r="F1486" s="331"/>
      <c r="G1486" s="333">
        <f t="shared" si="34"/>
        <v>4690.8899999999912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25">
      <c r="A1487" s="329" t="s">
        <v>289</v>
      </c>
      <c r="B1487" s="330">
        <v>2</v>
      </c>
      <c r="C1487" s="298">
        <v>46079</v>
      </c>
      <c r="D1487" s="299" t="s">
        <v>296</v>
      </c>
      <c r="E1487" s="331">
        <v>17.87</v>
      </c>
      <c r="F1487" s="331"/>
      <c r="G1487" s="333">
        <f t="shared" si="34"/>
        <v>4775.7199999999912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25">
      <c r="A1488" s="329" t="s">
        <v>289</v>
      </c>
      <c r="B1488" s="330">
        <v>5</v>
      </c>
      <c r="C1488" s="298">
        <v>46079</v>
      </c>
      <c r="D1488" s="299" t="s">
        <v>429</v>
      </c>
      <c r="E1488" s="331">
        <v>123.64</v>
      </c>
      <c r="F1488" s="331"/>
      <c r="G1488" s="333">
        <f t="shared" si="34"/>
        <v>4793.5899999999911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25">
      <c r="A1489" s="329" t="s">
        <v>289</v>
      </c>
      <c r="B1489" s="330">
        <v>8</v>
      </c>
      <c r="C1489" s="298">
        <v>46078</v>
      </c>
      <c r="D1489" s="299" t="s">
        <v>319</v>
      </c>
      <c r="E1489" s="331">
        <v>18.5</v>
      </c>
      <c r="F1489" s="331"/>
      <c r="G1489" s="333">
        <f t="shared" si="34"/>
        <v>4917.2299999999914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25">
      <c r="A1490" s="329" t="s">
        <v>289</v>
      </c>
      <c r="B1490" s="330">
        <v>4</v>
      </c>
      <c r="C1490" s="298">
        <v>46078</v>
      </c>
      <c r="D1490" s="299" t="s">
        <v>296</v>
      </c>
      <c r="E1490" s="331">
        <v>50.96</v>
      </c>
      <c r="F1490" s="331"/>
      <c r="G1490" s="333">
        <f t="shared" si="34"/>
        <v>4935.7299999999914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25">
      <c r="A1491" s="329" t="s">
        <v>289</v>
      </c>
      <c r="B1491" s="330">
        <v>8</v>
      </c>
      <c r="C1491" s="298">
        <v>46078</v>
      </c>
      <c r="D1491" s="299" t="s">
        <v>296</v>
      </c>
      <c r="E1491" s="331">
        <v>11.28</v>
      </c>
      <c r="F1491" s="331"/>
      <c r="G1491" s="333">
        <f t="shared" si="34"/>
        <v>4986.6899999999914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25">
      <c r="A1492" s="329" t="s">
        <v>294</v>
      </c>
      <c r="B1492" s="330">
        <v>12</v>
      </c>
      <c r="C1492" s="298">
        <v>46078</v>
      </c>
      <c r="D1492" s="299" t="s">
        <v>314</v>
      </c>
      <c r="E1492" s="331">
        <v>204.47</v>
      </c>
      <c r="F1492" s="331"/>
      <c r="G1492" s="333">
        <f t="shared" si="34"/>
        <v>4997.9699999999912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25">
      <c r="A1493" s="329" t="s">
        <v>289</v>
      </c>
      <c r="B1493" s="330">
        <v>8</v>
      </c>
      <c r="C1493" s="298">
        <v>46078</v>
      </c>
      <c r="D1493" s="299" t="s">
        <v>308</v>
      </c>
      <c r="E1493" s="331">
        <v>47.99</v>
      </c>
      <c r="F1493" s="331"/>
      <c r="G1493" s="333">
        <f t="shared" si="34"/>
        <v>5202.4399999999914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25">
      <c r="A1494" s="329" t="s">
        <v>289</v>
      </c>
      <c r="B1494" s="330">
        <v>1</v>
      </c>
      <c r="C1494" s="298">
        <v>46078</v>
      </c>
      <c r="D1494" s="299" t="s">
        <v>304</v>
      </c>
      <c r="E1494" s="331">
        <v>19.09</v>
      </c>
      <c r="F1494" s="331"/>
      <c r="G1494" s="333">
        <f t="shared" si="34"/>
        <v>5250.4299999999912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25">
      <c r="A1495" s="329" t="s">
        <v>294</v>
      </c>
      <c r="B1495" s="330">
        <v>23</v>
      </c>
      <c r="C1495" s="298">
        <v>46076</v>
      </c>
      <c r="D1495" s="299" t="s">
        <v>67</v>
      </c>
      <c r="E1495" s="331">
        <v>650.88</v>
      </c>
      <c r="F1495" s="331"/>
      <c r="G1495" s="333">
        <f t="shared" si="34"/>
        <v>5269.5199999999913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25">
      <c r="A1496" s="329" t="s">
        <v>289</v>
      </c>
      <c r="B1496" s="330">
        <v>6</v>
      </c>
      <c r="C1496" s="298">
        <v>46076</v>
      </c>
      <c r="D1496" s="299" t="s">
        <v>350</v>
      </c>
      <c r="E1496" s="331">
        <v>35</v>
      </c>
      <c r="F1496" s="331"/>
      <c r="G1496" s="333">
        <f t="shared" si="34"/>
        <v>5920.3999999999915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25">
      <c r="A1497" s="329" t="s">
        <v>289</v>
      </c>
      <c r="B1497" s="330">
        <v>1</v>
      </c>
      <c r="C1497" s="298">
        <v>46076</v>
      </c>
      <c r="D1497" s="299" t="s">
        <v>306</v>
      </c>
      <c r="E1497" s="331">
        <v>128.97999999999999</v>
      </c>
      <c r="F1497" s="331"/>
      <c r="G1497" s="333">
        <f t="shared" si="34"/>
        <v>5955.3999999999915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25">
      <c r="A1498" s="329" t="s">
        <v>289</v>
      </c>
      <c r="B1498" s="330">
        <v>1</v>
      </c>
      <c r="C1498" s="298">
        <v>46076</v>
      </c>
      <c r="D1498" s="299" t="s">
        <v>320</v>
      </c>
      <c r="E1498" s="331">
        <v>52.55</v>
      </c>
      <c r="F1498" s="331"/>
      <c r="G1498" s="333">
        <f t="shared" si="34"/>
        <v>6084.379999999991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25">
      <c r="A1499" s="329" t="s">
        <v>289</v>
      </c>
      <c r="B1499" s="330">
        <v>3</v>
      </c>
      <c r="C1499" s="298">
        <v>46075</v>
      </c>
      <c r="D1499" s="299" t="s">
        <v>347</v>
      </c>
      <c r="E1499" s="331">
        <v>13.76</v>
      </c>
      <c r="F1499" s="331"/>
      <c r="G1499" s="333">
        <f t="shared" si="34"/>
        <v>6136.9299999999912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25">
      <c r="A1500" s="329" t="s">
        <v>289</v>
      </c>
      <c r="B1500" s="330">
        <v>1</v>
      </c>
      <c r="C1500" s="298">
        <v>46075</v>
      </c>
      <c r="D1500" s="299" t="s">
        <v>311</v>
      </c>
      <c r="E1500" s="331">
        <v>187.64</v>
      </c>
      <c r="F1500" s="331"/>
      <c r="G1500" s="333">
        <f t="shared" si="34"/>
        <v>6150.6899999999914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25">
      <c r="A1501" s="329" t="s">
        <v>289</v>
      </c>
      <c r="B1501" s="330">
        <v>1</v>
      </c>
      <c r="C1501" s="298">
        <v>46074</v>
      </c>
      <c r="D1501" s="299" t="s">
        <v>392</v>
      </c>
      <c r="E1501" s="331">
        <v>75.78</v>
      </c>
      <c r="F1501" s="331"/>
      <c r="G1501" s="333">
        <f t="shared" si="34"/>
        <v>6338.3299999999917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25">
      <c r="A1502" s="329" t="s">
        <v>289</v>
      </c>
      <c r="B1502" s="330">
        <v>2</v>
      </c>
      <c r="C1502" s="298">
        <v>46074</v>
      </c>
      <c r="D1502" s="299" t="s">
        <v>391</v>
      </c>
      <c r="E1502" s="331">
        <v>27.41</v>
      </c>
      <c r="F1502" s="331"/>
      <c r="G1502" s="333">
        <f t="shared" si="34"/>
        <v>6414.1099999999915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25">
      <c r="A1503" s="329" t="s">
        <v>289</v>
      </c>
      <c r="B1503" s="330">
        <v>4</v>
      </c>
      <c r="C1503" s="298">
        <v>46074</v>
      </c>
      <c r="D1503" s="299" t="s">
        <v>430</v>
      </c>
      <c r="E1503" s="331">
        <v>32.049999999999997</v>
      </c>
      <c r="F1503" s="331"/>
      <c r="G1503" s="333">
        <f t="shared" si="34"/>
        <v>6441.5199999999913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25">
      <c r="A1504" s="329" t="s">
        <v>289</v>
      </c>
      <c r="B1504" s="330">
        <v>2</v>
      </c>
      <c r="C1504" s="298">
        <v>46074</v>
      </c>
      <c r="D1504" s="299" t="s">
        <v>357</v>
      </c>
      <c r="E1504" s="331">
        <v>9.4700000000000006</v>
      </c>
      <c r="F1504" s="331"/>
      <c r="G1504" s="333">
        <f t="shared" si="34"/>
        <v>6473.5699999999915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25">
      <c r="A1505" s="329" t="s">
        <v>289</v>
      </c>
      <c r="B1505" s="330">
        <v>2</v>
      </c>
      <c r="C1505" s="298">
        <v>46073</v>
      </c>
      <c r="D1505" s="299" t="s">
        <v>296</v>
      </c>
      <c r="E1505" s="331">
        <v>14.47</v>
      </c>
      <c r="F1505" s="331"/>
      <c r="G1505" s="333">
        <f t="shared" si="34"/>
        <v>6483.0399999999918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25">
      <c r="A1506" s="329" t="s">
        <v>289</v>
      </c>
      <c r="B1506" s="330">
        <v>3</v>
      </c>
      <c r="C1506" s="298">
        <v>46073</v>
      </c>
      <c r="D1506" s="299" t="s">
        <v>354</v>
      </c>
      <c r="E1506" s="331">
        <v>11.97</v>
      </c>
      <c r="F1506" s="331"/>
      <c r="G1506" s="333">
        <f t="shared" si="34"/>
        <v>6497.509999999992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25">
      <c r="A1507" s="329" t="s">
        <v>289</v>
      </c>
      <c r="B1507" s="330">
        <v>4</v>
      </c>
      <c r="C1507" s="298">
        <v>46073</v>
      </c>
      <c r="D1507" s="299" t="s">
        <v>354</v>
      </c>
      <c r="E1507" s="331">
        <v>59.88</v>
      </c>
      <c r="F1507" s="331"/>
      <c r="G1507" s="333">
        <f t="shared" si="34"/>
        <v>6509.4799999999923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25">
      <c r="A1508" s="329" t="s">
        <v>289</v>
      </c>
      <c r="B1508" s="330">
        <v>2</v>
      </c>
      <c r="C1508" s="298">
        <v>46073</v>
      </c>
      <c r="D1508" s="299" t="s">
        <v>417</v>
      </c>
      <c r="E1508" s="331">
        <v>19.57</v>
      </c>
      <c r="F1508" s="331"/>
      <c r="G1508" s="333">
        <f t="shared" si="34"/>
        <v>6569.3599999999924</v>
      </c>
      <c r="H1508" s="334"/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25">
      <c r="A1509" s="329" t="s">
        <v>294</v>
      </c>
      <c r="B1509" s="330">
        <v>22</v>
      </c>
      <c r="C1509" s="298">
        <v>46073</v>
      </c>
      <c r="D1509" s="299" t="s">
        <v>323</v>
      </c>
      <c r="E1509" s="331">
        <v>20.22</v>
      </c>
      <c r="F1509" s="331"/>
      <c r="G1509" s="333">
        <f t="shared" si="34"/>
        <v>6588.9299999999921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25">
      <c r="A1510" s="329" t="s">
        <v>289</v>
      </c>
      <c r="B1510" s="330">
        <v>2</v>
      </c>
      <c r="C1510" s="298">
        <v>46073</v>
      </c>
      <c r="D1510" s="299" t="s">
        <v>357</v>
      </c>
      <c r="E1510" s="331">
        <v>5.3</v>
      </c>
      <c r="F1510" s="331"/>
      <c r="G1510" s="333">
        <f t="shared" si="34"/>
        <v>6609.1499999999924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25">
      <c r="A1511" s="329" t="s">
        <v>289</v>
      </c>
      <c r="B1511" s="330">
        <v>3</v>
      </c>
      <c r="C1511" s="298">
        <v>46073</v>
      </c>
      <c r="D1511" s="299" t="s">
        <v>324</v>
      </c>
      <c r="E1511" s="331">
        <v>8.1300000000000008</v>
      </c>
      <c r="F1511" s="331"/>
      <c r="G1511" s="333">
        <f t="shared" si="34"/>
        <v>6614.4499999999925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25">
      <c r="A1512" s="329" t="s">
        <v>289</v>
      </c>
      <c r="B1512" s="330">
        <v>4</v>
      </c>
      <c r="C1512" s="298">
        <v>46073</v>
      </c>
      <c r="D1512" s="299" t="s">
        <v>310</v>
      </c>
      <c r="E1512" s="331">
        <v>32.43</v>
      </c>
      <c r="F1512" s="331"/>
      <c r="G1512" s="333">
        <f t="shared" si="34"/>
        <v>6622.5799999999927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25">
      <c r="A1513" s="329" t="s">
        <v>289</v>
      </c>
      <c r="B1513" s="330">
        <v>8</v>
      </c>
      <c r="C1513" s="298">
        <v>46073</v>
      </c>
      <c r="D1513" s="299" t="s">
        <v>431</v>
      </c>
      <c r="E1513" s="331">
        <v>98.65</v>
      </c>
      <c r="F1513" s="331"/>
      <c r="G1513" s="333">
        <f t="shared" si="34"/>
        <v>6655.0099999999929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25">
      <c r="A1514" s="329" t="s">
        <v>289</v>
      </c>
      <c r="B1514" s="330">
        <v>6</v>
      </c>
      <c r="C1514" s="298">
        <v>46072</v>
      </c>
      <c r="D1514" s="299" t="s">
        <v>300</v>
      </c>
      <c r="E1514" s="331">
        <v>30.87</v>
      </c>
      <c r="F1514" s="331"/>
      <c r="G1514" s="333">
        <f t="shared" si="34"/>
        <v>6753.6599999999926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25">
      <c r="A1515" s="329" t="s">
        <v>289</v>
      </c>
      <c r="B1515" s="330">
        <v>6</v>
      </c>
      <c r="C1515" s="298">
        <v>46072</v>
      </c>
      <c r="D1515" s="299" t="s">
        <v>300</v>
      </c>
      <c r="E1515" s="331">
        <v>15.96</v>
      </c>
      <c r="F1515" s="331"/>
      <c r="G1515" s="333">
        <f t="shared" si="34"/>
        <v>6784.5299999999925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25">
      <c r="A1516" s="329" t="s">
        <v>289</v>
      </c>
      <c r="B1516" s="330">
        <v>2</v>
      </c>
      <c r="C1516" s="298">
        <v>46072</v>
      </c>
      <c r="D1516" s="299" t="s">
        <v>296</v>
      </c>
      <c r="E1516" s="331">
        <v>17.36</v>
      </c>
      <c r="F1516" s="331"/>
      <c r="G1516" s="333">
        <f t="shared" si="34"/>
        <v>6800.4899999999925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25">
      <c r="A1517" s="329" t="s">
        <v>294</v>
      </c>
      <c r="B1517" s="330">
        <v>22</v>
      </c>
      <c r="C1517" s="298">
        <v>46072</v>
      </c>
      <c r="D1517" s="299" t="s">
        <v>328</v>
      </c>
      <c r="E1517" s="331">
        <v>7.46</v>
      </c>
      <c r="F1517" s="331"/>
      <c r="G1517" s="333">
        <f t="shared" si="34"/>
        <v>6817.8499999999922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25">
      <c r="A1518" s="329" t="s">
        <v>291</v>
      </c>
      <c r="B1518" s="330">
        <v>39</v>
      </c>
      <c r="C1518" s="298">
        <v>46072</v>
      </c>
      <c r="D1518" s="299" t="s">
        <v>292</v>
      </c>
      <c r="E1518" s="331"/>
      <c r="F1518" s="331">
        <v>2763.77</v>
      </c>
      <c r="G1518" s="333">
        <f t="shared" si="34"/>
        <v>6825.3099999999922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25">
      <c r="A1519" s="329" t="s">
        <v>335</v>
      </c>
      <c r="B1519" s="330" t="s">
        <v>335</v>
      </c>
      <c r="C1519" s="298">
        <v>46071</v>
      </c>
      <c r="D1519" s="299" t="s">
        <v>185</v>
      </c>
      <c r="E1519" s="331">
        <v>182.55</v>
      </c>
      <c r="F1519" s="331"/>
      <c r="G1519" s="333">
        <f t="shared" si="34"/>
        <v>4061.5399999999927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25">
      <c r="A1520" s="329" t="s">
        <v>294</v>
      </c>
      <c r="B1520" s="330">
        <v>15</v>
      </c>
      <c r="C1520" s="298">
        <v>46071</v>
      </c>
      <c r="D1520" s="299" t="s">
        <v>185</v>
      </c>
      <c r="E1520" s="331">
        <v>188.16</v>
      </c>
      <c r="F1520" s="331"/>
      <c r="G1520" s="333">
        <f t="shared" si="34"/>
        <v>4244.0899999999929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25">
      <c r="A1521" s="329" t="s">
        <v>291</v>
      </c>
      <c r="B1521" s="330">
        <v>40</v>
      </c>
      <c r="C1521" s="298">
        <v>46071</v>
      </c>
      <c r="D1521" s="299" t="s">
        <v>316</v>
      </c>
      <c r="E1521" s="331"/>
      <c r="F1521" s="331">
        <v>1281.58</v>
      </c>
      <c r="G1521" s="333">
        <f t="shared" si="34"/>
        <v>4432.2499999999927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25">
      <c r="A1522" s="329" t="s">
        <v>289</v>
      </c>
      <c r="B1522" s="330">
        <v>6</v>
      </c>
      <c r="C1522" s="298">
        <v>46071</v>
      </c>
      <c r="D1522" s="299" t="s">
        <v>432</v>
      </c>
      <c r="E1522" s="331">
        <v>-146</v>
      </c>
      <c r="F1522" s="331"/>
      <c r="G1522" s="333">
        <f t="shared" si="34"/>
        <v>3150.6699999999933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25">
      <c r="A1523" s="329" t="s">
        <v>289</v>
      </c>
      <c r="B1523" s="330">
        <v>2</v>
      </c>
      <c r="C1523" s="298">
        <v>46071</v>
      </c>
      <c r="D1523" s="299" t="s">
        <v>433</v>
      </c>
      <c r="E1523" s="331">
        <v>-13</v>
      </c>
      <c r="F1523" s="331"/>
      <c r="G1523" s="333">
        <f t="shared" si="34"/>
        <v>3004.6699999999933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25">
      <c r="A1524" s="329" t="s">
        <v>335</v>
      </c>
      <c r="B1524" s="330" t="s">
        <v>335</v>
      </c>
      <c r="C1524" s="298">
        <v>46071</v>
      </c>
      <c r="D1524" s="299" t="s">
        <v>458</v>
      </c>
      <c r="E1524" s="331"/>
      <c r="F1524" s="331">
        <v>191</v>
      </c>
      <c r="G1524" s="333">
        <f t="shared" si="34"/>
        <v>2991.6699999999933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25">
      <c r="A1525" s="329" t="s">
        <v>289</v>
      </c>
      <c r="B1525" s="330">
        <v>6</v>
      </c>
      <c r="C1525" s="298">
        <v>46071</v>
      </c>
      <c r="D1525" s="299" t="s">
        <v>300</v>
      </c>
      <c r="E1525" s="331">
        <v>43.63</v>
      </c>
      <c r="F1525" s="331"/>
      <c r="G1525" s="333">
        <f t="shared" si="34"/>
        <v>2800.6699999999933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25">
      <c r="A1526" s="329" t="s">
        <v>289</v>
      </c>
      <c r="B1526" s="330">
        <v>6</v>
      </c>
      <c r="C1526" s="298">
        <v>46071</v>
      </c>
      <c r="D1526" s="299" t="s">
        <v>300</v>
      </c>
      <c r="E1526" s="331">
        <v>10.64</v>
      </c>
      <c r="F1526" s="331"/>
      <c r="G1526" s="333">
        <f t="shared" si="34"/>
        <v>2844.2999999999934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25">
      <c r="A1527" s="329" t="s">
        <v>289</v>
      </c>
      <c r="B1527" s="330">
        <v>8</v>
      </c>
      <c r="C1527" s="298">
        <v>46071</v>
      </c>
      <c r="D1527" s="299" t="s">
        <v>296</v>
      </c>
      <c r="E1527" s="331">
        <v>14.87</v>
      </c>
      <c r="F1527" s="331"/>
      <c r="G1527" s="333">
        <f t="shared" si="34"/>
        <v>2854.9399999999932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25">
      <c r="A1528" s="329" t="s">
        <v>289</v>
      </c>
      <c r="B1528" s="330">
        <v>2</v>
      </c>
      <c r="C1528" s="298">
        <v>46071</v>
      </c>
      <c r="D1528" s="299" t="s">
        <v>295</v>
      </c>
      <c r="E1528" s="331">
        <v>12.99</v>
      </c>
      <c r="F1528" s="331"/>
      <c r="G1528" s="333">
        <f t="shared" si="34"/>
        <v>2869.8099999999931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25">
      <c r="A1529" s="329" t="s">
        <v>289</v>
      </c>
      <c r="B1529" s="330">
        <v>4</v>
      </c>
      <c r="C1529" s="298">
        <v>46071</v>
      </c>
      <c r="D1529" s="299" t="s">
        <v>295</v>
      </c>
      <c r="E1529" s="331">
        <v>29.47</v>
      </c>
      <c r="F1529" s="331"/>
      <c r="G1529" s="333">
        <f t="shared" si="34"/>
        <v>2882.7999999999929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25">
      <c r="A1530" s="329" t="s">
        <v>294</v>
      </c>
      <c r="B1530" s="330">
        <v>22</v>
      </c>
      <c r="C1530" s="298">
        <v>46071</v>
      </c>
      <c r="D1530" s="299" t="s">
        <v>400</v>
      </c>
      <c r="E1530" s="331">
        <v>13.84</v>
      </c>
      <c r="F1530" s="331"/>
      <c r="G1530" s="333">
        <f t="shared" si="34"/>
        <v>2912.2699999999927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25">
      <c r="A1531" s="329" t="s">
        <v>289</v>
      </c>
      <c r="B1531" s="330">
        <v>2</v>
      </c>
      <c r="C1531" s="298">
        <v>46071</v>
      </c>
      <c r="D1531" s="299" t="s">
        <v>434</v>
      </c>
      <c r="E1531" s="331">
        <v>64.569999999999993</v>
      </c>
      <c r="F1531" s="331"/>
      <c r="G1531" s="333">
        <f t="shared" si="34"/>
        <v>2926.1099999999929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25">
      <c r="A1532" s="329" t="s">
        <v>294</v>
      </c>
      <c r="B1532" s="330">
        <v>21</v>
      </c>
      <c r="C1532" s="298">
        <v>46070</v>
      </c>
      <c r="D1532" s="299" t="s">
        <v>194</v>
      </c>
      <c r="E1532" s="331">
        <v>81</v>
      </c>
      <c r="F1532" s="331"/>
      <c r="G1532" s="333">
        <f t="shared" si="34"/>
        <v>2990.679999999993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25">
      <c r="A1533" s="329" t="s">
        <v>289</v>
      </c>
      <c r="B1533" s="330">
        <v>2</v>
      </c>
      <c r="C1533" s="298">
        <v>46070</v>
      </c>
      <c r="D1533" s="299" t="s">
        <v>383</v>
      </c>
      <c r="E1533" s="331">
        <v>81.41</v>
      </c>
      <c r="F1533" s="331"/>
      <c r="G1533" s="333">
        <f t="shared" si="34"/>
        <v>3071.679999999993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25">
      <c r="A1534" s="329" t="s">
        <v>289</v>
      </c>
      <c r="B1534" s="330">
        <v>6</v>
      </c>
      <c r="C1534" s="298">
        <v>46070</v>
      </c>
      <c r="D1534" s="299" t="s">
        <v>300</v>
      </c>
      <c r="E1534" s="331">
        <v>113.74</v>
      </c>
      <c r="F1534" s="331"/>
      <c r="G1534" s="333">
        <f t="shared" si="34"/>
        <v>3153.0899999999929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25">
      <c r="A1535" s="329" t="s">
        <v>294</v>
      </c>
      <c r="B1535" s="330">
        <v>43</v>
      </c>
      <c r="C1535" s="298">
        <v>46070</v>
      </c>
      <c r="D1535" s="299" t="s">
        <v>333</v>
      </c>
      <c r="E1535" s="331">
        <v>29.8</v>
      </c>
      <c r="F1535" s="331"/>
      <c r="G1535" s="333">
        <f t="shared" si="34"/>
        <v>3266.8299999999927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25">
      <c r="A1536" s="329" t="s">
        <v>294</v>
      </c>
      <c r="B1536" s="330">
        <v>42</v>
      </c>
      <c r="C1536" s="298">
        <v>46070</v>
      </c>
      <c r="D1536" s="299" t="s">
        <v>333</v>
      </c>
      <c r="E1536" s="331">
        <v>37.25</v>
      </c>
      <c r="F1536" s="331"/>
      <c r="G1536" s="333">
        <f t="shared" si="34"/>
        <v>3296.6299999999928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25">
      <c r="A1537" s="329" t="s">
        <v>289</v>
      </c>
      <c r="B1537" s="330">
        <v>2</v>
      </c>
      <c r="C1537" s="298">
        <v>46070</v>
      </c>
      <c r="D1537" s="299" t="s">
        <v>423</v>
      </c>
      <c r="E1537" s="331">
        <v>7.97</v>
      </c>
      <c r="F1537" s="331"/>
      <c r="G1537" s="333">
        <f t="shared" si="34"/>
        <v>3333.8799999999928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25">
      <c r="A1538" s="329" t="s">
        <v>294</v>
      </c>
      <c r="B1538" s="330">
        <v>17</v>
      </c>
      <c r="C1538" s="298">
        <v>46070</v>
      </c>
      <c r="D1538" s="299" t="s">
        <v>188</v>
      </c>
      <c r="E1538" s="331">
        <v>42.65</v>
      </c>
      <c r="F1538" s="331"/>
      <c r="G1538" s="333">
        <f t="shared" si="34"/>
        <v>3341.8499999999926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25">
      <c r="A1539" s="329" t="s">
        <v>289</v>
      </c>
      <c r="B1539" s="330">
        <v>6</v>
      </c>
      <c r="C1539" s="298">
        <v>46070</v>
      </c>
      <c r="D1539" s="299" t="s">
        <v>435</v>
      </c>
      <c r="E1539" s="331">
        <v>40</v>
      </c>
      <c r="F1539" s="331"/>
      <c r="G1539" s="333">
        <f t="shared" si="34"/>
        <v>3384.4999999999927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25">
      <c r="A1540" s="329" t="s">
        <v>294</v>
      </c>
      <c r="B1540" s="330">
        <v>11</v>
      </c>
      <c r="C1540" s="298">
        <v>46070</v>
      </c>
      <c r="D1540" s="299" t="s">
        <v>178</v>
      </c>
      <c r="E1540" s="331">
        <v>480.91</v>
      </c>
      <c r="F1540" s="331"/>
      <c r="G1540" s="333">
        <f t="shared" si="34"/>
        <v>3424.4999999999927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25">
      <c r="A1541" s="329" t="s">
        <v>294</v>
      </c>
      <c r="B1541" s="330">
        <v>23</v>
      </c>
      <c r="C1541" s="298">
        <v>46070</v>
      </c>
      <c r="D1541" s="299" t="s">
        <v>63</v>
      </c>
      <c r="E1541" s="331">
        <v>529.46</v>
      </c>
      <c r="F1541" s="331"/>
      <c r="G1541" s="333">
        <f t="shared" si="34"/>
        <v>3905.4099999999926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25">
      <c r="A1542" s="329" t="s">
        <v>289</v>
      </c>
      <c r="B1542" s="330">
        <v>2</v>
      </c>
      <c r="C1542" s="298">
        <v>46069</v>
      </c>
      <c r="D1542" s="299" t="s">
        <v>324</v>
      </c>
      <c r="E1542" s="331">
        <v>16.079999999999998</v>
      </c>
      <c r="F1542" s="331"/>
      <c r="G1542" s="333">
        <f t="shared" si="34"/>
        <v>4434.8699999999926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25">
      <c r="A1543" s="329" t="s">
        <v>289</v>
      </c>
      <c r="B1543" s="330">
        <v>6</v>
      </c>
      <c r="C1543" s="298">
        <v>46069</v>
      </c>
      <c r="D1543" s="299" t="s">
        <v>300</v>
      </c>
      <c r="E1543" s="331">
        <v>21.17</v>
      </c>
      <c r="F1543" s="331"/>
      <c r="G1543" s="333">
        <f t="shared" si="34"/>
        <v>4450.9499999999925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25">
      <c r="A1544" s="329" t="s">
        <v>289</v>
      </c>
      <c r="B1544" s="330">
        <v>6</v>
      </c>
      <c r="C1544" s="298">
        <v>46069</v>
      </c>
      <c r="D1544" s="299" t="s">
        <v>300</v>
      </c>
      <c r="E1544" s="331">
        <v>17.03</v>
      </c>
      <c r="F1544" s="331"/>
      <c r="G1544" s="333">
        <f t="shared" si="34"/>
        <v>4472.1199999999926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25">
      <c r="A1545" s="329" t="s">
        <v>289</v>
      </c>
      <c r="B1545" s="330">
        <v>2</v>
      </c>
      <c r="C1545" s="298">
        <v>46069</v>
      </c>
      <c r="D1545" s="299" t="s">
        <v>296</v>
      </c>
      <c r="E1545" s="331">
        <v>18.309999999999999</v>
      </c>
      <c r="F1545" s="331"/>
      <c r="G1545" s="333">
        <f t="shared" si="34"/>
        <v>4489.1499999999924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25">
      <c r="A1546" s="329" t="s">
        <v>289</v>
      </c>
      <c r="B1546" s="330">
        <v>2</v>
      </c>
      <c r="C1546" s="298">
        <v>46069</v>
      </c>
      <c r="D1546" s="299" t="s">
        <v>301</v>
      </c>
      <c r="E1546" s="331">
        <v>19.3</v>
      </c>
      <c r="F1546" s="331"/>
      <c r="G1546" s="333">
        <f t="shared" si="34"/>
        <v>4507.4599999999928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25">
      <c r="A1547" s="329" t="s">
        <v>289</v>
      </c>
      <c r="B1547" s="330">
        <v>6</v>
      </c>
      <c r="C1547" s="298">
        <v>46069</v>
      </c>
      <c r="D1547" s="299" t="s">
        <v>396</v>
      </c>
      <c r="E1547" s="331">
        <v>24.67</v>
      </c>
      <c r="F1547" s="331"/>
      <c r="G1547" s="333">
        <f t="shared" si="34"/>
        <v>4526.7599999999929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25">
      <c r="A1548" s="329" t="s">
        <v>287</v>
      </c>
      <c r="B1548" s="330" t="s">
        <v>287</v>
      </c>
      <c r="C1548" s="298">
        <v>46069</v>
      </c>
      <c r="D1548" s="299" t="s">
        <v>396</v>
      </c>
      <c r="E1548" s="331">
        <v>152.41999999999999</v>
      </c>
      <c r="F1548" s="331">
        <v>152.41999999999999</v>
      </c>
      <c r="G1548" s="333">
        <f t="shared" si="34"/>
        <v>4551.429999999993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25">
      <c r="A1549" s="329" t="s">
        <v>289</v>
      </c>
      <c r="B1549" s="330">
        <v>6</v>
      </c>
      <c r="C1549" s="298">
        <v>46068</v>
      </c>
      <c r="D1549" s="299" t="s">
        <v>436</v>
      </c>
      <c r="E1549" s="331">
        <v>233.83</v>
      </c>
      <c r="F1549" s="331"/>
      <c r="G1549" s="333">
        <f t="shared" si="34"/>
        <v>4551.429999999993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25">
      <c r="A1550" s="329" t="s">
        <v>289</v>
      </c>
      <c r="B1550" s="330">
        <v>2</v>
      </c>
      <c r="C1550" s="298">
        <v>46068</v>
      </c>
      <c r="D1550" s="299" t="s">
        <v>326</v>
      </c>
      <c r="E1550" s="331">
        <v>50.87</v>
      </c>
      <c r="F1550" s="331"/>
      <c r="G1550" s="333">
        <f t="shared" si="34"/>
        <v>4785.2599999999929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25">
      <c r="A1551" s="329" t="s">
        <v>289</v>
      </c>
      <c r="B1551" s="330">
        <v>2</v>
      </c>
      <c r="C1551" s="298">
        <v>46068</v>
      </c>
      <c r="D1551" s="299" t="s">
        <v>437</v>
      </c>
      <c r="E1551" s="331">
        <v>16</v>
      </c>
      <c r="F1551" s="331"/>
      <c r="G1551" s="333">
        <f t="shared" si="34"/>
        <v>4836.1299999999928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25">
      <c r="A1552" s="329" t="s">
        <v>289</v>
      </c>
      <c r="B1552" s="330">
        <v>2</v>
      </c>
      <c r="C1552" s="298">
        <v>46068</v>
      </c>
      <c r="D1552" s="299" t="s">
        <v>352</v>
      </c>
      <c r="E1552" s="331">
        <v>30</v>
      </c>
      <c r="F1552" s="331"/>
      <c r="G1552" s="333">
        <f t="shared" si="34"/>
        <v>4852.1299999999928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25">
      <c r="A1553" s="329" t="s">
        <v>289</v>
      </c>
      <c r="B1553" s="330">
        <v>6</v>
      </c>
      <c r="C1553" s="298">
        <v>46068</v>
      </c>
      <c r="D1553" s="299" t="s">
        <v>306</v>
      </c>
      <c r="E1553" s="331">
        <v>76</v>
      </c>
      <c r="F1553" s="331"/>
      <c r="G1553" s="333">
        <f t="shared" si="34"/>
        <v>4882.1299999999928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25">
      <c r="A1554" s="329" t="s">
        <v>289</v>
      </c>
      <c r="B1554" s="330">
        <v>3</v>
      </c>
      <c r="C1554" s="298">
        <v>46068</v>
      </c>
      <c r="D1554" s="299" t="s">
        <v>347</v>
      </c>
      <c r="E1554" s="331">
        <v>3.59</v>
      </c>
      <c r="F1554" s="331"/>
      <c r="G1554" s="333">
        <f t="shared" si="34"/>
        <v>4958.1299999999928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25">
      <c r="A1555" s="329" t="s">
        <v>289</v>
      </c>
      <c r="B1555" s="330">
        <v>6</v>
      </c>
      <c r="C1555" s="298">
        <v>46068</v>
      </c>
      <c r="D1555" s="299" t="s">
        <v>438</v>
      </c>
      <c r="E1555" s="331">
        <v>70</v>
      </c>
      <c r="F1555" s="331"/>
      <c r="G1555" s="333">
        <f t="shared" si="34"/>
        <v>4961.719999999993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25">
      <c r="A1556" s="329" t="s">
        <v>289</v>
      </c>
      <c r="B1556" s="330">
        <v>8</v>
      </c>
      <c r="C1556" s="298">
        <v>46068</v>
      </c>
      <c r="D1556" s="299" t="s">
        <v>439</v>
      </c>
      <c r="E1556" s="331">
        <v>175</v>
      </c>
      <c r="F1556" s="331"/>
      <c r="G1556" s="333">
        <f t="shared" si="34"/>
        <v>5031.719999999993</v>
      </c>
      <c r="H1556" s="334" t="s">
        <v>298</v>
      </c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25">
      <c r="A1557" s="329" t="s">
        <v>289</v>
      </c>
      <c r="B1557" s="330">
        <v>8</v>
      </c>
      <c r="C1557" s="298">
        <v>46067</v>
      </c>
      <c r="D1557" s="299" t="s">
        <v>319</v>
      </c>
      <c r="E1557" s="331">
        <v>13.09</v>
      </c>
      <c r="F1557" s="331"/>
      <c r="G1557" s="333">
        <f t="shared" si="34"/>
        <v>5206.719999999993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25">
      <c r="A1558" s="329" t="s">
        <v>289</v>
      </c>
      <c r="B1558" s="330">
        <v>3</v>
      </c>
      <c r="C1558" s="298">
        <v>46067</v>
      </c>
      <c r="D1558" s="299" t="s">
        <v>296</v>
      </c>
      <c r="E1558" s="331">
        <v>7.56</v>
      </c>
      <c r="F1558" s="331"/>
      <c r="G1558" s="333">
        <f t="shared" si="34"/>
        <v>5219.8099999999931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25">
      <c r="A1559" s="329" t="s">
        <v>289</v>
      </c>
      <c r="B1559" s="330">
        <v>4</v>
      </c>
      <c r="C1559" s="298">
        <v>46067</v>
      </c>
      <c r="D1559" s="299" t="s">
        <v>296</v>
      </c>
      <c r="E1559" s="331">
        <v>32.409999999999997</v>
      </c>
      <c r="F1559" s="331"/>
      <c r="G1559" s="333">
        <f t="shared" si="34"/>
        <v>5227.3699999999935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25">
      <c r="A1560" s="329" t="s">
        <v>289</v>
      </c>
      <c r="B1560" s="330">
        <v>5</v>
      </c>
      <c r="C1560" s="298">
        <v>46067</v>
      </c>
      <c r="D1560" s="299" t="s">
        <v>440</v>
      </c>
      <c r="E1560" s="331">
        <v>400</v>
      </c>
      <c r="F1560" s="331"/>
      <c r="G1560" s="333">
        <f t="shared" si="34"/>
        <v>5259.7799999999934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25">
      <c r="A1561" s="329" t="s">
        <v>289</v>
      </c>
      <c r="B1561" s="330">
        <v>8</v>
      </c>
      <c r="C1561" s="298">
        <v>46066</v>
      </c>
      <c r="D1561" s="299" t="s">
        <v>319</v>
      </c>
      <c r="E1561" s="331">
        <v>41.51</v>
      </c>
      <c r="F1561" s="331"/>
      <c r="G1561" s="333">
        <f t="shared" si="34"/>
        <v>5659.7799999999934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25">
      <c r="A1562" s="329" t="s">
        <v>289</v>
      </c>
      <c r="B1562" s="330">
        <v>4</v>
      </c>
      <c r="C1562" s="298">
        <v>46066</v>
      </c>
      <c r="D1562" s="299" t="s">
        <v>296</v>
      </c>
      <c r="E1562" s="331">
        <v>21.55</v>
      </c>
      <c r="F1562" s="331"/>
      <c r="G1562" s="333">
        <f t="shared" si="34"/>
        <v>5701.2899999999936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25">
      <c r="A1563" s="329" t="s">
        <v>289</v>
      </c>
      <c r="B1563" s="330">
        <v>2</v>
      </c>
      <c r="C1563" s="298">
        <v>46066</v>
      </c>
      <c r="D1563" s="299" t="s">
        <v>357</v>
      </c>
      <c r="E1563" s="331">
        <v>12.45</v>
      </c>
      <c r="F1563" s="331"/>
      <c r="G1563" s="333">
        <f t="shared" si="34"/>
        <v>5722.8399999999938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25">
      <c r="A1564" s="329" t="s">
        <v>287</v>
      </c>
      <c r="B1564" s="330" t="s">
        <v>287</v>
      </c>
      <c r="C1564" s="298">
        <v>46066</v>
      </c>
      <c r="D1564" s="299" t="s">
        <v>396</v>
      </c>
      <c r="E1564" s="331">
        <v>91.38</v>
      </c>
      <c r="F1564" s="331">
        <v>91.38</v>
      </c>
      <c r="G1564" s="333">
        <f t="shared" si="34"/>
        <v>5735.2899999999936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25">
      <c r="A1565" s="329" t="s">
        <v>289</v>
      </c>
      <c r="B1565" s="330">
        <v>1</v>
      </c>
      <c r="C1565" s="298">
        <v>46066</v>
      </c>
      <c r="D1565" s="299" t="s">
        <v>311</v>
      </c>
      <c r="E1565" s="331">
        <v>16.48</v>
      </c>
      <c r="F1565" s="331"/>
      <c r="G1565" s="333">
        <f t="shared" si="34"/>
        <v>5735.2899999999936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25">
      <c r="A1566" s="329" t="s">
        <v>289</v>
      </c>
      <c r="B1566" s="330">
        <v>1</v>
      </c>
      <c r="C1566" s="298">
        <v>46066</v>
      </c>
      <c r="D1566" s="299" t="s">
        <v>427</v>
      </c>
      <c r="E1566" s="331">
        <v>12.76</v>
      </c>
      <c r="F1566" s="331"/>
      <c r="G1566" s="333">
        <f t="shared" si="34"/>
        <v>5751.7699999999932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25">
      <c r="A1567" s="329" t="s">
        <v>289</v>
      </c>
      <c r="B1567" s="330">
        <v>4</v>
      </c>
      <c r="C1567" s="298">
        <v>46066</v>
      </c>
      <c r="D1567" s="299" t="s">
        <v>329</v>
      </c>
      <c r="E1567" s="331">
        <v>37.9</v>
      </c>
      <c r="F1567" s="331"/>
      <c r="G1567" s="333">
        <f t="shared" si="34"/>
        <v>5764.5299999999934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25">
      <c r="A1568" s="329" t="s">
        <v>291</v>
      </c>
      <c r="B1568" s="330">
        <v>40</v>
      </c>
      <c r="C1568" s="298">
        <v>46066</v>
      </c>
      <c r="D1568" s="299" t="s">
        <v>316</v>
      </c>
      <c r="E1568" s="331"/>
      <c r="F1568" s="331">
        <v>427.18</v>
      </c>
      <c r="G1568" s="333">
        <f t="shared" si="34"/>
        <v>5802.429999999993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25">
      <c r="A1569" s="329" t="s">
        <v>291</v>
      </c>
      <c r="B1569" s="330">
        <v>38</v>
      </c>
      <c r="C1569" s="298">
        <v>46066</v>
      </c>
      <c r="D1569" s="299" t="s">
        <v>293</v>
      </c>
      <c r="E1569" s="331"/>
      <c r="F1569" s="331">
        <v>4278.16</v>
      </c>
      <c r="G1569" s="333">
        <f t="shared" si="34"/>
        <v>5375.2499999999927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25">
      <c r="A1570" s="329" t="s">
        <v>289</v>
      </c>
      <c r="B1570" s="330">
        <v>8</v>
      </c>
      <c r="C1570" s="298">
        <v>46065</v>
      </c>
      <c r="D1570" s="299" t="s">
        <v>356</v>
      </c>
      <c r="E1570" s="331">
        <v>111.36</v>
      </c>
      <c r="F1570" s="331"/>
      <c r="G1570" s="333">
        <f t="shared" si="34"/>
        <v>1097.0899999999931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25">
      <c r="A1571" s="329" t="s">
        <v>289</v>
      </c>
      <c r="B1571" s="330">
        <v>6</v>
      </c>
      <c r="C1571" s="298">
        <v>46065</v>
      </c>
      <c r="D1571" s="299" t="s">
        <v>441</v>
      </c>
      <c r="E1571" s="331">
        <v>16</v>
      </c>
      <c r="F1571" s="331"/>
      <c r="G1571" s="333">
        <f t="shared" si="34"/>
        <v>1208.449999999993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25">
      <c r="A1572" s="329" t="s">
        <v>289</v>
      </c>
      <c r="B1572" s="330">
        <v>6</v>
      </c>
      <c r="C1572" s="298">
        <v>46065</v>
      </c>
      <c r="D1572" s="299" t="s">
        <v>300</v>
      </c>
      <c r="E1572" s="331">
        <v>29.81</v>
      </c>
      <c r="F1572" s="331"/>
      <c r="G1572" s="333">
        <f t="shared" si="34"/>
        <v>1224.449999999993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25">
      <c r="A1573" s="329" t="s">
        <v>294</v>
      </c>
      <c r="B1573" s="330">
        <v>19</v>
      </c>
      <c r="C1573" s="298">
        <v>46065</v>
      </c>
      <c r="D1573" s="299" t="s">
        <v>191</v>
      </c>
      <c r="E1573" s="331">
        <v>200</v>
      </c>
      <c r="F1573" s="331"/>
      <c r="G1573" s="333">
        <f t="shared" si="34"/>
        <v>1254.2599999999929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25">
      <c r="A1574" s="329" t="s">
        <v>289</v>
      </c>
      <c r="B1574" s="330">
        <v>2</v>
      </c>
      <c r="C1574" s="298">
        <v>46065</v>
      </c>
      <c r="D1574" s="299" t="s">
        <v>296</v>
      </c>
      <c r="E1574" s="331">
        <v>7.56</v>
      </c>
      <c r="F1574" s="331"/>
      <c r="G1574" s="333">
        <f t="shared" si="34"/>
        <v>1454.2599999999929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25">
      <c r="A1575" s="329" t="s">
        <v>289</v>
      </c>
      <c r="B1575" s="330">
        <v>4</v>
      </c>
      <c r="C1575" s="298">
        <v>46065</v>
      </c>
      <c r="D1575" s="299" t="s">
        <v>296</v>
      </c>
      <c r="E1575" s="331">
        <v>65.78</v>
      </c>
      <c r="F1575" s="331"/>
      <c r="G1575" s="333">
        <f t="shared" si="34"/>
        <v>1461.8199999999929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25">
      <c r="A1576" s="329" t="s">
        <v>289</v>
      </c>
      <c r="B1576" s="330">
        <v>3</v>
      </c>
      <c r="C1576" s="298">
        <v>46065</v>
      </c>
      <c r="D1576" s="299" t="s">
        <v>296</v>
      </c>
      <c r="E1576" s="331">
        <v>3.93</v>
      </c>
      <c r="F1576" s="331"/>
      <c r="G1576" s="333">
        <f t="shared" si="34"/>
        <v>1527.5999999999929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25">
      <c r="A1577" s="329" t="s">
        <v>289</v>
      </c>
      <c r="B1577" s="330">
        <v>7</v>
      </c>
      <c r="C1577" s="298">
        <v>46065</v>
      </c>
      <c r="D1577" s="299" t="s">
        <v>442</v>
      </c>
      <c r="E1577" s="331">
        <v>564.83000000000004</v>
      </c>
      <c r="F1577" s="331"/>
      <c r="G1577" s="333">
        <f t="shared" si="34"/>
        <v>1531.5299999999929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25">
      <c r="A1578" s="329" t="s">
        <v>289</v>
      </c>
      <c r="B1578" s="330">
        <v>7</v>
      </c>
      <c r="C1578" s="298">
        <v>46065</v>
      </c>
      <c r="D1578" s="299" t="s">
        <v>443</v>
      </c>
      <c r="E1578" s="331">
        <v>70.180000000000007</v>
      </c>
      <c r="F1578" s="331"/>
      <c r="G1578" s="333">
        <f t="shared" si="34"/>
        <v>2096.3599999999929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25">
      <c r="A1579" s="329" t="s">
        <v>289</v>
      </c>
      <c r="B1579" s="330">
        <v>6</v>
      </c>
      <c r="C1579" s="298">
        <v>46065</v>
      </c>
      <c r="D1579" s="299" t="s">
        <v>444</v>
      </c>
      <c r="E1579" s="331">
        <v>2.66</v>
      </c>
      <c r="F1579" s="331"/>
      <c r="G1579" s="333">
        <f t="shared" si="34"/>
        <v>2166.5399999999927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25">
      <c r="A1580" s="329" t="s">
        <v>289</v>
      </c>
      <c r="B1580" s="330">
        <v>5</v>
      </c>
      <c r="C1580" s="298">
        <v>46064</v>
      </c>
      <c r="D1580" s="299" t="s">
        <v>428</v>
      </c>
      <c r="E1580" s="331">
        <v>103.25</v>
      </c>
      <c r="F1580" s="331"/>
      <c r="G1580" s="333">
        <f t="shared" si="34"/>
        <v>2169.1999999999925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25">
      <c r="A1581" s="329" t="s">
        <v>289</v>
      </c>
      <c r="B1581" s="330">
        <v>4</v>
      </c>
      <c r="C1581" s="298">
        <v>46064</v>
      </c>
      <c r="D1581" s="299" t="s">
        <v>362</v>
      </c>
      <c r="E1581" s="331">
        <v>30.39</v>
      </c>
      <c r="F1581" s="331"/>
      <c r="G1581" s="333">
        <f t="shared" si="34"/>
        <v>2272.4499999999925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25">
      <c r="A1582" s="329" t="s">
        <v>289</v>
      </c>
      <c r="B1582" s="330">
        <v>2</v>
      </c>
      <c r="C1582" s="298">
        <v>46064</v>
      </c>
      <c r="D1582" s="299" t="s">
        <v>296</v>
      </c>
      <c r="E1582" s="331">
        <v>9.92</v>
      </c>
      <c r="F1582" s="331"/>
      <c r="G1582" s="333">
        <f t="shared" si="34"/>
        <v>2302.8399999999924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25">
      <c r="A1583" s="329" t="s">
        <v>289</v>
      </c>
      <c r="B1583" s="330">
        <v>3</v>
      </c>
      <c r="C1583" s="298">
        <v>46064</v>
      </c>
      <c r="D1583" s="299" t="s">
        <v>295</v>
      </c>
      <c r="E1583" s="331">
        <v>3.49</v>
      </c>
      <c r="F1583" s="331"/>
      <c r="G1583" s="333">
        <f t="shared" si="34"/>
        <v>2312.7599999999925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25">
      <c r="A1584" s="329" t="s">
        <v>294</v>
      </c>
      <c r="B1584" s="330">
        <v>22</v>
      </c>
      <c r="C1584" s="298">
        <v>46064</v>
      </c>
      <c r="D1584" s="299" t="s">
        <v>351</v>
      </c>
      <c r="E1584" s="331">
        <v>19.16</v>
      </c>
      <c r="F1584" s="331"/>
      <c r="G1584" s="333">
        <f t="shared" si="34"/>
        <v>2316.2499999999923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25">
      <c r="A1585" s="329" t="s">
        <v>289</v>
      </c>
      <c r="B1585" s="330">
        <v>6</v>
      </c>
      <c r="C1585" s="298">
        <v>46063</v>
      </c>
      <c r="D1585" s="299" t="s">
        <v>411</v>
      </c>
      <c r="E1585" s="331">
        <v>-8</v>
      </c>
      <c r="F1585" s="331"/>
      <c r="G1585" s="333">
        <f t="shared" si="34"/>
        <v>2335.4099999999921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25">
      <c r="A1586" s="329" t="s">
        <v>289</v>
      </c>
      <c r="B1586" s="330">
        <v>6</v>
      </c>
      <c r="C1586" s="298">
        <v>46063</v>
      </c>
      <c r="D1586" s="299" t="s">
        <v>445</v>
      </c>
      <c r="E1586" s="331">
        <v>-0.04</v>
      </c>
      <c r="F1586" s="331"/>
      <c r="G1586" s="333">
        <f t="shared" si="34"/>
        <v>2327.4099999999921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25">
      <c r="A1587" s="329" t="s">
        <v>335</v>
      </c>
      <c r="B1587" s="330" t="s">
        <v>335</v>
      </c>
      <c r="C1587" s="298">
        <v>46063</v>
      </c>
      <c r="D1587" s="299" t="s">
        <v>182</v>
      </c>
      <c r="E1587" s="331">
        <v>65.78</v>
      </c>
      <c r="F1587" s="331"/>
      <c r="G1587" s="333">
        <f t="shared" si="34"/>
        <v>2327.3699999999922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25">
      <c r="A1588" s="329" t="s">
        <v>294</v>
      </c>
      <c r="B1588" s="330">
        <v>13</v>
      </c>
      <c r="C1588" s="298">
        <v>46063</v>
      </c>
      <c r="D1588" s="299" t="s">
        <v>182</v>
      </c>
      <c r="E1588" s="331">
        <v>159.35</v>
      </c>
      <c r="F1588" s="331"/>
      <c r="G1588" s="333">
        <f t="shared" si="34"/>
        <v>2393.1499999999924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25">
      <c r="A1589" s="329" t="s">
        <v>289</v>
      </c>
      <c r="B1589" s="330">
        <v>2</v>
      </c>
      <c r="C1589" s="298">
        <v>46063</v>
      </c>
      <c r="D1589" s="299" t="s">
        <v>296</v>
      </c>
      <c r="E1589" s="331">
        <v>16.29</v>
      </c>
      <c r="F1589" s="331"/>
      <c r="G1589" s="333">
        <f t="shared" si="34"/>
        <v>2552.4999999999923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25">
      <c r="A1590" s="329" t="s">
        <v>289</v>
      </c>
      <c r="B1590" s="330">
        <v>1</v>
      </c>
      <c r="C1590" s="298">
        <v>46063</v>
      </c>
      <c r="D1590" s="299" t="s">
        <v>311</v>
      </c>
      <c r="E1590" s="331">
        <v>19.329999999999998</v>
      </c>
      <c r="F1590" s="331"/>
      <c r="G1590" s="333">
        <f t="shared" si="34"/>
        <v>2568.7899999999922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25">
      <c r="A1591" s="329" t="s">
        <v>289</v>
      </c>
      <c r="B1591" s="330">
        <v>3</v>
      </c>
      <c r="C1591" s="298">
        <v>46062</v>
      </c>
      <c r="D1591" s="299" t="s">
        <v>446</v>
      </c>
      <c r="E1591" s="331">
        <v>8.61</v>
      </c>
      <c r="F1591" s="331"/>
      <c r="G1591" s="333">
        <f t="shared" ref="G1591:G1836" si="35">G1592-E1591+F1591</f>
        <v>2588.1199999999922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25">
      <c r="A1592" s="329" t="s">
        <v>289</v>
      </c>
      <c r="B1592" s="330">
        <v>2</v>
      </c>
      <c r="C1592" s="298">
        <v>46062</v>
      </c>
      <c r="D1592" s="299" t="s">
        <v>296</v>
      </c>
      <c r="E1592" s="331">
        <v>13.41</v>
      </c>
      <c r="F1592" s="331"/>
      <c r="G1592" s="333">
        <f t="shared" si="35"/>
        <v>2596.7299999999923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2" customHeight="1" x14ac:dyDescent="0.25">
      <c r="A1593" s="329" t="s">
        <v>294</v>
      </c>
      <c r="B1593" s="330">
        <v>18</v>
      </c>
      <c r="C1593" s="298">
        <v>46062</v>
      </c>
      <c r="D1593" s="299" t="s">
        <v>360</v>
      </c>
      <c r="E1593" s="331">
        <v>400</v>
      </c>
      <c r="F1593" s="331"/>
      <c r="G1593" s="333">
        <f t="shared" si="35"/>
        <v>2610.1399999999921</v>
      </c>
      <c r="H1593" s="334"/>
      <c r="I1593" s="335"/>
      <c r="J1593" s="336"/>
      <c r="K1593" s="301"/>
      <c r="L1593" s="336"/>
      <c r="M1593" s="301"/>
      <c r="N1593" s="336"/>
      <c r="O1593" s="301"/>
      <c r="P1593" s="336"/>
      <c r="Q1593" s="301"/>
      <c r="R1593" s="336"/>
      <c r="S1593" s="301"/>
      <c r="T1593" s="336"/>
    </row>
    <row r="1594" spans="1:20" ht="12" customHeight="1" x14ac:dyDescent="0.25">
      <c r="A1594" s="329" t="s">
        <v>294</v>
      </c>
      <c r="B1594" s="330">
        <v>9</v>
      </c>
      <c r="C1594" s="298">
        <v>46062</v>
      </c>
      <c r="D1594" s="299" t="s">
        <v>58</v>
      </c>
      <c r="E1594" s="331">
        <v>1281.53</v>
      </c>
      <c r="F1594" s="331"/>
      <c r="G1594" s="333">
        <f t="shared" si="35"/>
        <v>3010.1399999999921</v>
      </c>
      <c r="H1594" s="334"/>
      <c r="I1594" s="335"/>
      <c r="J1594" s="336"/>
      <c r="K1594" s="301"/>
      <c r="L1594" s="336"/>
      <c r="M1594" s="301"/>
      <c r="N1594" s="336"/>
      <c r="O1594" s="301"/>
      <c r="P1594" s="336"/>
      <c r="Q1594" s="301"/>
      <c r="R1594" s="336"/>
      <c r="S1594" s="301"/>
      <c r="T1594" s="336"/>
    </row>
    <row r="1595" spans="1:20" ht="12" customHeight="1" x14ac:dyDescent="0.25">
      <c r="A1595" s="329" t="s">
        <v>289</v>
      </c>
      <c r="B1595" s="330">
        <v>5</v>
      </c>
      <c r="C1595" s="298">
        <v>46062</v>
      </c>
      <c r="D1595" s="299" t="s">
        <v>447</v>
      </c>
      <c r="E1595" s="331">
        <v>50</v>
      </c>
      <c r="F1595" s="331"/>
      <c r="G1595" s="333">
        <f t="shared" si="35"/>
        <v>4291.6699999999919</v>
      </c>
      <c r="H1595" s="334"/>
      <c r="I1595" s="335"/>
      <c r="J1595" s="336"/>
      <c r="K1595" s="301"/>
      <c r="L1595" s="336"/>
      <c r="M1595" s="301"/>
      <c r="N1595" s="336"/>
      <c r="O1595" s="301"/>
      <c r="P1595" s="336"/>
      <c r="Q1595" s="301"/>
      <c r="R1595" s="336"/>
      <c r="S1595" s="301"/>
      <c r="T1595" s="336"/>
    </row>
    <row r="1596" spans="1:20" ht="12" customHeight="1" x14ac:dyDescent="0.25">
      <c r="A1596" s="329" t="s">
        <v>289</v>
      </c>
      <c r="B1596" s="330">
        <v>2</v>
      </c>
      <c r="C1596" s="298">
        <v>46062</v>
      </c>
      <c r="D1596" s="299" t="s">
        <v>448</v>
      </c>
      <c r="E1596" s="331">
        <v>12.1</v>
      </c>
      <c r="F1596" s="331"/>
      <c r="G1596" s="333">
        <f t="shared" si="35"/>
        <v>4341.6699999999919</v>
      </c>
      <c r="H1596" s="334"/>
      <c r="I1596" s="335"/>
      <c r="J1596" s="336"/>
      <c r="K1596" s="301"/>
      <c r="L1596" s="336"/>
      <c r="M1596" s="301"/>
      <c r="N1596" s="336"/>
      <c r="O1596" s="301"/>
      <c r="P1596" s="336"/>
      <c r="Q1596" s="301"/>
      <c r="R1596" s="336"/>
      <c r="S1596" s="301"/>
      <c r="T1596" s="336"/>
    </row>
    <row r="1597" spans="1:20" ht="12" customHeight="1" x14ac:dyDescent="0.25">
      <c r="A1597" s="329" t="s">
        <v>289</v>
      </c>
      <c r="B1597" s="330">
        <v>1</v>
      </c>
      <c r="C1597" s="298">
        <v>46061</v>
      </c>
      <c r="D1597" s="299" t="s">
        <v>306</v>
      </c>
      <c r="E1597" s="331">
        <v>72.099999999999994</v>
      </c>
      <c r="F1597" s="331"/>
      <c r="G1597" s="333">
        <f t="shared" si="35"/>
        <v>4353.7699999999923</v>
      </c>
      <c r="H1597" s="334"/>
      <c r="I1597" s="335"/>
      <c r="J1597" s="336"/>
      <c r="K1597" s="301"/>
      <c r="L1597" s="336"/>
      <c r="M1597" s="301"/>
      <c r="N1597" s="336"/>
      <c r="O1597" s="301"/>
      <c r="P1597" s="336"/>
      <c r="Q1597" s="301"/>
      <c r="R1597" s="336"/>
      <c r="S1597" s="301"/>
      <c r="T1597" s="336"/>
    </row>
    <row r="1598" spans="1:20" ht="12" customHeight="1" x14ac:dyDescent="0.25">
      <c r="A1598" s="329" t="s">
        <v>289</v>
      </c>
      <c r="B1598" s="330">
        <v>8</v>
      </c>
      <c r="C1598" s="298">
        <v>46061</v>
      </c>
      <c r="D1598" s="299" t="s">
        <v>319</v>
      </c>
      <c r="E1598" s="331">
        <v>30.25</v>
      </c>
      <c r="F1598" s="331"/>
      <c r="G1598" s="333">
        <f t="shared" si="35"/>
        <v>4425.8699999999926</v>
      </c>
      <c r="H1598" s="334"/>
      <c r="I1598" s="335"/>
      <c r="J1598" s="336"/>
      <c r="K1598" s="301"/>
      <c r="L1598" s="336"/>
      <c r="M1598" s="301"/>
      <c r="N1598" s="336"/>
      <c r="O1598" s="301"/>
      <c r="P1598" s="336"/>
      <c r="Q1598" s="301"/>
      <c r="R1598" s="336"/>
      <c r="S1598" s="301"/>
      <c r="T1598" s="336"/>
    </row>
    <row r="1599" spans="1:20" ht="12" customHeight="1" x14ac:dyDescent="0.25">
      <c r="A1599" s="329" t="s">
        <v>289</v>
      </c>
      <c r="B1599" s="330">
        <v>3</v>
      </c>
      <c r="C1599" s="298">
        <v>46061</v>
      </c>
      <c r="D1599" s="299" t="s">
        <v>296</v>
      </c>
      <c r="E1599" s="331">
        <v>3.72</v>
      </c>
      <c r="F1599" s="331"/>
      <c r="G1599" s="333">
        <f t="shared" si="35"/>
        <v>4456.1199999999926</v>
      </c>
      <c r="H1599" s="334"/>
      <c r="I1599" s="335"/>
      <c r="J1599" s="336"/>
      <c r="K1599" s="301"/>
      <c r="L1599" s="336"/>
      <c r="M1599" s="301"/>
      <c r="N1599" s="336"/>
      <c r="O1599" s="301"/>
      <c r="P1599" s="336"/>
      <c r="Q1599" s="301"/>
      <c r="R1599" s="336"/>
      <c r="S1599" s="301"/>
      <c r="T1599" s="336"/>
    </row>
    <row r="1600" spans="1:20" ht="12" customHeight="1" x14ac:dyDescent="0.25">
      <c r="A1600" s="329" t="s">
        <v>289</v>
      </c>
      <c r="B1600" s="330">
        <v>4</v>
      </c>
      <c r="C1600" s="298">
        <v>46061</v>
      </c>
      <c r="D1600" s="299" t="s">
        <v>296</v>
      </c>
      <c r="E1600" s="331">
        <v>41.6</v>
      </c>
      <c r="F1600" s="331"/>
      <c r="G1600" s="333">
        <f t="shared" si="35"/>
        <v>4459.8399999999929</v>
      </c>
      <c r="H1600" s="334"/>
      <c r="I1600" s="335"/>
      <c r="J1600" s="336"/>
      <c r="K1600" s="301"/>
      <c r="L1600" s="336"/>
      <c r="M1600" s="301"/>
      <c r="N1600" s="336"/>
      <c r="O1600" s="301"/>
      <c r="P1600" s="336"/>
      <c r="Q1600" s="301"/>
      <c r="R1600" s="336"/>
      <c r="S1600" s="301"/>
      <c r="T1600" s="336"/>
    </row>
    <row r="1601" spans="1:20" ht="12" customHeight="1" x14ac:dyDescent="0.25">
      <c r="A1601" s="329" t="s">
        <v>289</v>
      </c>
      <c r="B1601" s="330">
        <v>3</v>
      </c>
      <c r="C1601" s="298">
        <v>46061</v>
      </c>
      <c r="D1601" s="299" t="s">
        <v>449</v>
      </c>
      <c r="E1601" s="331">
        <v>1</v>
      </c>
      <c r="F1601" s="331"/>
      <c r="G1601" s="333">
        <f t="shared" si="35"/>
        <v>4501.4399999999932</v>
      </c>
      <c r="H1601" s="334"/>
      <c r="I1601" s="335"/>
      <c r="J1601" s="336"/>
      <c r="K1601" s="301"/>
      <c r="L1601" s="336"/>
      <c r="M1601" s="301"/>
      <c r="N1601" s="336"/>
      <c r="O1601" s="301"/>
      <c r="P1601" s="336"/>
      <c r="Q1601" s="301"/>
      <c r="R1601" s="336"/>
      <c r="S1601" s="301"/>
      <c r="T1601" s="336"/>
    </row>
    <row r="1602" spans="1:20" ht="12" customHeight="1" x14ac:dyDescent="0.25">
      <c r="A1602" s="329" t="s">
        <v>289</v>
      </c>
      <c r="B1602" s="330">
        <v>2</v>
      </c>
      <c r="C1602" s="298">
        <v>46061</v>
      </c>
      <c r="D1602" s="299" t="s">
        <v>357</v>
      </c>
      <c r="E1602" s="331">
        <v>10.17</v>
      </c>
      <c r="F1602" s="331"/>
      <c r="G1602" s="333">
        <f t="shared" si="35"/>
        <v>4502.4399999999932</v>
      </c>
      <c r="H1602" s="334"/>
      <c r="I1602" s="335"/>
      <c r="J1602" s="336"/>
      <c r="K1602" s="301"/>
      <c r="L1602" s="336"/>
      <c r="M1602" s="301"/>
      <c r="N1602" s="336"/>
      <c r="O1602" s="301"/>
      <c r="P1602" s="336"/>
      <c r="Q1602" s="301"/>
      <c r="R1602" s="336"/>
      <c r="S1602" s="301"/>
      <c r="T1602" s="336"/>
    </row>
    <row r="1603" spans="1:20" ht="12" customHeight="1" x14ac:dyDescent="0.25">
      <c r="A1603" s="329" t="s">
        <v>287</v>
      </c>
      <c r="B1603" s="330" t="s">
        <v>287</v>
      </c>
      <c r="C1603" s="298">
        <v>46060</v>
      </c>
      <c r="D1603" s="299" t="s">
        <v>450</v>
      </c>
      <c r="E1603" s="331">
        <v>367.77</v>
      </c>
      <c r="F1603" s="331">
        <v>367.77</v>
      </c>
      <c r="G1603" s="333">
        <f t="shared" si="35"/>
        <v>4512.6099999999933</v>
      </c>
      <c r="H1603" s="334"/>
      <c r="I1603" s="335"/>
      <c r="J1603" s="336"/>
      <c r="K1603" s="301"/>
      <c r="L1603" s="336"/>
      <c r="M1603" s="301"/>
      <c r="N1603" s="336"/>
      <c r="O1603" s="301"/>
      <c r="P1603" s="336"/>
      <c r="Q1603" s="301"/>
      <c r="R1603" s="336"/>
      <c r="S1603" s="301"/>
      <c r="T1603" s="336"/>
    </row>
    <row r="1604" spans="1:20" ht="12" customHeight="1" x14ac:dyDescent="0.25">
      <c r="A1604" s="329" t="s">
        <v>289</v>
      </c>
      <c r="B1604" s="330">
        <v>4</v>
      </c>
      <c r="C1604" s="298">
        <v>46060</v>
      </c>
      <c r="D1604" s="299" t="s">
        <v>310</v>
      </c>
      <c r="E1604" s="331">
        <v>32.36</v>
      </c>
      <c r="F1604" s="331"/>
      <c r="G1604" s="333">
        <f t="shared" si="35"/>
        <v>4512.6099999999933</v>
      </c>
      <c r="H1604" s="334"/>
      <c r="I1604" s="335"/>
      <c r="J1604" s="336"/>
      <c r="K1604" s="301"/>
      <c r="L1604" s="336"/>
      <c r="M1604" s="301"/>
      <c r="N1604" s="336"/>
      <c r="O1604" s="301"/>
      <c r="P1604" s="336"/>
      <c r="Q1604" s="301"/>
      <c r="R1604" s="336"/>
      <c r="S1604" s="301"/>
      <c r="T1604" s="336"/>
    </row>
    <row r="1605" spans="1:20" ht="12" customHeight="1" x14ac:dyDescent="0.25">
      <c r="A1605" s="329" t="s">
        <v>289</v>
      </c>
      <c r="B1605" s="330">
        <v>6</v>
      </c>
      <c r="C1605" s="298">
        <v>46060</v>
      </c>
      <c r="D1605" s="299" t="s">
        <v>451</v>
      </c>
      <c r="E1605" s="331">
        <v>41.39</v>
      </c>
      <c r="F1605" s="331"/>
      <c r="G1605" s="333">
        <f t="shared" si="35"/>
        <v>4544.969999999993</v>
      </c>
      <c r="H1605" s="334"/>
      <c r="I1605" s="335"/>
      <c r="J1605" s="336"/>
      <c r="K1605" s="301"/>
      <c r="L1605" s="336"/>
      <c r="M1605" s="301"/>
      <c r="N1605" s="336"/>
      <c r="O1605" s="301"/>
      <c r="P1605" s="336"/>
      <c r="Q1605" s="301"/>
      <c r="R1605" s="336"/>
      <c r="S1605" s="301"/>
      <c r="T1605" s="336"/>
    </row>
    <row r="1606" spans="1:20" ht="12" customHeight="1" x14ac:dyDescent="0.25">
      <c r="A1606" s="329" t="s">
        <v>289</v>
      </c>
      <c r="B1606" s="330">
        <v>1</v>
      </c>
      <c r="C1606" s="298">
        <v>46060</v>
      </c>
      <c r="D1606" s="299" t="s">
        <v>444</v>
      </c>
      <c r="E1606" s="331">
        <v>35.770000000000003</v>
      </c>
      <c r="F1606" s="331"/>
      <c r="G1606" s="333">
        <f t="shared" si="35"/>
        <v>4586.3599999999933</v>
      </c>
      <c r="H1606" s="334"/>
      <c r="I1606" s="335"/>
      <c r="J1606" s="336"/>
      <c r="K1606" s="301"/>
      <c r="L1606" s="336"/>
      <c r="M1606" s="301"/>
      <c r="N1606" s="336"/>
      <c r="O1606" s="301"/>
      <c r="P1606" s="336"/>
      <c r="Q1606" s="301"/>
      <c r="R1606" s="336"/>
      <c r="S1606" s="301"/>
      <c r="T1606" s="336"/>
    </row>
    <row r="1607" spans="1:20" ht="12" customHeight="1" x14ac:dyDescent="0.25">
      <c r="A1607" s="329" t="s">
        <v>289</v>
      </c>
      <c r="B1607" s="330">
        <v>3</v>
      </c>
      <c r="C1607" s="298">
        <v>46060</v>
      </c>
      <c r="D1607" s="299" t="s">
        <v>347</v>
      </c>
      <c r="E1607" s="331">
        <v>25</v>
      </c>
      <c r="F1607" s="331"/>
      <c r="G1607" s="333">
        <f t="shared" si="35"/>
        <v>4622.1299999999937</v>
      </c>
      <c r="H1607" s="334"/>
      <c r="I1607" s="335"/>
      <c r="J1607" s="336"/>
      <c r="K1607" s="301"/>
      <c r="L1607" s="336"/>
      <c r="M1607" s="301"/>
      <c r="N1607" s="336"/>
      <c r="O1607" s="301"/>
      <c r="P1607" s="336"/>
      <c r="Q1607" s="301"/>
      <c r="R1607" s="336"/>
      <c r="S1607" s="301"/>
      <c r="T1607" s="336"/>
    </row>
    <row r="1608" spans="1:20" ht="12" customHeight="1" x14ac:dyDescent="0.25">
      <c r="A1608" s="329" t="s">
        <v>289</v>
      </c>
      <c r="B1608" s="330">
        <v>8</v>
      </c>
      <c r="C1608" s="298">
        <v>46060</v>
      </c>
      <c r="D1608" s="299" t="s">
        <v>296</v>
      </c>
      <c r="E1608" s="331">
        <v>6.69</v>
      </c>
      <c r="F1608" s="331"/>
      <c r="G1608" s="333">
        <f t="shared" si="35"/>
        <v>4647.1299999999937</v>
      </c>
      <c r="H1608" s="334"/>
      <c r="I1608" s="335"/>
      <c r="J1608" s="336"/>
      <c r="K1608" s="301"/>
      <c r="L1608" s="336"/>
      <c r="M1608" s="301"/>
      <c r="N1608" s="336"/>
      <c r="O1608" s="301"/>
      <c r="P1608" s="336"/>
      <c r="Q1608" s="301"/>
      <c r="R1608" s="336"/>
      <c r="S1608" s="301"/>
      <c r="T1608" s="336"/>
    </row>
    <row r="1609" spans="1:20" ht="12" customHeight="1" x14ac:dyDescent="0.25">
      <c r="A1609" s="329" t="s">
        <v>289</v>
      </c>
      <c r="B1609" s="330">
        <v>4</v>
      </c>
      <c r="C1609" s="298">
        <v>46060</v>
      </c>
      <c r="D1609" s="299" t="s">
        <v>296</v>
      </c>
      <c r="E1609" s="331">
        <v>47.85</v>
      </c>
      <c r="F1609" s="331"/>
      <c r="G1609" s="333">
        <f t="shared" si="35"/>
        <v>4653.8199999999933</v>
      </c>
      <c r="H1609" s="334"/>
      <c r="I1609" s="335"/>
      <c r="J1609" s="336"/>
      <c r="K1609" s="301"/>
      <c r="L1609" s="336"/>
      <c r="M1609" s="301"/>
      <c r="N1609" s="336"/>
      <c r="O1609" s="301"/>
      <c r="P1609" s="336"/>
      <c r="Q1609" s="301"/>
      <c r="R1609" s="336"/>
      <c r="S1609" s="301"/>
      <c r="T1609" s="336"/>
    </row>
    <row r="1610" spans="1:20" ht="12" customHeight="1" x14ac:dyDescent="0.25">
      <c r="A1610" s="329" t="s">
        <v>289</v>
      </c>
      <c r="B1610" s="330">
        <v>2</v>
      </c>
      <c r="C1610" s="298">
        <v>46059</v>
      </c>
      <c r="D1610" s="299" t="s">
        <v>301</v>
      </c>
      <c r="E1610" s="331">
        <v>20</v>
      </c>
      <c r="F1610" s="331"/>
      <c r="G1610" s="333">
        <f t="shared" si="35"/>
        <v>4701.6699999999937</v>
      </c>
      <c r="H1610" s="334"/>
      <c r="I1610" s="335"/>
      <c r="J1610" s="336"/>
      <c r="K1610" s="301"/>
      <c r="L1610" s="336"/>
      <c r="M1610" s="301"/>
      <c r="N1610" s="336"/>
      <c r="O1610" s="301"/>
      <c r="P1610" s="336"/>
      <c r="Q1610" s="301"/>
      <c r="R1610" s="336"/>
      <c r="S1610" s="301"/>
      <c r="T1610" s="336"/>
    </row>
    <row r="1611" spans="1:20" ht="12" customHeight="1" x14ac:dyDescent="0.25">
      <c r="A1611" s="329" t="s">
        <v>291</v>
      </c>
      <c r="B1611" s="330">
        <v>40</v>
      </c>
      <c r="C1611" s="298">
        <v>46059</v>
      </c>
      <c r="D1611" s="299" t="s">
        <v>316</v>
      </c>
      <c r="E1611" s="331"/>
      <c r="F1611" s="331">
        <v>822.99</v>
      </c>
      <c r="G1611" s="333">
        <f t="shared" si="35"/>
        <v>4721.6699999999937</v>
      </c>
      <c r="H1611" s="334"/>
      <c r="I1611" s="335"/>
      <c r="J1611" s="336"/>
      <c r="K1611" s="301"/>
      <c r="L1611" s="336"/>
      <c r="M1611" s="301"/>
      <c r="N1611" s="336"/>
      <c r="O1611" s="301"/>
      <c r="P1611" s="336"/>
      <c r="Q1611" s="301"/>
      <c r="R1611" s="336"/>
      <c r="S1611" s="301"/>
      <c r="T1611" s="336"/>
    </row>
    <row r="1612" spans="1:20" ht="12" customHeight="1" x14ac:dyDescent="0.25">
      <c r="A1612" s="329" t="s">
        <v>294</v>
      </c>
      <c r="B1612" s="330">
        <v>14</v>
      </c>
      <c r="C1612" s="298">
        <v>46059</v>
      </c>
      <c r="D1612" s="299" t="s">
        <v>365</v>
      </c>
      <c r="E1612" s="331">
        <v>66.67</v>
      </c>
      <c r="F1612" s="331"/>
      <c r="G1612" s="333">
        <f t="shared" si="35"/>
        <v>3898.6799999999935</v>
      </c>
      <c r="H1612" s="334"/>
      <c r="I1612" s="335"/>
      <c r="J1612" s="336"/>
      <c r="K1612" s="301"/>
      <c r="L1612" s="336"/>
      <c r="M1612" s="301"/>
      <c r="N1612" s="336"/>
      <c r="O1612" s="301"/>
      <c r="P1612" s="336"/>
      <c r="Q1612" s="301"/>
      <c r="R1612" s="336"/>
      <c r="S1612" s="301"/>
      <c r="T1612" s="336"/>
    </row>
    <row r="1613" spans="1:20" ht="12" customHeight="1" x14ac:dyDescent="0.25">
      <c r="A1613" s="329" t="s">
        <v>289</v>
      </c>
      <c r="B1613" s="330">
        <v>2</v>
      </c>
      <c r="C1613" s="298">
        <v>46059</v>
      </c>
      <c r="D1613" s="299" t="s">
        <v>296</v>
      </c>
      <c r="E1613" s="331">
        <v>9.35</v>
      </c>
      <c r="F1613" s="331"/>
      <c r="G1613" s="333">
        <f t="shared" si="35"/>
        <v>3965.3499999999935</v>
      </c>
      <c r="H1613" s="334"/>
      <c r="I1613" s="335"/>
      <c r="J1613" s="336"/>
      <c r="K1613" s="301"/>
      <c r="L1613" s="336"/>
      <c r="M1613" s="301"/>
      <c r="N1613" s="336"/>
      <c r="O1613" s="301"/>
      <c r="P1613" s="336"/>
      <c r="Q1613" s="301"/>
      <c r="R1613" s="336"/>
      <c r="S1613" s="301"/>
      <c r="T1613" s="336"/>
    </row>
    <row r="1614" spans="1:20" ht="12" customHeight="1" x14ac:dyDescent="0.25">
      <c r="A1614" s="329" t="s">
        <v>289</v>
      </c>
      <c r="B1614" s="330">
        <v>4</v>
      </c>
      <c r="C1614" s="298">
        <v>46059</v>
      </c>
      <c r="D1614" s="299" t="s">
        <v>296</v>
      </c>
      <c r="E1614" s="331">
        <v>45.81</v>
      </c>
      <c r="F1614" s="331"/>
      <c r="G1614" s="333">
        <f t="shared" si="35"/>
        <v>3974.6999999999935</v>
      </c>
      <c r="H1614" s="334"/>
      <c r="I1614" s="335"/>
      <c r="J1614" s="336"/>
      <c r="K1614" s="301"/>
      <c r="L1614" s="336"/>
      <c r="M1614" s="301"/>
      <c r="N1614" s="336"/>
      <c r="O1614" s="301"/>
      <c r="P1614" s="336"/>
      <c r="Q1614" s="301"/>
      <c r="R1614" s="336"/>
      <c r="S1614" s="301"/>
      <c r="T1614" s="336"/>
    </row>
    <row r="1615" spans="1:20" ht="12" customHeight="1" x14ac:dyDescent="0.25">
      <c r="A1615" s="329" t="s">
        <v>289</v>
      </c>
      <c r="B1615" s="330">
        <v>2</v>
      </c>
      <c r="C1615" s="298">
        <v>46059</v>
      </c>
      <c r="D1615" s="299" t="s">
        <v>352</v>
      </c>
      <c r="E1615" s="331">
        <v>22.98</v>
      </c>
      <c r="F1615" s="331"/>
      <c r="G1615" s="333">
        <f t="shared" si="35"/>
        <v>4020.5099999999934</v>
      </c>
      <c r="H1615" s="334"/>
      <c r="I1615" s="335"/>
      <c r="J1615" s="336"/>
      <c r="K1615" s="301"/>
      <c r="L1615" s="336"/>
      <c r="M1615" s="301"/>
      <c r="N1615" s="336"/>
      <c r="O1615" s="301"/>
      <c r="P1615" s="336"/>
      <c r="Q1615" s="301"/>
      <c r="R1615" s="336"/>
      <c r="S1615" s="301"/>
      <c r="T1615" s="336"/>
    </row>
    <row r="1616" spans="1:20" ht="12" customHeight="1" x14ac:dyDescent="0.25">
      <c r="A1616" s="329" t="s">
        <v>289</v>
      </c>
      <c r="B1616" s="330">
        <v>2</v>
      </c>
      <c r="C1616" s="298">
        <v>46059</v>
      </c>
      <c r="D1616" s="299" t="s">
        <v>301</v>
      </c>
      <c r="E1616" s="331">
        <v>46.5</v>
      </c>
      <c r="F1616" s="331"/>
      <c r="G1616" s="333">
        <f t="shared" si="35"/>
        <v>4043.4899999999934</v>
      </c>
      <c r="H1616" s="334"/>
      <c r="I1616" s="335"/>
      <c r="J1616" s="336"/>
      <c r="K1616" s="301"/>
      <c r="L1616" s="336"/>
      <c r="M1616" s="301"/>
      <c r="N1616" s="336"/>
      <c r="O1616" s="301"/>
      <c r="P1616" s="336"/>
      <c r="Q1616" s="301"/>
      <c r="R1616" s="336"/>
      <c r="S1616" s="301"/>
      <c r="T1616" s="336"/>
    </row>
    <row r="1617" spans="1:20" ht="12" customHeight="1" x14ac:dyDescent="0.25">
      <c r="A1617" s="329" t="s">
        <v>289</v>
      </c>
      <c r="B1617" s="330">
        <v>2</v>
      </c>
      <c r="C1617" s="298">
        <v>46059</v>
      </c>
      <c r="D1617" s="299" t="s">
        <v>357</v>
      </c>
      <c r="E1617" s="331">
        <v>10.17</v>
      </c>
      <c r="F1617" s="331"/>
      <c r="G1617" s="333">
        <f t="shared" si="35"/>
        <v>4089.9899999999934</v>
      </c>
      <c r="H1617" s="334"/>
      <c r="I1617" s="335"/>
      <c r="J1617" s="336"/>
      <c r="K1617" s="301"/>
      <c r="L1617" s="336"/>
      <c r="M1617" s="301"/>
      <c r="N1617" s="336"/>
      <c r="O1617" s="301"/>
      <c r="P1617" s="336"/>
      <c r="Q1617" s="301"/>
      <c r="R1617" s="336"/>
      <c r="S1617" s="301"/>
      <c r="T1617" s="336"/>
    </row>
    <row r="1618" spans="1:20" ht="12" customHeight="1" x14ac:dyDescent="0.25">
      <c r="A1618" s="329" t="s">
        <v>289</v>
      </c>
      <c r="B1618" s="330">
        <v>8</v>
      </c>
      <c r="C1618" s="298">
        <v>46059</v>
      </c>
      <c r="D1618" s="299" t="s">
        <v>434</v>
      </c>
      <c r="E1618" s="331">
        <v>81.2</v>
      </c>
      <c r="F1618" s="331"/>
      <c r="G1618" s="333">
        <f t="shared" si="35"/>
        <v>4100.1599999999935</v>
      </c>
      <c r="H1618" s="334"/>
      <c r="I1618" s="335"/>
      <c r="J1618" s="336"/>
      <c r="K1618" s="301"/>
      <c r="L1618" s="336"/>
      <c r="M1618" s="301"/>
      <c r="N1618" s="336"/>
      <c r="O1618" s="301"/>
      <c r="P1618" s="336"/>
      <c r="Q1618" s="301"/>
      <c r="R1618" s="336"/>
      <c r="S1618" s="301"/>
      <c r="T1618" s="336"/>
    </row>
    <row r="1619" spans="1:20" ht="12" customHeight="1" x14ac:dyDescent="0.25">
      <c r="A1619" s="329" t="s">
        <v>289</v>
      </c>
      <c r="B1619" s="330">
        <v>2</v>
      </c>
      <c r="C1619" s="298">
        <v>46058</v>
      </c>
      <c r="D1619" s="299" t="s">
        <v>301</v>
      </c>
      <c r="E1619" s="331">
        <v>21</v>
      </c>
      <c r="F1619" s="331"/>
      <c r="G1619" s="333">
        <f t="shared" si="35"/>
        <v>4181.3599999999933</v>
      </c>
      <c r="H1619" s="334"/>
      <c r="I1619" s="335"/>
      <c r="J1619" s="336"/>
      <c r="K1619" s="301"/>
      <c r="L1619" s="336"/>
      <c r="M1619" s="301"/>
      <c r="N1619" s="336"/>
      <c r="O1619" s="301"/>
      <c r="P1619" s="336"/>
      <c r="Q1619" s="301"/>
      <c r="R1619" s="336"/>
      <c r="S1619" s="301"/>
      <c r="T1619" s="336"/>
    </row>
    <row r="1620" spans="1:20" ht="12" customHeight="1" x14ac:dyDescent="0.25">
      <c r="A1620" s="329" t="s">
        <v>291</v>
      </c>
      <c r="B1620" s="330">
        <v>39</v>
      </c>
      <c r="C1620" s="298">
        <v>46058</v>
      </c>
      <c r="D1620" s="299" t="s">
        <v>292</v>
      </c>
      <c r="E1620" s="331"/>
      <c r="F1620" s="331">
        <v>2763.79</v>
      </c>
      <c r="G1620" s="333">
        <f t="shared" si="35"/>
        <v>4202.3599999999933</v>
      </c>
      <c r="H1620" s="334"/>
      <c r="I1620" s="335"/>
      <c r="J1620" s="336"/>
      <c r="K1620" s="301"/>
      <c r="L1620" s="336"/>
      <c r="M1620" s="301"/>
      <c r="N1620" s="336"/>
      <c r="O1620" s="301"/>
      <c r="P1620" s="336"/>
      <c r="Q1620" s="301"/>
      <c r="R1620" s="336"/>
      <c r="S1620" s="301"/>
      <c r="T1620" s="336"/>
    </row>
    <row r="1621" spans="1:20" ht="12" customHeight="1" x14ac:dyDescent="0.25">
      <c r="A1621" s="329" t="s">
        <v>289</v>
      </c>
      <c r="B1621" s="330">
        <v>8</v>
      </c>
      <c r="C1621" s="298">
        <v>46058</v>
      </c>
      <c r="D1621" s="299" t="s">
        <v>356</v>
      </c>
      <c r="E1621" s="331">
        <v>95.35</v>
      </c>
      <c r="F1621" s="331"/>
      <c r="G1621" s="333">
        <f t="shared" si="35"/>
        <v>1438.5699999999933</v>
      </c>
      <c r="H1621" s="334"/>
      <c r="I1621" s="335"/>
      <c r="J1621" s="336"/>
      <c r="K1621" s="301"/>
      <c r="L1621" s="336"/>
      <c r="M1621" s="301"/>
      <c r="N1621" s="336"/>
      <c r="O1621" s="301"/>
      <c r="P1621" s="336"/>
      <c r="Q1621" s="301"/>
      <c r="R1621" s="336"/>
      <c r="S1621" s="301"/>
      <c r="T1621" s="336"/>
    </row>
    <row r="1622" spans="1:20" ht="12" customHeight="1" x14ac:dyDescent="0.25">
      <c r="A1622" s="329" t="s">
        <v>289</v>
      </c>
      <c r="B1622" s="330">
        <v>2</v>
      </c>
      <c r="C1622" s="298">
        <v>46058</v>
      </c>
      <c r="D1622" s="299" t="s">
        <v>352</v>
      </c>
      <c r="E1622" s="331">
        <v>14.99</v>
      </c>
      <c r="F1622" s="331"/>
      <c r="G1622" s="333">
        <f t="shared" si="35"/>
        <v>1533.9199999999933</v>
      </c>
      <c r="H1622" s="334"/>
      <c r="I1622" s="335"/>
      <c r="J1622" s="336"/>
      <c r="K1622" s="301"/>
      <c r="L1622" s="336"/>
      <c r="M1622" s="301"/>
      <c r="N1622" s="336"/>
      <c r="O1622" s="301"/>
      <c r="P1622" s="336"/>
      <c r="Q1622" s="301"/>
      <c r="R1622" s="336"/>
      <c r="S1622" s="301"/>
      <c r="T1622" s="336"/>
    </row>
    <row r="1623" spans="1:20" ht="12" customHeight="1" x14ac:dyDescent="0.25">
      <c r="A1623" s="329" t="s">
        <v>287</v>
      </c>
      <c r="B1623" s="330" t="s">
        <v>287</v>
      </c>
      <c r="C1623" s="298">
        <v>46058</v>
      </c>
      <c r="D1623" s="299" t="s">
        <v>450</v>
      </c>
      <c r="E1623" s="331">
        <v>77.569999999999993</v>
      </c>
      <c r="F1623" s="331">
        <v>77.569999999999993</v>
      </c>
      <c r="G1623" s="333">
        <f t="shared" si="35"/>
        <v>1548.9099999999933</v>
      </c>
      <c r="H1623" s="334"/>
      <c r="I1623" s="335"/>
      <c r="J1623" s="336"/>
      <c r="K1623" s="301"/>
      <c r="L1623" s="336"/>
      <c r="M1623" s="301"/>
      <c r="N1623" s="336"/>
      <c r="O1623" s="301"/>
      <c r="P1623" s="336"/>
      <c r="Q1623" s="301"/>
      <c r="R1623" s="336"/>
      <c r="S1623" s="301"/>
      <c r="T1623" s="336"/>
    </row>
    <row r="1624" spans="1:20" ht="12" customHeight="1" x14ac:dyDescent="0.25">
      <c r="A1624" s="329" t="s">
        <v>289</v>
      </c>
      <c r="B1624" s="330">
        <v>6</v>
      </c>
      <c r="C1624" s="298">
        <v>46057</v>
      </c>
      <c r="D1624" s="299" t="s">
        <v>343</v>
      </c>
      <c r="E1624" s="331">
        <v>50</v>
      </c>
      <c r="F1624" s="331"/>
      <c r="G1624" s="333">
        <f t="shared" si="35"/>
        <v>1548.9099999999933</v>
      </c>
      <c r="H1624" s="334"/>
      <c r="I1624" s="335"/>
      <c r="J1624" s="336"/>
      <c r="K1624" s="301"/>
      <c r="L1624" s="336"/>
      <c r="M1624" s="301"/>
      <c r="N1624" s="336"/>
      <c r="O1624" s="301"/>
      <c r="P1624" s="336"/>
      <c r="Q1624" s="301"/>
      <c r="R1624" s="336"/>
      <c r="S1624" s="301"/>
      <c r="T1624" s="336"/>
    </row>
    <row r="1625" spans="1:20" ht="12" customHeight="1" x14ac:dyDescent="0.25">
      <c r="A1625" s="329" t="s">
        <v>289</v>
      </c>
      <c r="B1625" s="330">
        <v>1</v>
      </c>
      <c r="C1625" s="298">
        <v>46057</v>
      </c>
      <c r="D1625" s="299" t="s">
        <v>306</v>
      </c>
      <c r="E1625" s="331">
        <v>62.03</v>
      </c>
      <c r="F1625" s="331"/>
      <c r="G1625" s="333">
        <f t="shared" si="35"/>
        <v>1598.9099999999933</v>
      </c>
      <c r="H1625" s="334"/>
      <c r="I1625" s="335"/>
      <c r="J1625" s="336"/>
      <c r="K1625" s="301"/>
      <c r="L1625" s="336"/>
      <c r="M1625" s="301"/>
      <c r="N1625" s="336"/>
      <c r="O1625" s="301"/>
      <c r="P1625" s="336"/>
      <c r="Q1625" s="301"/>
      <c r="R1625" s="336"/>
      <c r="S1625" s="301"/>
      <c r="T1625" s="336"/>
    </row>
    <row r="1626" spans="1:20" ht="12" customHeight="1" x14ac:dyDescent="0.25">
      <c r="A1626" s="329" t="s">
        <v>289</v>
      </c>
      <c r="B1626" s="330">
        <v>2</v>
      </c>
      <c r="C1626" s="298">
        <v>46057</v>
      </c>
      <c r="D1626" s="299" t="s">
        <v>296</v>
      </c>
      <c r="E1626" s="331">
        <v>14.91</v>
      </c>
      <c r="F1626" s="331"/>
      <c r="G1626" s="333">
        <f t="shared" si="35"/>
        <v>1660.9399999999932</v>
      </c>
      <c r="H1626" s="334"/>
      <c r="I1626" s="335"/>
      <c r="J1626" s="336"/>
      <c r="K1626" s="301"/>
      <c r="L1626" s="336"/>
      <c r="M1626" s="301"/>
      <c r="N1626" s="336"/>
      <c r="O1626" s="301"/>
      <c r="P1626" s="336"/>
      <c r="Q1626" s="301"/>
      <c r="R1626" s="336"/>
      <c r="S1626" s="301"/>
      <c r="T1626" s="336"/>
    </row>
    <row r="1627" spans="1:20" ht="12" customHeight="1" x14ac:dyDescent="0.25">
      <c r="A1627" s="329" t="s">
        <v>289</v>
      </c>
      <c r="B1627" s="330">
        <v>4</v>
      </c>
      <c r="C1627" s="298">
        <v>46057</v>
      </c>
      <c r="D1627" s="299" t="s">
        <v>310</v>
      </c>
      <c r="E1627" s="331">
        <v>63.38</v>
      </c>
      <c r="F1627" s="331"/>
      <c r="G1627" s="333">
        <f t="shared" si="35"/>
        <v>1675.8499999999933</v>
      </c>
      <c r="H1627" s="334"/>
      <c r="I1627" s="335"/>
      <c r="J1627" s="336"/>
      <c r="K1627" s="301"/>
      <c r="L1627" s="336"/>
      <c r="M1627" s="301"/>
      <c r="N1627" s="336"/>
      <c r="O1627" s="301"/>
      <c r="P1627" s="336"/>
      <c r="Q1627" s="301"/>
      <c r="R1627" s="336"/>
      <c r="S1627" s="301"/>
      <c r="T1627" s="336"/>
    </row>
    <row r="1628" spans="1:20" ht="12" customHeight="1" x14ac:dyDescent="0.25">
      <c r="A1628" s="329" t="s">
        <v>287</v>
      </c>
      <c r="B1628" s="330" t="s">
        <v>287</v>
      </c>
      <c r="C1628" s="298">
        <v>46057</v>
      </c>
      <c r="D1628" s="299" t="s">
        <v>452</v>
      </c>
      <c r="E1628" s="331">
        <v>192.78</v>
      </c>
      <c r="F1628" s="331">
        <v>192.78</v>
      </c>
      <c r="G1628" s="333">
        <f t="shared" si="35"/>
        <v>1739.2299999999934</v>
      </c>
      <c r="H1628" s="334"/>
      <c r="I1628" s="335"/>
      <c r="J1628" s="336"/>
      <c r="K1628" s="301"/>
      <c r="L1628" s="336"/>
      <c r="M1628" s="301"/>
      <c r="N1628" s="336"/>
      <c r="O1628" s="301"/>
      <c r="P1628" s="336"/>
      <c r="Q1628" s="301"/>
      <c r="R1628" s="336"/>
      <c r="S1628" s="301"/>
      <c r="T1628" s="336"/>
    </row>
    <row r="1629" spans="1:20" ht="12" customHeight="1" x14ac:dyDescent="0.25">
      <c r="A1629" s="329" t="s">
        <v>294</v>
      </c>
      <c r="B1629" s="330">
        <v>14</v>
      </c>
      <c r="C1629" s="298">
        <v>46057</v>
      </c>
      <c r="D1629" s="299" t="s">
        <v>366</v>
      </c>
      <c r="E1629" s="331">
        <v>68.739999999999995</v>
      </c>
      <c r="F1629" s="331"/>
      <c r="G1629" s="333">
        <f t="shared" si="35"/>
        <v>1739.2299999999934</v>
      </c>
      <c r="H1629" s="334"/>
      <c r="I1629" s="335"/>
      <c r="J1629" s="336"/>
      <c r="K1629" s="301"/>
      <c r="L1629" s="336"/>
      <c r="M1629" s="301"/>
      <c r="N1629" s="336"/>
      <c r="O1629" s="301"/>
      <c r="P1629" s="336"/>
      <c r="Q1629" s="301"/>
      <c r="R1629" s="336"/>
      <c r="S1629" s="301"/>
      <c r="T1629" s="336"/>
    </row>
    <row r="1630" spans="1:20" ht="12" customHeight="1" x14ac:dyDescent="0.25">
      <c r="A1630" s="329" t="s">
        <v>289</v>
      </c>
      <c r="B1630" s="330">
        <v>6</v>
      </c>
      <c r="C1630" s="298">
        <v>46057</v>
      </c>
      <c r="D1630" s="299" t="s">
        <v>300</v>
      </c>
      <c r="E1630" s="331">
        <v>-42.58</v>
      </c>
      <c r="F1630" s="331"/>
      <c r="G1630" s="333">
        <f t="shared" si="35"/>
        <v>1807.9699999999934</v>
      </c>
      <c r="H1630" s="334"/>
      <c r="I1630" s="335"/>
      <c r="J1630" s="336"/>
      <c r="K1630" s="301"/>
      <c r="L1630" s="336"/>
      <c r="M1630" s="301"/>
      <c r="N1630" s="336"/>
      <c r="O1630" s="301"/>
      <c r="P1630" s="336"/>
      <c r="Q1630" s="301"/>
      <c r="R1630" s="336"/>
      <c r="S1630" s="301"/>
      <c r="T1630" s="336"/>
    </row>
    <row r="1631" spans="1:20" ht="12" customHeight="1" x14ac:dyDescent="0.25">
      <c r="A1631" s="329" t="s">
        <v>289</v>
      </c>
      <c r="B1631" s="330">
        <v>1</v>
      </c>
      <c r="C1631" s="298">
        <v>46057</v>
      </c>
      <c r="D1631" s="299" t="s">
        <v>370</v>
      </c>
      <c r="E1631" s="331">
        <v>31.36</v>
      </c>
      <c r="F1631" s="331"/>
      <c r="G1631" s="333">
        <f t="shared" si="35"/>
        <v>1765.3899999999935</v>
      </c>
      <c r="H1631" s="334"/>
      <c r="I1631" s="335"/>
      <c r="J1631" s="336"/>
      <c r="K1631" s="301"/>
      <c r="L1631" s="336"/>
      <c r="M1631" s="301"/>
      <c r="N1631" s="336"/>
      <c r="O1631" s="301"/>
      <c r="P1631" s="336"/>
      <c r="Q1631" s="301"/>
      <c r="R1631" s="336"/>
      <c r="S1631" s="301"/>
      <c r="T1631" s="336"/>
    </row>
    <row r="1632" spans="1:20" ht="12" customHeight="1" x14ac:dyDescent="0.25">
      <c r="A1632" s="329" t="s">
        <v>294</v>
      </c>
      <c r="B1632" s="330">
        <v>17</v>
      </c>
      <c r="C1632" s="298">
        <v>46057</v>
      </c>
      <c r="D1632" s="299" t="s">
        <v>369</v>
      </c>
      <c r="E1632" s="331">
        <v>99</v>
      </c>
      <c r="F1632" s="331"/>
      <c r="G1632" s="333">
        <f t="shared" si="35"/>
        <v>1796.7499999999934</v>
      </c>
      <c r="H1632" s="334"/>
      <c r="I1632" s="335"/>
      <c r="J1632" s="336"/>
      <c r="K1632" s="301"/>
      <c r="L1632" s="336"/>
      <c r="M1632" s="301"/>
      <c r="N1632" s="336"/>
      <c r="O1632" s="301"/>
      <c r="P1632" s="336"/>
      <c r="Q1632" s="301"/>
      <c r="R1632" s="336"/>
      <c r="S1632" s="301"/>
      <c r="T1632" s="336"/>
    </row>
    <row r="1633" spans="1:20" ht="12" customHeight="1" x14ac:dyDescent="0.25">
      <c r="A1633" s="329" t="s">
        <v>284</v>
      </c>
      <c r="B1633" s="330">
        <v>36</v>
      </c>
      <c r="C1633" s="298">
        <v>46056</v>
      </c>
      <c r="D1633" s="299" t="s">
        <v>373</v>
      </c>
      <c r="E1633" s="331">
        <v>50</v>
      </c>
      <c r="F1633" s="331"/>
      <c r="G1633" s="333">
        <f t="shared" si="35"/>
        <v>1895.7499999999934</v>
      </c>
      <c r="H1633" s="334"/>
      <c r="I1633" s="335"/>
      <c r="J1633" s="336"/>
      <c r="K1633" s="301"/>
      <c r="L1633" s="336"/>
      <c r="M1633" s="301"/>
      <c r="N1633" s="336"/>
      <c r="O1633" s="301"/>
      <c r="P1633" s="336"/>
      <c r="Q1633" s="301"/>
      <c r="R1633" s="336"/>
      <c r="S1633" s="301"/>
      <c r="T1633" s="336"/>
    </row>
    <row r="1634" spans="1:20" ht="12" customHeight="1" x14ac:dyDescent="0.25">
      <c r="A1634" s="329" t="s">
        <v>289</v>
      </c>
      <c r="B1634" s="330">
        <v>8</v>
      </c>
      <c r="C1634" s="298">
        <v>46056</v>
      </c>
      <c r="D1634" s="299" t="s">
        <v>319</v>
      </c>
      <c r="E1634" s="331">
        <v>7.92</v>
      </c>
      <c r="F1634" s="331"/>
      <c r="G1634" s="333">
        <f t="shared" si="35"/>
        <v>1945.7499999999934</v>
      </c>
      <c r="H1634" s="334"/>
      <c r="I1634" s="335"/>
      <c r="J1634" s="336"/>
      <c r="K1634" s="301"/>
      <c r="L1634" s="336"/>
      <c r="M1634" s="301"/>
      <c r="N1634" s="336"/>
      <c r="O1634" s="301"/>
      <c r="P1634" s="336"/>
      <c r="Q1634" s="301"/>
      <c r="R1634" s="336"/>
      <c r="S1634" s="301"/>
      <c r="T1634" s="336"/>
    </row>
    <row r="1635" spans="1:20" ht="12" customHeight="1" x14ac:dyDescent="0.25">
      <c r="A1635" s="329" t="s">
        <v>294</v>
      </c>
      <c r="B1635" s="330">
        <v>24</v>
      </c>
      <c r="C1635" s="298">
        <v>46056</v>
      </c>
      <c r="D1635" s="299" t="s">
        <v>858</v>
      </c>
      <c r="E1635" s="331">
        <v>83.58</v>
      </c>
      <c r="F1635" s="331"/>
      <c r="G1635" s="333">
        <f t="shared" si="35"/>
        <v>1953.6699999999935</v>
      </c>
      <c r="H1635" s="334"/>
      <c r="I1635" s="335"/>
      <c r="J1635" s="336"/>
      <c r="K1635" s="301"/>
      <c r="L1635" s="336"/>
      <c r="M1635" s="301"/>
      <c r="N1635" s="336"/>
      <c r="O1635" s="301"/>
      <c r="P1635" s="336"/>
      <c r="Q1635" s="301"/>
      <c r="R1635" s="336"/>
      <c r="S1635" s="301"/>
      <c r="T1635" s="336"/>
    </row>
    <row r="1636" spans="1:20" ht="12" customHeight="1" x14ac:dyDescent="0.25">
      <c r="A1636" s="329" t="s">
        <v>289</v>
      </c>
      <c r="B1636" s="330">
        <v>4</v>
      </c>
      <c r="C1636" s="298">
        <v>46056</v>
      </c>
      <c r="D1636" s="299" t="s">
        <v>453</v>
      </c>
      <c r="E1636" s="331">
        <v>28.64</v>
      </c>
      <c r="F1636" s="331"/>
      <c r="G1636" s="333">
        <f t="shared" si="35"/>
        <v>2037.2499999999934</v>
      </c>
      <c r="H1636" s="334"/>
      <c r="I1636" s="335"/>
      <c r="J1636" s="336"/>
      <c r="K1636" s="301"/>
      <c r="L1636" s="336"/>
      <c r="M1636" s="301"/>
      <c r="N1636" s="336"/>
      <c r="O1636" s="301"/>
      <c r="P1636" s="336"/>
      <c r="Q1636" s="301"/>
      <c r="R1636" s="336"/>
      <c r="S1636" s="301"/>
      <c r="T1636" s="336"/>
    </row>
    <row r="1637" spans="1:20" ht="12" customHeight="1" x14ac:dyDescent="0.25">
      <c r="A1637" s="329" t="s">
        <v>289</v>
      </c>
      <c r="B1637" s="330">
        <v>2</v>
      </c>
      <c r="C1637" s="298">
        <v>46056</v>
      </c>
      <c r="D1637" s="299" t="s">
        <v>357</v>
      </c>
      <c r="E1637" s="331">
        <v>9.4700000000000006</v>
      </c>
      <c r="F1637" s="331"/>
      <c r="G1637" s="333">
        <f t="shared" si="35"/>
        <v>2065.8899999999935</v>
      </c>
      <c r="H1637" s="334"/>
      <c r="I1637" s="335"/>
      <c r="J1637" s="336"/>
      <c r="K1637" s="301"/>
      <c r="L1637" s="336"/>
      <c r="M1637" s="301"/>
      <c r="N1637" s="336"/>
      <c r="O1637" s="301"/>
      <c r="P1637" s="336"/>
      <c r="Q1637" s="301"/>
      <c r="R1637" s="336"/>
      <c r="S1637" s="301"/>
      <c r="T1637" s="336"/>
    </row>
    <row r="1638" spans="1:20" ht="12" customHeight="1" x14ac:dyDescent="0.25">
      <c r="A1638" s="329" t="s">
        <v>289</v>
      </c>
      <c r="B1638" s="330">
        <v>6</v>
      </c>
      <c r="C1638" s="298">
        <v>46055</v>
      </c>
      <c r="D1638" s="299" t="s">
        <v>454</v>
      </c>
      <c r="E1638" s="331">
        <v>20</v>
      </c>
      <c r="F1638" s="331"/>
      <c r="G1638" s="333">
        <f t="shared" si="35"/>
        <v>2075.3599999999933</v>
      </c>
      <c r="H1638" s="334"/>
      <c r="I1638" s="335"/>
      <c r="J1638" s="336"/>
      <c r="K1638" s="301"/>
      <c r="L1638" s="336"/>
      <c r="M1638" s="301"/>
      <c r="N1638" s="336"/>
      <c r="O1638" s="301"/>
      <c r="P1638" s="336"/>
      <c r="Q1638" s="301"/>
      <c r="R1638" s="336"/>
      <c r="S1638" s="301"/>
      <c r="T1638" s="336"/>
    </row>
    <row r="1639" spans="1:20" ht="12" customHeight="1" x14ac:dyDescent="0.25">
      <c r="A1639" s="329" t="s">
        <v>294</v>
      </c>
      <c r="B1639" s="330">
        <v>17</v>
      </c>
      <c r="C1639" s="298">
        <v>46055</v>
      </c>
      <c r="D1639" s="299" t="s">
        <v>188</v>
      </c>
      <c r="E1639" s="331">
        <v>41.54</v>
      </c>
      <c r="F1639" s="331"/>
      <c r="G1639" s="333">
        <f t="shared" si="35"/>
        <v>2095.3599999999933</v>
      </c>
      <c r="H1639" s="334"/>
      <c r="I1639" s="335"/>
      <c r="J1639" s="336"/>
      <c r="K1639" s="301"/>
      <c r="L1639" s="336"/>
      <c r="M1639" s="301"/>
      <c r="N1639" s="336"/>
      <c r="O1639" s="301"/>
      <c r="P1639" s="336"/>
      <c r="Q1639" s="301"/>
      <c r="R1639" s="336"/>
      <c r="S1639" s="301"/>
      <c r="T1639" s="336"/>
    </row>
    <row r="1640" spans="1:20" ht="12" customHeight="1" x14ac:dyDescent="0.25">
      <c r="A1640" s="329" t="s">
        <v>289</v>
      </c>
      <c r="B1640" s="330">
        <v>2</v>
      </c>
      <c r="C1640" s="298">
        <v>46055</v>
      </c>
      <c r="D1640" s="299" t="s">
        <v>296</v>
      </c>
      <c r="E1640" s="331">
        <v>9.92</v>
      </c>
      <c r="F1640" s="331"/>
      <c r="G1640" s="333">
        <f t="shared" si="35"/>
        <v>2136.8999999999933</v>
      </c>
      <c r="H1640" s="334"/>
      <c r="I1640" s="335"/>
      <c r="J1640" s="336"/>
      <c r="K1640" s="301"/>
      <c r="L1640" s="336"/>
      <c r="M1640" s="301"/>
      <c r="N1640" s="336"/>
      <c r="O1640" s="301"/>
      <c r="P1640" s="336"/>
      <c r="Q1640" s="301"/>
      <c r="R1640" s="336"/>
      <c r="S1640" s="301"/>
      <c r="T1640" s="336"/>
    </row>
    <row r="1641" spans="1:20" ht="12" customHeight="1" x14ac:dyDescent="0.25">
      <c r="A1641" s="329" t="s">
        <v>289</v>
      </c>
      <c r="B1641" s="330">
        <v>8</v>
      </c>
      <c r="C1641" s="298">
        <v>46055</v>
      </c>
      <c r="D1641" s="299" t="s">
        <v>455</v>
      </c>
      <c r="E1641" s="331">
        <v>155.38</v>
      </c>
      <c r="F1641" s="331"/>
      <c r="G1641" s="333">
        <f t="shared" si="35"/>
        <v>2146.8199999999933</v>
      </c>
      <c r="H1641" s="334"/>
      <c r="I1641" s="335"/>
      <c r="J1641" s="336"/>
      <c r="K1641" s="301"/>
      <c r="L1641" s="336"/>
      <c r="M1641" s="301"/>
      <c r="N1641" s="336"/>
      <c r="O1641" s="301"/>
      <c r="P1641" s="336"/>
      <c r="Q1641" s="301"/>
      <c r="R1641" s="336"/>
      <c r="S1641" s="301"/>
      <c r="T1641" s="336"/>
    </row>
    <row r="1642" spans="1:20" ht="12" customHeight="1" x14ac:dyDescent="0.25">
      <c r="A1642" s="329" t="s">
        <v>294</v>
      </c>
      <c r="B1642" s="330">
        <v>21</v>
      </c>
      <c r="C1642" s="298">
        <v>46055</v>
      </c>
      <c r="D1642" s="299" t="s">
        <v>194</v>
      </c>
      <c r="E1642" s="331">
        <v>27.35</v>
      </c>
      <c r="F1642" s="331"/>
      <c r="G1642" s="333">
        <f t="shared" si="35"/>
        <v>2302.1999999999935</v>
      </c>
      <c r="H1642" s="334"/>
      <c r="I1642" s="335"/>
      <c r="J1642" s="336"/>
      <c r="K1642" s="301"/>
      <c r="L1642" s="336"/>
      <c r="M1642" s="301"/>
      <c r="N1642" s="336"/>
      <c r="O1642" s="301"/>
      <c r="P1642" s="336"/>
      <c r="Q1642" s="301"/>
      <c r="R1642" s="336"/>
      <c r="S1642" s="301"/>
      <c r="T1642" s="336"/>
    </row>
    <row r="1643" spans="1:20" ht="12" customHeight="1" x14ac:dyDescent="0.25">
      <c r="A1643" s="329" t="s">
        <v>289</v>
      </c>
      <c r="B1643" s="330">
        <v>6</v>
      </c>
      <c r="C1643" s="298">
        <v>46054</v>
      </c>
      <c r="D1643" s="299" t="s">
        <v>300</v>
      </c>
      <c r="E1643" s="331">
        <v>59.37</v>
      </c>
      <c r="F1643" s="331"/>
      <c r="G1643" s="333">
        <f t="shared" si="35"/>
        <v>2329.5499999999934</v>
      </c>
      <c r="H1643" s="334"/>
      <c r="I1643" s="335"/>
      <c r="J1643" s="336"/>
      <c r="K1643" s="301"/>
      <c r="L1643" s="336"/>
      <c r="M1643" s="301"/>
      <c r="N1643" s="336"/>
      <c r="O1643" s="301"/>
      <c r="P1643" s="336"/>
      <c r="Q1643" s="301"/>
      <c r="R1643" s="336"/>
      <c r="S1643" s="301"/>
      <c r="T1643" s="336"/>
    </row>
    <row r="1644" spans="1:20" ht="12" customHeight="1" x14ac:dyDescent="0.25">
      <c r="A1644" s="329" t="s">
        <v>294</v>
      </c>
      <c r="B1644" s="330">
        <v>22</v>
      </c>
      <c r="C1644" s="298">
        <v>46054</v>
      </c>
      <c r="D1644" s="299" t="s">
        <v>374</v>
      </c>
      <c r="E1644" s="331">
        <v>6.37</v>
      </c>
      <c r="F1644" s="331"/>
      <c r="G1644" s="333">
        <f t="shared" si="35"/>
        <v>2388.9199999999933</v>
      </c>
      <c r="H1644" s="334"/>
      <c r="I1644" s="335"/>
      <c r="J1644" s="336"/>
      <c r="K1644" s="301"/>
      <c r="L1644" s="336"/>
      <c r="M1644" s="301"/>
      <c r="N1644" s="336"/>
      <c r="O1644" s="301"/>
      <c r="P1644" s="336"/>
      <c r="Q1644" s="301"/>
      <c r="R1644" s="336"/>
      <c r="S1644" s="301"/>
      <c r="T1644" s="336"/>
    </row>
    <row r="1645" spans="1:20" ht="12" customHeight="1" x14ac:dyDescent="0.25">
      <c r="A1645" s="329" t="s">
        <v>289</v>
      </c>
      <c r="B1645" s="330">
        <v>8</v>
      </c>
      <c r="C1645" s="298">
        <v>46054</v>
      </c>
      <c r="D1645" s="299" t="s">
        <v>456</v>
      </c>
      <c r="E1645" s="331">
        <v>44.65</v>
      </c>
      <c r="F1645" s="331"/>
      <c r="G1645" s="333">
        <f t="shared" si="35"/>
        <v>2395.2899999999931</v>
      </c>
      <c r="H1645" s="334"/>
      <c r="I1645" s="335"/>
      <c r="J1645" s="336"/>
      <c r="K1645" s="301"/>
      <c r="L1645" s="336"/>
      <c r="M1645" s="301"/>
      <c r="N1645" s="336"/>
      <c r="O1645" s="301"/>
      <c r="P1645" s="336"/>
      <c r="Q1645" s="301"/>
      <c r="R1645" s="336"/>
      <c r="S1645" s="301"/>
      <c r="T1645" s="336"/>
    </row>
    <row r="1646" spans="1:20" ht="12" customHeight="1" x14ac:dyDescent="0.25">
      <c r="A1646" s="329" t="s">
        <v>289</v>
      </c>
      <c r="B1646" s="330">
        <v>7</v>
      </c>
      <c r="C1646" s="298">
        <v>46054</v>
      </c>
      <c r="D1646" s="299" t="s">
        <v>337</v>
      </c>
      <c r="E1646" s="331">
        <v>35.17</v>
      </c>
      <c r="F1646" s="331"/>
      <c r="G1646" s="333">
        <f t="shared" si="35"/>
        <v>2439.9399999999932</v>
      </c>
      <c r="H1646" s="334"/>
      <c r="I1646" s="335"/>
      <c r="J1646" s="336"/>
      <c r="K1646" s="301"/>
      <c r="L1646" s="336"/>
      <c r="M1646" s="301"/>
      <c r="N1646" s="336"/>
      <c r="O1646" s="301"/>
      <c r="P1646" s="336"/>
      <c r="Q1646" s="301"/>
      <c r="R1646" s="336"/>
      <c r="S1646" s="301"/>
      <c r="T1646" s="336"/>
    </row>
    <row r="1647" spans="1:20" ht="12" customHeight="1" x14ac:dyDescent="0.25">
      <c r="A1647" s="329" t="s">
        <v>289</v>
      </c>
      <c r="B1647" s="330">
        <v>4</v>
      </c>
      <c r="C1647" s="298">
        <v>46054</v>
      </c>
      <c r="D1647" s="299" t="s">
        <v>310</v>
      </c>
      <c r="E1647" s="331">
        <v>28.48</v>
      </c>
      <c r="F1647" s="331"/>
      <c r="G1647" s="333">
        <f t="shared" si="35"/>
        <v>2475.1099999999933</v>
      </c>
      <c r="H1647" s="334"/>
      <c r="I1647" s="335"/>
      <c r="J1647" s="336"/>
      <c r="K1647" s="301"/>
      <c r="L1647" s="336"/>
      <c r="M1647" s="301"/>
      <c r="N1647" s="336"/>
      <c r="O1647" s="301"/>
      <c r="P1647" s="336"/>
      <c r="Q1647" s="301"/>
      <c r="R1647" s="336"/>
      <c r="S1647" s="301"/>
      <c r="T1647" s="336"/>
    </row>
    <row r="1648" spans="1:20" ht="12" customHeight="1" x14ac:dyDescent="0.25">
      <c r="A1648" s="329" t="s">
        <v>289</v>
      </c>
      <c r="B1648" s="330">
        <v>1</v>
      </c>
      <c r="C1648" s="298">
        <v>46054</v>
      </c>
      <c r="D1648" s="299" t="s">
        <v>311</v>
      </c>
      <c r="E1648" s="331">
        <v>125.07</v>
      </c>
      <c r="F1648" s="331"/>
      <c r="G1648" s="333">
        <f t="shared" si="35"/>
        <v>2503.5899999999933</v>
      </c>
      <c r="H1648" s="334"/>
      <c r="I1648" s="335"/>
      <c r="J1648" s="336"/>
      <c r="K1648" s="301"/>
      <c r="L1648" s="336"/>
      <c r="M1648" s="301"/>
      <c r="N1648" s="336"/>
      <c r="O1648" s="301"/>
      <c r="P1648" s="336"/>
      <c r="Q1648" s="301"/>
      <c r="R1648" s="336"/>
      <c r="S1648" s="301"/>
      <c r="T1648" s="336"/>
    </row>
    <row r="1649" spans="1:20" ht="12" customHeight="1" x14ac:dyDescent="0.25">
      <c r="A1649" s="329" t="s">
        <v>289</v>
      </c>
      <c r="B1649" s="330">
        <v>2</v>
      </c>
      <c r="C1649" s="298">
        <v>46054</v>
      </c>
      <c r="D1649" s="299" t="s">
        <v>456</v>
      </c>
      <c r="E1649" s="331">
        <v>100</v>
      </c>
      <c r="F1649" s="331"/>
      <c r="G1649" s="333">
        <f t="shared" si="35"/>
        <v>2628.6599999999935</v>
      </c>
      <c r="H1649" s="334"/>
      <c r="I1649" s="335"/>
      <c r="J1649" s="336"/>
      <c r="K1649" s="301"/>
      <c r="L1649" s="336"/>
      <c r="M1649" s="301"/>
      <c r="N1649" s="336"/>
      <c r="O1649" s="301"/>
      <c r="P1649" s="336"/>
      <c r="Q1649" s="301"/>
      <c r="R1649" s="336"/>
      <c r="S1649" s="301"/>
      <c r="T1649" s="336"/>
    </row>
    <row r="1650" spans="1:20" ht="12" customHeight="1" x14ac:dyDescent="0.25">
      <c r="A1650" s="329" t="s">
        <v>289</v>
      </c>
      <c r="B1650" s="330">
        <v>1</v>
      </c>
      <c r="C1650" s="298">
        <v>46054</v>
      </c>
      <c r="D1650" s="299" t="s">
        <v>329</v>
      </c>
      <c r="E1650" s="331">
        <v>194.96</v>
      </c>
      <c r="F1650" s="331"/>
      <c r="G1650" s="333">
        <f t="shared" si="35"/>
        <v>2728.6599999999935</v>
      </c>
      <c r="H1650" s="334"/>
      <c r="I1650" s="335"/>
      <c r="J1650" s="336"/>
      <c r="K1650" s="301"/>
      <c r="L1650" s="336"/>
      <c r="M1650" s="301"/>
      <c r="N1650" s="336"/>
      <c r="O1650" s="301"/>
      <c r="P1650" s="336"/>
      <c r="Q1650" s="301"/>
      <c r="R1650" s="336"/>
      <c r="S1650" s="301"/>
      <c r="T1650" s="336"/>
    </row>
    <row r="1651" spans="1:20" ht="12" customHeight="1" x14ac:dyDescent="0.25">
      <c r="A1651" s="329" t="s">
        <v>289</v>
      </c>
      <c r="B1651" s="330">
        <v>2</v>
      </c>
      <c r="C1651" s="298">
        <v>46054</v>
      </c>
      <c r="D1651" s="299" t="s">
        <v>409</v>
      </c>
      <c r="E1651" s="331">
        <v>75.53</v>
      </c>
      <c r="F1651" s="331"/>
      <c r="G1651" s="333">
        <f t="shared" si="35"/>
        <v>2923.6199999999935</v>
      </c>
      <c r="H1651" s="334"/>
      <c r="I1651" s="335"/>
      <c r="J1651" s="336"/>
      <c r="K1651" s="301"/>
      <c r="L1651" s="336"/>
      <c r="M1651" s="301"/>
      <c r="N1651" s="336"/>
      <c r="O1651" s="301"/>
      <c r="P1651" s="336"/>
      <c r="Q1651" s="301"/>
      <c r="R1651" s="336"/>
      <c r="S1651" s="301"/>
      <c r="T1651" s="336"/>
    </row>
    <row r="1652" spans="1:20" ht="12" customHeight="1" x14ac:dyDescent="0.25">
      <c r="A1652" s="329" t="s">
        <v>284</v>
      </c>
      <c r="B1652" s="330">
        <v>37</v>
      </c>
      <c r="C1652" s="298">
        <v>46053</v>
      </c>
      <c r="D1652" s="299" t="s">
        <v>457</v>
      </c>
      <c r="E1652" s="331">
        <v>3194.64</v>
      </c>
      <c r="F1652" s="331"/>
      <c r="G1652" s="333">
        <f t="shared" si="35"/>
        <v>2999.1499999999937</v>
      </c>
      <c r="H1652" s="334"/>
      <c r="I1652" s="335"/>
      <c r="J1652" s="336"/>
      <c r="K1652" s="301"/>
      <c r="L1652" s="336"/>
      <c r="M1652" s="301"/>
      <c r="N1652" s="336"/>
      <c r="O1652" s="301"/>
      <c r="P1652" s="336"/>
      <c r="Q1652" s="301"/>
      <c r="R1652" s="336"/>
      <c r="S1652" s="301"/>
      <c r="T1652" s="336"/>
    </row>
    <row r="1653" spans="1:20" ht="12" customHeight="1" x14ac:dyDescent="0.25">
      <c r="A1653" s="329" t="s">
        <v>286</v>
      </c>
      <c r="B1653" s="330">
        <v>25</v>
      </c>
      <c r="C1653" s="298">
        <v>46053</v>
      </c>
      <c r="D1653" s="298" t="s">
        <v>204</v>
      </c>
      <c r="E1653" s="331">
        <v>350</v>
      </c>
      <c r="F1653" s="331"/>
      <c r="G1653" s="333">
        <f t="shared" si="35"/>
        <v>6193.7899999999936</v>
      </c>
      <c r="H1653" s="334"/>
      <c r="I1653" s="335"/>
      <c r="J1653" s="336"/>
      <c r="K1653" s="301"/>
      <c r="L1653" s="336"/>
      <c r="M1653" s="301"/>
      <c r="N1653" s="336"/>
      <c r="O1653" s="301"/>
      <c r="P1653" s="336"/>
      <c r="Q1653" s="301"/>
      <c r="R1653" s="336"/>
      <c r="S1653" s="301"/>
      <c r="T1653" s="336"/>
    </row>
    <row r="1654" spans="1:20" ht="12" customHeight="1" x14ac:dyDescent="0.25">
      <c r="A1654" s="329" t="s">
        <v>286</v>
      </c>
      <c r="B1654" s="330">
        <v>26</v>
      </c>
      <c r="C1654" s="298">
        <v>46053</v>
      </c>
      <c r="D1654" s="298" t="s">
        <v>205</v>
      </c>
      <c r="E1654" s="331">
        <v>320</v>
      </c>
      <c r="F1654" s="331"/>
      <c r="G1654" s="333">
        <f t="shared" si="35"/>
        <v>6543.7899999999936</v>
      </c>
      <c r="H1654" s="334"/>
      <c r="I1654" s="335"/>
      <c r="J1654" s="336"/>
      <c r="K1654" s="301"/>
      <c r="L1654" s="336"/>
      <c r="M1654" s="301"/>
      <c r="N1654" s="336"/>
      <c r="O1654" s="301"/>
      <c r="P1654" s="336"/>
      <c r="Q1654" s="301"/>
      <c r="R1654" s="336"/>
      <c r="S1654" s="301"/>
      <c r="T1654" s="336"/>
    </row>
    <row r="1655" spans="1:20" ht="12" customHeight="1" x14ac:dyDescent="0.25">
      <c r="A1655" s="329" t="s">
        <v>286</v>
      </c>
      <c r="B1655" s="330">
        <v>27</v>
      </c>
      <c r="C1655" s="298">
        <v>46053</v>
      </c>
      <c r="D1655" s="298" t="s">
        <v>206</v>
      </c>
      <c r="E1655" s="331">
        <v>25</v>
      </c>
      <c r="F1655" s="331"/>
      <c r="G1655" s="333">
        <f t="shared" si="35"/>
        <v>6863.7899999999936</v>
      </c>
      <c r="H1655" s="334"/>
      <c r="I1655" s="335"/>
      <c r="J1655" s="336"/>
      <c r="K1655" s="301"/>
      <c r="L1655" s="336"/>
      <c r="M1655" s="301"/>
      <c r="N1655" s="336"/>
      <c r="O1655" s="301"/>
      <c r="P1655" s="336"/>
      <c r="Q1655" s="301"/>
      <c r="R1655" s="336"/>
      <c r="S1655" s="301"/>
      <c r="T1655" s="336"/>
    </row>
    <row r="1656" spans="1:20" ht="12" customHeight="1" x14ac:dyDescent="0.25">
      <c r="A1656" s="329" t="s">
        <v>286</v>
      </c>
      <c r="B1656" s="330">
        <v>28</v>
      </c>
      <c r="C1656" s="298">
        <v>46053</v>
      </c>
      <c r="D1656" s="298" t="s">
        <v>207</v>
      </c>
      <c r="E1656" s="331">
        <v>25</v>
      </c>
      <c r="F1656" s="331"/>
      <c r="G1656" s="333">
        <f t="shared" si="35"/>
        <v>6888.7899999999936</v>
      </c>
      <c r="H1656" s="334"/>
      <c r="I1656" s="335"/>
      <c r="J1656" s="336"/>
      <c r="K1656" s="301"/>
      <c r="L1656" s="336"/>
      <c r="M1656" s="301"/>
      <c r="N1656" s="336"/>
      <c r="O1656" s="301"/>
      <c r="P1656" s="336"/>
      <c r="Q1656" s="301"/>
      <c r="R1656" s="336"/>
      <c r="S1656" s="301"/>
      <c r="T1656" s="336"/>
    </row>
    <row r="1657" spans="1:20" ht="12" customHeight="1" x14ac:dyDescent="0.25">
      <c r="A1657" s="329" t="s">
        <v>286</v>
      </c>
      <c r="B1657" s="330">
        <v>29</v>
      </c>
      <c r="C1657" s="298">
        <v>46053</v>
      </c>
      <c r="D1657" s="298" t="s">
        <v>208</v>
      </c>
      <c r="E1657" s="331">
        <v>45</v>
      </c>
      <c r="F1657" s="331"/>
      <c r="G1657" s="333">
        <f t="shared" si="35"/>
        <v>6913.7899999999936</v>
      </c>
      <c r="H1657" s="334"/>
      <c r="I1657" s="335"/>
      <c r="J1657" s="336"/>
      <c r="K1657" s="301"/>
      <c r="L1657" s="336"/>
      <c r="M1657" s="301"/>
      <c r="N1657" s="336"/>
      <c r="O1657" s="301"/>
      <c r="P1657" s="336"/>
      <c r="Q1657" s="301"/>
      <c r="R1657" s="336"/>
      <c r="S1657" s="301"/>
      <c r="T1657" s="336"/>
    </row>
    <row r="1658" spans="1:20" ht="12" customHeight="1" x14ac:dyDescent="0.25">
      <c r="A1658" s="329" t="s">
        <v>286</v>
      </c>
      <c r="B1658" s="330">
        <v>30</v>
      </c>
      <c r="C1658" s="298">
        <v>46053</v>
      </c>
      <c r="D1658" s="298" t="s">
        <v>209</v>
      </c>
      <c r="E1658" s="331">
        <v>400</v>
      </c>
      <c r="F1658" s="331"/>
      <c r="G1658" s="333">
        <f t="shared" si="35"/>
        <v>6958.7899999999936</v>
      </c>
      <c r="H1658" s="334"/>
      <c r="I1658" s="335"/>
      <c r="J1658" s="336"/>
      <c r="K1658" s="301"/>
      <c r="L1658" s="336"/>
      <c r="M1658" s="301"/>
      <c r="N1658" s="336"/>
      <c r="O1658" s="301"/>
      <c r="P1658" s="336"/>
      <c r="Q1658" s="301"/>
      <c r="R1658" s="336"/>
      <c r="S1658" s="301"/>
      <c r="T1658" s="336"/>
    </row>
    <row r="1659" spans="1:20" ht="12" customHeight="1" x14ac:dyDescent="0.25">
      <c r="A1659" s="329" t="s">
        <v>286</v>
      </c>
      <c r="B1659" s="330">
        <v>31</v>
      </c>
      <c r="C1659" s="298">
        <v>46053</v>
      </c>
      <c r="D1659" s="298" t="s">
        <v>210</v>
      </c>
      <c r="E1659" s="331">
        <v>375</v>
      </c>
      <c r="F1659" s="331"/>
      <c r="G1659" s="333">
        <f t="shared" si="35"/>
        <v>7358.7899999999936</v>
      </c>
      <c r="H1659" s="334"/>
      <c r="I1659" s="335"/>
      <c r="J1659" s="336"/>
      <c r="K1659" s="301"/>
      <c r="L1659" s="336"/>
      <c r="M1659" s="301"/>
      <c r="N1659" s="336"/>
      <c r="O1659" s="301"/>
      <c r="P1659" s="336"/>
      <c r="Q1659" s="301"/>
      <c r="R1659" s="336"/>
      <c r="S1659" s="301"/>
      <c r="T1659" s="336"/>
    </row>
    <row r="1660" spans="1:20" ht="12" customHeight="1" x14ac:dyDescent="0.25">
      <c r="A1660" s="329" t="s">
        <v>286</v>
      </c>
      <c r="B1660" s="330">
        <v>32</v>
      </c>
      <c r="C1660" s="298">
        <v>46053</v>
      </c>
      <c r="D1660" s="298" t="s">
        <v>211</v>
      </c>
      <c r="E1660" s="331">
        <v>100</v>
      </c>
      <c r="F1660" s="331"/>
      <c r="G1660" s="333">
        <f t="shared" si="35"/>
        <v>7733.7899999999936</v>
      </c>
      <c r="H1660" s="334"/>
      <c r="I1660" s="335"/>
      <c r="J1660" s="336"/>
      <c r="K1660" s="301"/>
      <c r="L1660" s="336"/>
      <c r="M1660" s="301"/>
      <c r="N1660" s="336"/>
      <c r="O1660" s="301"/>
      <c r="P1660" s="336"/>
      <c r="Q1660" s="301"/>
      <c r="R1660" s="336"/>
      <c r="S1660" s="301"/>
      <c r="T1660" s="336"/>
    </row>
    <row r="1661" spans="1:20" ht="12" customHeight="1" x14ac:dyDescent="0.25">
      <c r="A1661" s="329" t="s">
        <v>286</v>
      </c>
      <c r="B1661" s="330">
        <v>33</v>
      </c>
      <c r="C1661" s="298">
        <v>46053</v>
      </c>
      <c r="D1661" s="298" t="s">
        <v>212</v>
      </c>
      <c r="E1661" s="331">
        <v>85</v>
      </c>
      <c r="F1661" s="331"/>
      <c r="G1661" s="333">
        <f t="shared" si="35"/>
        <v>7833.7899999999936</v>
      </c>
      <c r="H1661" s="334"/>
      <c r="I1661" s="335"/>
      <c r="J1661" s="336"/>
      <c r="K1661" s="301"/>
      <c r="L1661" s="336"/>
      <c r="M1661" s="301"/>
      <c r="N1661" s="336"/>
      <c r="O1661" s="301"/>
      <c r="P1661" s="336"/>
      <c r="Q1661" s="301"/>
      <c r="R1661" s="336"/>
      <c r="S1661" s="301"/>
      <c r="T1661" s="336"/>
    </row>
    <row r="1662" spans="1:20" ht="12" customHeight="1" x14ac:dyDescent="0.25">
      <c r="A1662" s="329" t="s">
        <v>286</v>
      </c>
      <c r="B1662" s="330">
        <v>34</v>
      </c>
      <c r="C1662" s="298">
        <v>46053</v>
      </c>
      <c r="D1662" s="298" t="s">
        <v>213</v>
      </c>
      <c r="E1662" s="331">
        <v>230</v>
      </c>
      <c r="F1662" s="331"/>
      <c r="G1662" s="333">
        <f t="shared" si="35"/>
        <v>7918.7899999999936</v>
      </c>
      <c r="H1662" s="334"/>
      <c r="I1662" s="335"/>
      <c r="J1662" s="336"/>
      <c r="K1662" s="301"/>
      <c r="L1662" s="336"/>
      <c r="M1662" s="301"/>
      <c r="N1662" s="336"/>
      <c r="O1662" s="301"/>
      <c r="P1662" s="336"/>
      <c r="Q1662" s="301"/>
      <c r="R1662" s="336"/>
      <c r="S1662" s="301"/>
      <c r="T1662" s="336"/>
    </row>
    <row r="1663" spans="1:20" ht="12" customHeight="1" x14ac:dyDescent="0.25">
      <c r="A1663" s="329" t="s">
        <v>286</v>
      </c>
      <c r="B1663" s="330">
        <v>35</v>
      </c>
      <c r="C1663" s="298">
        <v>46053</v>
      </c>
      <c r="D1663" s="298" t="s">
        <v>214</v>
      </c>
      <c r="E1663" s="331">
        <v>45</v>
      </c>
      <c r="F1663" s="331"/>
      <c r="G1663" s="333">
        <f t="shared" si="35"/>
        <v>8148.7899999999936</v>
      </c>
      <c r="H1663" s="334"/>
      <c r="I1663" s="335"/>
      <c r="J1663" s="336"/>
      <c r="K1663" s="301"/>
      <c r="L1663" s="336"/>
      <c r="M1663" s="301"/>
      <c r="N1663" s="336"/>
      <c r="O1663" s="301"/>
      <c r="P1663" s="336"/>
      <c r="Q1663" s="301"/>
      <c r="R1663" s="336"/>
      <c r="S1663" s="301"/>
      <c r="T1663" s="336"/>
    </row>
    <row r="1664" spans="1:20" ht="12" customHeight="1" x14ac:dyDescent="0.25">
      <c r="A1664" s="329" t="s">
        <v>289</v>
      </c>
      <c r="B1664" s="330">
        <v>8</v>
      </c>
      <c r="C1664" s="298">
        <v>46053</v>
      </c>
      <c r="D1664" s="298" t="s">
        <v>319</v>
      </c>
      <c r="E1664" s="331">
        <v>31.03</v>
      </c>
      <c r="F1664" s="331"/>
      <c r="G1664" s="333">
        <f t="shared" si="35"/>
        <v>8193.7899999999936</v>
      </c>
      <c r="H1664" s="334"/>
      <c r="I1664" s="335"/>
      <c r="J1664" s="336"/>
      <c r="K1664" s="301"/>
      <c r="L1664" s="336"/>
      <c r="M1664" s="301"/>
      <c r="N1664" s="336"/>
      <c r="O1664" s="301"/>
      <c r="P1664" s="336"/>
      <c r="Q1664" s="301"/>
      <c r="R1664" s="336"/>
      <c r="S1664" s="301"/>
      <c r="T1664" s="336"/>
    </row>
    <row r="1665" spans="1:20" ht="12" customHeight="1" x14ac:dyDescent="0.25">
      <c r="A1665" s="329" t="s">
        <v>294</v>
      </c>
      <c r="B1665" s="330">
        <v>10</v>
      </c>
      <c r="C1665" s="298">
        <v>46053</v>
      </c>
      <c r="D1665" s="298" t="s">
        <v>176</v>
      </c>
      <c r="E1665" s="331">
        <v>17.899999999999999</v>
      </c>
      <c r="F1665" s="331"/>
      <c r="G1665" s="333">
        <f t="shared" si="35"/>
        <v>8224.8199999999943</v>
      </c>
      <c r="H1665" s="334"/>
      <c r="I1665" s="335"/>
      <c r="J1665" s="336"/>
      <c r="K1665" s="301"/>
      <c r="L1665" s="336"/>
      <c r="M1665" s="301"/>
      <c r="N1665" s="336"/>
      <c r="O1665" s="301"/>
      <c r="P1665" s="336"/>
      <c r="Q1665" s="301"/>
      <c r="R1665" s="336"/>
      <c r="S1665" s="301"/>
      <c r="T1665" s="336"/>
    </row>
    <row r="1666" spans="1:20" ht="12" customHeight="1" x14ac:dyDescent="0.25">
      <c r="A1666" s="329" t="s">
        <v>289</v>
      </c>
      <c r="B1666" s="330">
        <v>3</v>
      </c>
      <c r="C1666" s="298">
        <v>46053</v>
      </c>
      <c r="D1666" s="298" t="s">
        <v>347</v>
      </c>
      <c r="E1666" s="331">
        <v>18.84</v>
      </c>
      <c r="F1666" s="331"/>
      <c r="G1666" s="333">
        <f t="shared" si="35"/>
        <v>8242.7199999999939</v>
      </c>
      <c r="H1666" s="334"/>
      <c r="I1666" s="335"/>
      <c r="J1666" s="336"/>
      <c r="K1666" s="301"/>
      <c r="L1666" s="336"/>
      <c r="M1666" s="301"/>
      <c r="N1666" s="336"/>
      <c r="O1666" s="301"/>
      <c r="P1666" s="336"/>
      <c r="Q1666" s="301"/>
      <c r="R1666" s="336"/>
      <c r="S1666" s="301"/>
      <c r="T1666" s="336"/>
    </row>
    <row r="1667" spans="1:20" ht="12" customHeight="1" x14ac:dyDescent="0.25">
      <c r="A1667" s="329" t="s">
        <v>289</v>
      </c>
      <c r="B1667" s="330">
        <v>8</v>
      </c>
      <c r="C1667" s="298">
        <v>46053</v>
      </c>
      <c r="D1667" s="298" t="s">
        <v>319</v>
      </c>
      <c r="E1667" s="331">
        <v>25.54</v>
      </c>
      <c r="F1667" s="331"/>
      <c r="G1667" s="333">
        <f t="shared" si="35"/>
        <v>8261.559999999994</v>
      </c>
      <c r="H1667" s="334"/>
      <c r="I1667" s="335"/>
      <c r="J1667" s="336"/>
      <c r="K1667" s="301"/>
      <c r="L1667" s="336"/>
      <c r="M1667" s="301"/>
      <c r="N1667" s="336"/>
      <c r="O1667" s="301"/>
      <c r="P1667" s="336"/>
      <c r="Q1667" s="301"/>
      <c r="R1667" s="336"/>
      <c r="S1667" s="301"/>
      <c r="T1667" s="336"/>
    </row>
    <row r="1668" spans="1:20" ht="12" customHeight="1" x14ac:dyDescent="0.25">
      <c r="A1668" s="329" t="s">
        <v>289</v>
      </c>
      <c r="B1668" s="330">
        <v>8</v>
      </c>
      <c r="C1668" s="298">
        <v>46053</v>
      </c>
      <c r="D1668" s="298" t="s">
        <v>308</v>
      </c>
      <c r="E1668" s="331">
        <v>52.59</v>
      </c>
      <c r="F1668" s="331"/>
      <c r="G1668" s="333">
        <f t="shared" si="35"/>
        <v>8287.0999999999949</v>
      </c>
      <c r="H1668" s="334"/>
      <c r="I1668" s="335"/>
      <c r="J1668" s="336"/>
      <c r="K1668" s="301"/>
      <c r="L1668" s="336"/>
      <c r="M1668" s="301"/>
      <c r="N1668" s="336"/>
      <c r="O1668" s="301"/>
      <c r="P1668" s="336"/>
      <c r="Q1668" s="301"/>
      <c r="R1668" s="336"/>
      <c r="S1668" s="301"/>
      <c r="T1668" s="336"/>
    </row>
    <row r="1669" spans="1:20" ht="12" customHeight="1" x14ac:dyDescent="0.25">
      <c r="A1669" s="329" t="s">
        <v>335</v>
      </c>
      <c r="B1669" s="330" t="s">
        <v>335</v>
      </c>
      <c r="C1669" s="298">
        <v>46052</v>
      </c>
      <c r="D1669" s="299" t="s">
        <v>458</v>
      </c>
      <c r="E1669" s="331"/>
      <c r="F1669" s="331">
        <v>422</v>
      </c>
      <c r="G1669" s="333">
        <f t="shared" si="35"/>
        <v>8339.6899999999951</v>
      </c>
      <c r="H1669" s="334"/>
      <c r="I1669" s="335"/>
      <c r="J1669" s="336"/>
      <c r="K1669" s="301"/>
      <c r="L1669" s="336"/>
      <c r="M1669" s="301"/>
      <c r="N1669" s="336"/>
      <c r="O1669" s="301"/>
      <c r="P1669" s="336"/>
      <c r="Q1669" s="301"/>
      <c r="R1669" s="336"/>
      <c r="S1669" s="301"/>
      <c r="T1669" s="336"/>
    </row>
    <row r="1670" spans="1:20" ht="12" customHeight="1" x14ac:dyDescent="0.25">
      <c r="A1670" s="329" t="s">
        <v>289</v>
      </c>
      <c r="B1670" s="330">
        <v>5</v>
      </c>
      <c r="C1670" s="298">
        <v>46052</v>
      </c>
      <c r="D1670" s="299" t="s">
        <v>862</v>
      </c>
      <c r="E1670" s="331">
        <v>200</v>
      </c>
      <c r="F1670" s="331"/>
      <c r="G1670" s="333">
        <f t="shared" si="35"/>
        <v>7917.6899999999951</v>
      </c>
      <c r="H1670" s="334"/>
      <c r="I1670" s="335"/>
      <c r="J1670" s="336"/>
      <c r="K1670" s="301"/>
      <c r="L1670" s="336"/>
      <c r="M1670" s="301"/>
      <c r="N1670" s="336"/>
      <c r="O1670" s="301"/>
      <c r="P1670" s="336"/>
      <c r="Q1670" s="301"/>
      <c r="R1670" s="336"/>
      <c r="S1670" s="301"/>
      <c r="T1670" s="336"/>
    </row>
    <row r="1671" spans="1:20" ht="12" customHeight="1" x14ac:dyDescent="0.25">
      <c r="A1671" s="329" t="s">
        <v>289</v>
      </c>
      <c r="B1671" s="330">
        <v>2</v>
      </c>
      <c r="C1671" s="298">
        <v>46052</v>
      </c>
      <c r="D1671" s="299" t="s">
        <v>296</v>
      </c>
      <c r="E1671" s="331">
        <v>8.52</v>
      </c>
      <c r="F1671" s="331"/>
      <c r="G1671" s="333">
        <f t="shared" si="35"/>
        <v>8117.6899999999951</v>
      </c>
      <c r="H1671" s="334"/>
      <c r="I1671" s="335"/>
      <c r="J1671" s="336"/>
      <c r="K1671" s="301"/>
      <c r="L1671" s="336"/>
      <c r="M1671" s="301"/>
      <c r="N1671" s="336"/>
      <c r="O1671" s="301"/>
      <c r="P1671" s="336"/>
      <c r="Q1671" s="301"/>
      <c r="R1671" s="336"/>
      <c r="S1671" s="301"/>
      <c r="T1671" s="336"/>
    </row>
    <row r="1672" spans="1:20" ht="12" customHeight="1" x14ac:dyDescent="0.25">
      <c r="A1672" s="329" t="s">
        <v>287</v>
      </c>
      <c r="B1672" s="330" t="s">
        <v>287</v>
      </c>
      <c r="C1672" s="298">
        <v>46052</v>
      </c>
      <c r="D1672" s="299" t="s">
        <v>459</v>
      </c>
      <c r="E1672" s="331">
        <v>831.92</v>
      </c>
      <c r="F1672" s="331">
        <v>831.92</v>
      </c>
      <c r="G1672" s="333">
        <f t="shared" si="35"/>
        <v>8126.2099999999955</v>
      </c>
      <c r="H1672" s="334"/>
      <c r="I1672" s="335"/>
      <c r="J1672" s="336"/>
      <c r="K1672" s="301"/>
      <c r="L1672" s="336"/>
      <c r="M1672" s="301"/>
      <c r="N1672" s="336"/>
      <c r="O1672" s="301"/>
      <c r="P1672" s="336"/>
      <c r="Q1672" s="301"/>
      <c r="R1672" s="336"/>
      <c r="S1672" s="301"/>
      <c r="T1672" s="336"/>
    </row>
    <row r="1673" spans="1:20" ht="12" customHeight="1" x14ac:dyDescent="0.25">
      <c r="A1673" s="329" t="s">
        <v>289</v>
      </c>
      <c r="B1673" s="330">
        <v>5</v>
      </c>
      <c r="C1673" s="298">
        <v>46052</v>
      </c>
      <c r="D1673" s="299" t="s">
        <v>440</v>
      </c>
      <c r="E1673" s="331">
        <v>200</v>
      </c>
      <c r="F1673" s="331"/>
      <c r="G1673" s="333">
        <f t="shared" si="35"/>
        <v>8126.2099999999955</v>
      </c>
      <c r="H1673" s="334"/>
      <c r="I1673" s="335"/>
      <c r="J1673" s="336"/>
      <c r="K1673" s="301"/>
      <c r="L1673" s="336"/>
      <c r="M1673" s="301"/>
      <c r="N1673" s="336"/>
      <c r="O1673" s="301"/>
      <c r="P1673" s="336"/>
      <c r="Q1673" s="301"/>
      <c r="R1673" s="336"/>
      <c r="S1673" s="301"/>
      <c r="T1673" s="336"/>
    </row>
    <row r="1674" spans="1:20" ht="12" customHeight="1" x14ac:dyDescent="0.25">
      <c r="A1674" s="329" t="s">
        <v>289</v>
      </c>
      <c r="B1674" s="330">
        <v>2</v>
      </c>
      <c r="C1674" s="298">
        <v>46052</v>
      </c>
      <c r="D1674" s="299" t="s">
        <v>324</v>
      </c>
      <c r="E1674" s="331">
        <v>11.04</v>
      </c>
      <c r="F1674" s="331"/>
      <c r="G1674" s="333">
        <f t="shared" si="35"/>
        <v>8326.2099999999955</v>
      </c>
      <c r="H1674" s="334"/>
      <c r="I1674" s="335"/>
      <c r="J1674" s="336"/>
      <c r="K1674" s="301"/>
      <c r="L1674" s="336"/>
      <c r="M1674" s="301"/>
      <c r="N1674" s="336"/>
      <c r="O1674" s="301"/>
      <c r="P1674" s="336"/>
      <c r="Q1674" s="301"/>
      <c r="R1674" s="336"/>
      <c r="S1674" s="301"/>
      <c r="T1674" s="336"/>
    </row>
    <row r="1675" spans="1:20" ht="12" customHeight="1" x14ac:dyDescent="0.25">
      <c r="A1675" s="329" t="s">
        <v>291</v>
      </c>
      <c r="B1675" s="330">
        <v>38</v>
      </c>
      <c r="C1675" s="298">
        <v>46051</v>
      </c>
      <c r="D1675" s="299" t="s">
        <v>293</v>
      </c>
      <c r="E1675" s="331"/>
      <c r="F1675" s="331">
        <v>4365.6499999999996</v>
      </c>
      <c r="G1675" s="333">
        <f t="shared" si="35"/>
        <v>8337.2499999999964</v>
      </c>
      <c r="H1675" s="334"/>
      <c r="I1675" s="335"/>
      <c r="J1675" s="336"/>
      <c r="K1675" s="301"/>
      <c r="L1675" s="336"/>
      <c r="M1675" s="301"/>
      <c r="N1675" s="336"/>
      <c r="O1675" s="301"/>
      <c r="P1675" s="336"/>
      <c r="Q1675" s="301"/>
      <c r="R1675" s="336"/>
      <c r="S1675" s="301"/>
      <c r="T1675" s="336"/>
    </row>
    <row r="1676" spans="1:20" ht="12" customHeight="1" x14ac:dyDescent="0.25">
      <c r="A1676" s="329" t="s">
        <v>289</v>
      </c>
      <c r="B1676" s="330">
        <v>2</v>
      </c>
      <c r="C1676" s="298">
        <v>46051</v>
      </c>
      <c r="D1676" s="299" t="s">
        <v>296</v>
      </c>
      <c r="E1676" s="331">
        <v>18.28</v>
      </c>
      <c r="F1676" s="331"/>
      <c r="G1676" s="333">
        <f t="shared" si="35"/>
        <v>3971.5999999999976</v>
      </c>
      <c r="H1676" s="334"/>
      <c r="I1676" s="335"/>
      <c r="J1676" s="336"/>
      <c r="K1676" s="301"/>
      <c r="L1676" s="336"/>
      <c r="M1676" s="301"/>
      <c r="N1676" s="336"/>
      <c r="O1676" s="301"/>
      <c r="P1676" s="336"/>
      <c r="Q1676" s="301"/>
      <c r="R1676" s="336"/>
      <c r="S1676" s="301"/>
      <c r="T1676" s="336"/>
    </row>
    <row r="1677" spans="1:20" ht="12" customHeight="1" x14ac:dyDescent="0.25">
      <c r="A1677" s="329" t="s">
        <v>289</v>
      </c>
      <c r="B1677" s="330">
        <v>4</v>
      </c>
      <c r="C1677" s="298">
        <v>46051</v>
      </c>
      <c r="D1677" s="299" t="s">
        <v>295</v>
      </c>
      <c r="E1677" s="331">
        <v>57.06</v>
      </c>
      <c r="F1677" s="331"/>
      <c r="G1677" s="333">
        <f t="shared" si="35"/>
        <v>3989.8799999999978</v>
      </c>
      <c r="H1677" s="334"/>
      <c r="I1677" s="335"/>
      <c r="J1677" s="336"/>
      <c r="K1677" s="301"/>
      <c r="L1677" s="336"/>
      <c r="M1677" s="301"/>
      <c r="N1677" s="336"/>
      <c r="O1677" s="301"/>
      <c r="P1677" s="336"/>
      <c r="Q1677" s="301"/>
      <c r="R1677" s="336"/>
      <c r="S1677" s="301"/>
      <c r="T1677" s="336"/>
    </row>
    <row r="1678" spans="1:20" ht="12" customHeight="1" x14ac:dyDescent="0.25">
      <c r="A1678" s="329" t="s">
        <v>287</v>
      </c>
      <c r="B1678" s="330" t="s">
        <v>287</v>
      </c>
      <c r="C1678" s="298">
        <v>46051</v>
      </c>
      <c r="D1678" s="299" t="s">
        <v>460</v>
      </c>
      <c r="E1678" s="331">
        <v>89.42</v>
      </c>
      <c r="F1678" s="331">
        <v>89.42</v>
      </c>
      <c r="G1678" s="333">
        <f t="shared" si="35"/>
        <v>4046.9399999999978</v>
      </c>
      <c r="H1678" s="334"/>
      <c r="I1678" s="335"/>
      <c r="J1678" s="336"/>
      <c r="K1678" s="301"/>
      <c r="L1678" s="336"/>
      <c r="M1678" s="301"/>
      <c r="N1678" s="336"/>
      <c r="O1678" s="301"/>
      <c r="P1678" s="336"/>
      <c r="Q1678" s="301"/>
      <c r="R1678" s="336"/>
      <c r="S1678" s="301"/>
      <c r="T1678" s="336"/>
    </row>
    <row r="1679" spans="1:20" ht="12" customHeight="1" x14ac:dyDescent="0.25">
      <c r="A1679" s="329" t="s">
        <v>289</v>
      </c>
      <c r="B1679" s="330">
        <v>8</v>
      </c>
      <c r="C1679" s="298">
        <v>46051</v>
      </c>
      <c r="D1679" s="299" t="s">
        <v>461</v>
      </c>
      <c r="E1679" s="331">
        <v>59</v>
      </c>
      <c r="F1679" s="331"/>
      <c r="G1679" s="333">
        <f t="shared" si="35"/>
        <v>4046.9399999999978</v>
      </c>
      <c r="H1679" s="334"/>
      <c r="I1679" s="335"/>
      <c r="J1679" s="336"/>
      <c r="K1679" s="301"/>
      <c r="L1679" s="336"/>
      <c r="M1679" s="301"/>
      <c r="N1679" s="336"/>
      <c r="O1679" s="301"/>
      <c r="P1679" s="336"/>
      <c r="Q1679" s="301"/>
      <c r="R1679" s="336"/>
      <c r="S1679" s="301"/>
      <c r="T1679" s="336"/>
    </row>
    <row r="1680" spans="1:20" ht="12" customHeight="1" x14ac:dyDescent="0.25">
      <c r="A1680" s="329" t="s">
        <v>289</v>
      </c>
      <c r="B1680" s="330">
        <v>2</v>
      </c>
      <c r="C1680" s="298">
        <v>46051</v>
      </c>
      <c r="D1680" s="299" t="s">
        <v>370</v>
      </c>
      <c r="E1680" s="331">
        <v>19.899999999999999</v>
      </c>
      <c r="F1680" s="331"/>
      <c r="G1680" s="333">
        <f t="shared" si="35"/>
        <v>4105.9399999999978</v>
      </c>
      <c r="H1680" s="334"/>
      <c r="I1680" s="335"/>
      <c r="J1680" s="336"/>
      <c r="K1680" s="301"/>
      <c r="L1680" s="336"/>
      <c r="M1680" s="301"/>
      <c r="N1680" s="336"/>
      <c r="O1680" s="301"/>
      <c r="P1680" s="336"/>
      <c r="Q1680" s="301"/>
      <c r="R1680" s="336"/>
      <c r="S1680" s="301"/>
      <c r="T1680" s="336"/>
    </row>
    <row r="1681" spans="1:20" ht="12" customHeight="1" x14ac:dyDescent="0.25">
      <c r="A1681" s="329" t="s">
        <v>289</v>
      </c>
      <c r="B1681" s="330">
        <v>2</v>
      </c>
      <c r="C1681" s="298">
        <v>46050</v>
      </c>
      <c r="D1681" s="299" t="s">
        <v>352</v>
      </c>
      <c r="E1681" s="331">
        <v>14.99</v>
      </c>
      <c r="F1681" s="331"/>
      <c r="G1681" s="333">
        <f t="shared" si="35"/>
        <v>4125.8399999999974</v>
      </c>
      <c r="H1681" s="334"/>
      <c r="I1681" s="335"/>
      <c r="J1681" s="336"/>
      <c r="K1681" s="301"/>
      <c r="L1681" s="336"/>
      <c r="M1681" s="301"/>
      <c r="N1681" s="336"/>
      <c r="O1681" s="301"/>
      <c r="P1681" s="336"/>
      <c r="Q1681" s="301"/>
      <c r="R1681" s="336"/>
      <c r="S1681" s="301"/>
      <c r="T1681" s="336"/>
    </row>
    <row r="1682" spans="1:20" ht="12" customHeight="1" x14ac:dyDescent="0.25">
      <c r="A1682" s="329" t="s">
        <v>289</v>
      </c>
      <c r="B1682" s="330">
        <v>6</v>
      </c>
      <c r="C1682" s="298">
        <v>46050</v>
      </c>
      <c r="D1682" s="299" t="s">
        <v>462</v>
      </c>
      <c r="E1682" s="331">
        <v>25</v>
      </c>
      <c r="F1682" s="331"/>
      <c r="G1682" s="333">
        <f t="shared" si="35"/>
        <v>4140.8299999999972</v>
      </c>
      <c r="H1682" s="334"/>
      <c r="I1682" s="335"/>
      <c r="J1682" s="336"/>
      <c r="K1682" s="301"/>
      <c r="L1682" s="336"/>
      <c r="M1682" s="301"/>
      <c r="N1682" s="336"/>
      <c r="O1682" s="301"/>
      <c r="P1682" s="336"/>
      <c r="Q1682" s="301"/>
      <c r="R1682" s="336"/>
      <c r="S1682" s="301"/>
      <c r="T1682" s="336"/>
    </row>
    <row r="1683" spans="1:20" ht="12" customHeight="1" x14ac:dyDescent="0.25">
      <c r="A1683" s="329" t="s">
        <v>289</v>
      </c>
      <c r="B1683" s="330">
        <v>3</v>
      </c>
      <c r="C1683" s="298">
        <v>46050</v>
      </c>
      <c r="D1683" s="299" t="s">
        <v>863</v>
      </c>
      <c r="E1683" s="331">
        <v>6</v>
      </c>
      <c r="F1683" s="331"/>
      <c r="G1683" s="333">
        <f t="shared" si="35"/>
        <v>4165.8299999999972</v>
      </c>
      <c r="H1683" s="334"/>
      <c r="I1683" s="335"/>
      <c r="J1683" s="336"/>
      <c r="K1683" s="301"/>
      <c r="L1683" s="336"/>
      <c r="M1683" s="301"/>
      <c r="N1683" s="336"/>
      <c r="O1683" s="301"/>
      <c r="P1683" s="336"/>
      <c r="Q1683" s="301"/>
      <c r="R1683" s="336"/>
      <c r="S1683" s="301"/>
      <c r="T1683" s="336"/>
    </row>
    <row r="1684" spans="1:20" ht="12" customHeight="1" x14ac:dyDescent="0.25">
      <c r="A1684" s="329" t="s">
        <v>289</v>
      </c>
      <c r="B1684" s="330">
        <v>2</v>
      </c>
      <c r="C1684" s="298">
        <v>46050</v>
      </c>
      <c r="D1684" s="299" t="s">
        <v>864</v>
      </c>
      <c r="E1684" s="331">
        <v>15</v>
      </c>
      <c r="F1684" s="331"/>
      <c r="G1684" s="333">
        <f t="shared" si="35"/>
        <v>4171.8299999999972</v>
      </c>
      <c r="H1684" s="334"/>
      <c r="I1684" s="335"/>
      <c r="J1684" s="336"/>
      <c r="K1684" s="301"/>
      <c r="L1684" s="336"/>
      <c r="M1684" s="301"/>
      <c r="N1684" s="336"/>
      <c r="O1684" s="301"/>
      <c r="P1684" s="336"/>
      <c r="Q1684" s="301"/>
      <c r="R1684" s="336"/>
      <c r="S1684" s="301"/>
      <c r="T1684" s="336"/>
    </row>
    <row r="1685" spans="1:20" ht="12" customHeight="1" x14ac:dyDescent="0.25">
      <c r="A1685" s="329" t="s">
        <v>289</v>
      </c>
      <c r="B1685" s="330">
        <v>2</v>
      </c>
      <c r="C1685" s="298">
        <v>46050</v>
      </c>
      <c r="D1685" s="299" t="s">
        <v>296</v>
      </c>
      <c r="E1685" s="331">
        <v>12.71</v>
      </c>
      <c r="F1685" s="331"/>
      <c r="G1685" s="333">
        <f t="shared" si="35"/>
        <v>4186.8299999999972</v>
      </c>
      <c r="H1685" s="334"/>
      <c r="I1685" s="335"/>
      <c r="J1685" s="336"/>
      <c r="K1685" s="301"/>
      <c r="L1685" s="336"/>
      <c r="M1685" s="301"/>
      <c r="N1685" s="336"/>
      <c r="O1685" s="301"/>
      <c r="P1685" s="336"/>
      <c r="Q1685" s="301"/>
      <c r="R1685" s="336"/>
      <c r="S1685" s="301"/>
      <c r="T1685" s="336"/>
    </row>
    <row r="1686" spans="1:20" ht="12" customHeight="1" x14ac:dyDescent="0.25">
      <c r="A1686" s="329" t="s">
        <v>287</v>
      </c>
      <c r="B1686" s="330" t="s">
        <v>287</v>
      </c>
      <c r="C1686" s="298">
        <v>46050</v>
      </c>
      <c r="D1686" s="299" t="s">
        <v>450</v>
      </c>
      <c r="E1686" s="331">
        <v>1475.9</v>
      </c>
      <c r="F1686" s="331">
        <v>1475.9</v>
      </c>
      <c r="G1686" s="333">
        <f t="shared" si="35"/>
        <v>4199.5399999999972</v>
      </c>
      <c r="H1686" s="334"/>
      <c r="I1686" s="335"/>
      <c r="J1686" s="336"/>
      <c r="K1686" s="301"/>
      <c r="L1686" s="336"/>
      <c r="M1686" s="301"/>
      <c r="N1686" s="336"/>
      <c r="O1686" s="301"/>
      <c r="P1686" s="336"/>
      <c r="Q1686" s="301"/>
      <c r="R1686" s="336"/>
      <c r="S1686" s="301"/>
      <c r="T1686" s="336"/>
    </row>
    <row r="1687" spans="1:20" ht="12" customHeight="1" x14ac:dyDescent="0.25">
      <c r="A1687" s="329" t="s">
        <v>289</v>
      </c>
      <c r="B1687" s="330">
        <v>8</v>
      </c>
      <c r="C1687" s="298">
        <v>46050</v>
      </c>
      <c r="D1687" s="299" t="s">
        <v>319</v>
      </c>
      <c r="E1687" s="331">
        <v>28.52</v>
      </c>
      <c r="F1687" s="331"/>
      <c r="G1687" s="333">
        <f t="shared" si="35"/>
        <v>4199.5399999999972</v>
      </c>
      <c r="H1687" s="334"/>
      <c r="I1687" s="335"/>
      <c r="J1687" s="336"/>
      <c r="K1687" s="301"/>
      <c r="L1687" s="336"/>
      <c r="M1687" s="301"/>
      <c r="N1687" s="336"/>
      <c r="O1687" s="301"/>
      <c r="P1687" s="336"/>
      <c r="Q1687" s="301"/>
      <c r="R1687" s="336"/>
      <c r="S1687" s="301"/>
      <c r="T1687" s="336"/>
    </row>
    <row r="1688" spans="1:20" ht="12" customHeight="1" x14ac:dyDescent="0.25">
      <c r="A1688" s="329" t="s">
        <v>289</v>
      </c>
      <c r="B1688" s="330">
        <v>2</v>
      </c>
      <c r="C1688" s="298">
        <v>46050</v>
      </c>
      <c r="D1688" s="299" t="s">
        <v>463</v>
      </c>
      <c r="E1688" s="331">
        <v>66.94</v>
      </c>
      <c r="F1688" s="331"/>
      <c r="G1688" s="333">
        <f t="shared" si="35"/>
        <v>4228.0599999999977</v>
      </c>
      <c r="H1688" s="334"/>
      <c r="I1688" s="335"/>
      <c r="J1688" s="336"/>
      <c r="K1688" s="301"/>
      <c r="L1688" s="336"/>
      <c r="M1688" s="301"/>
      <c r="N1688" s="336"/>
      <c r="O1688" s="301"/>
      <c r="P1688" s="336"/>
      <c r="Q1688" s="301"/>
      <c r="R1688" s="336"/>
      <c r="S1688" s="301"/>
      <c r="T1688" s="336"/>
    </row>
    <row r="1689" spans="1:20" ht="12" customHeight="1" x14ac:dyDescent="0.25">
      <c r="A1689" s="329" t="s">
        <v>289</v>
      </c>
      <c r="B1689" s="330">
        <v>8</v>
      </c>
      <c r="C1689" s="298">
        <v>46049</v>
      </c>
      <c r="D1689" s="299" t="s">
        <v>308</v>
      </c>
      <c r="E1689" s="331">
        <v>47.99</v>
      </c>
      <c r="F1689" s="331"/>
      <c r="G1689" s="333">
        <f t="shared" si="35"/>
        <v>4294.9999999999973</v>
      </c>
      <c r="H1689" s="334"/>
      <c r="I1689" s="335"/>
      <c r="J1689" s="336"/>
      <c r="K1689" s="301"/>
      <c r="L1689" s="336"/>
      <c r="M1689" s="301"/>
      <c r="N1689" s="336"/>
      <c r="O1689" s="301"/>
      <c r="P1689" s="336"/>
      <c r="Q1689" s="301"/>
      <c r="R1689" s="336"/>
      <c r="S1689" s="301"/>
      <c r="T1689" s="336"/>
    </row>
    <row r="1690" spans="1:20" ht="12" customHeight="1" x14ac:dyDescent="0.25">
      <c r="A1690" s="329" t="s">
        <v>287</v>
      </c>
      <c r="B1690" s="330" t="s">
        <v>287</v>
      </c>
      <c r="C1690" s="298">
        <v>46048</v>
      </c>
      <c r="D1690" s="299" t="s">
        <v>464</v>
      </c>
      <c r="E1690" s="331"/>
      <c r="F1690" s="331">
        <v>425</v>
      </c>
      <c r="G1690" s="333">
        <f t="shared" si="35"/>
        <v>4342.9899999999971</v>
      </c>
      <c r="H1690" s="334" t="s">
        <v>298</v>
      </c>
      <c r="I1690" s="335"/>
      <c r="J1690" s="336"/>
      <c r="K1690" s="301"/>
      <c r="L1690" s="336"/>
      <c r="M1690" s="301"/>
      <c r="N1690" s="336"/>
      <c r="O1690" s="301"/>
      <c r="P1690" s="336"/>
      <c r="Q1690" s="301"/>
      <c r="R1690" s="336"/>
      <c r="S1690" s="301"/>
      <c r="T1690" s="336"/>
    </row>
    <row r="1691" spans="1:20" ht="12" customHeight="1" x14ac:dyDescent="0.25">
      <c r="A1691" s="329" t="s">
        <v>287</v>
      </c>
      <c r="B1691" s="330" t="s">
        <v>287</v>
      </c>
      <c r="C1691" s="298">
        <v>46048</v>
      </c>
      <c r="D1691" s="299" t="s">
        <v>464</v>
      </c>
      <c r="E1691" s="331">
        <v>425</v>
      </c>
      <c r="F1691" s="331"/>
      <c r="G1691" s="333">
        <f t="shared" si="35"/>
        <v>3917.9899999999971</v>
      </c>
      <c r="H1691" s="334"/>
      <c r="I1691" s="335"/>
      <c r="J1691" s="336"/>
      <c r="K1691" s="301"/>
      <c r="L1691" s="336"/>
      <c r="M1691" s="301"/>
      <c r="N1691" s="336"/>
      <c r="O1691" s="301"/>
      <c r="P1691" s="336"/>
      <c r="Q1691" s="301"/>
      <c r="R1691" s="336"/>
      <c r="S1691" s="301"/>
      <c r="T1691" s="336"/>
    </row>
    <row r="1692" spans="1:20" ht="12" customHeight="1" x14ac:dyDescent="0.25">
      <c r="A1692" s="329" t="s">
        <v>289</v>
      </c>
      <c r="B1692" s="330">
        <v>2</v>
      </c>
      <c r="C1692" s="298">
        <v>46048</v>
      </c>
      <c r="D1692" s="299" t="s">
        <v>465</v>
      </c>
      <c r="E1692" s="331">
        <v>20.12</v>
      </c>
      <c r="F1692" s="331"/>
      <c r="G1692" s="333">
        <f t="shared" si="35"/>
        <v>4342.9899999999971</v>
      </c>
      <c r="H1692" s="334"/>
      <c r="I1692" s="335"/>
      <c r="J1692" s="336"/>
      <c r="K1692" s="301"/>
      <c r="L1692" s="336"/>
      <c r="M1692" s="301"/>
      <c r="N1692" s="336"/>
      <c r="O1692" s="301"/>
      <c r="P1692" s="336"/>
      <c r="Q1692" s="301"/>
      <c r="R1692" s="336"/>
      <c r="S1692" s="301"/>
      <c r="T1692" s="336"/>
    </row>
    <row r="1693" spans="1:20" ht="12" customHeight="1" x14ac:dyDescent="0.25">
      <c r="A1693" s="329" t="s">
        <v>294</v>
      </c>
      <c r="B1693" s="330">
        <v>17</v>
      </c>
      <c r="C1693" s="298">
        <v>46048</v>
      </c>
      <c r="D1693" s="299" t="s">
        <v>466</v>
      </c>
      <c r="E1693" s="331">
        <v>42.68</v>
      </c>
      <c r="F1693" s="331"/>
      <c r="G1693" s="333">
        <f t="shared" si="35"/>
        <v>4363.1099999999969</v>
      </c>
      <c r="H1693" s="334"/>
      <c r="I1693" s="335"/>
      <c r="J1693" s="336"/>
      <c r="K1693" s="301"/>
      <c r="L1693" s="336"/>
      <c r="M1693" s="301"/>
      <c r="N1693" s="336"/>
      <c r="O1693" s="301"/>
      <c r="P1693" s="336"/>
      <c r="Q1693" s="301"/>
      <c r="R1693" s="336"/>
      <c r="S1693" s="301"/>
      <c r="T1693" s="336"/>
    </row>
    <row r="1694" spans="1:20" ht="12" customHeight="1" x14ac:dyDescent="0.25">
      <c r="A1694" s="329" t="s">
        <v>289</v>
      </c>
      <c r="B1694" s="330">
        <v>6</v>
      </c>
      <c r="C1694" s="298">
        <v>46048</v>
      </c>
      <c r="D1694" s="299" t="s">
        <v>396</v>
      </c>
      <c r="E1694" s="331">
        <v>47.9</v>
      </c>
      <c r="F1694" s="331"/>
      <c r="G1694" s="333">
        <f t="shared" si="35"/>
        <v>4405.7899999999972</v>
      </c>
      <c r="H1694" s="334"/>
      <c r="I1694" s="335"/>
      <c r="J1694" s="336"/>
      <c r="K1694" s="301"/>
      <c r="L1694" s="336"/>
      <c r="M1694" s="301"/>
      <c r="N1694" s="336"/>
      <c r="O1694" s="301"/>
      <c r="P1694" s="336"/>
      <c r="Q1694" s="301"/>
      <c r="R1694" s="336"/>
      <c r="S1694" s="301"/>
      <c r="T1694" s="336"/>
    </row>
    <row r="1695" spans="1:20" ht="12" customHeight="1" x14ac:dyDescent="0.25">
      <c r="A1695" s="329" t="s">
        <v>289</v>
      </c>
      <c r="B1695" s="330">
        <v>1</v>
      </c>
      <c r="C1695" s="298">
        <v>46047</v>
      </c>
      <c r="D1695" s="299" t="s">
        <v>455</v>
      </c>
      <c r="E1695" s="331">
        <v>105.79</v>
      </c>
      <c r="F1695" s="331"/>
      <c r="G1695" s="333">
        <f t="shared" si="35"/>
        <v>4453.6899999999969</v>
      </c>
      <c r="H1695" s="334"/>
      <c r="I1695" s="335"/>
      <c r="J1695" s="336"/>
      <c r="K1695" s="301"/>
      <c r="L1695" s="336"/>
      <c r="M1695" s="301"/>
      <c r="N1695" s="336"/>
      <c r="O1695" s="301"/>
      <c r="P1695" s="336"/>
      <c r="Q1695" s="301"/>
      <c r="R1695" s="336"/>
      <c r="S1695" s="301"/>
      <c r="T1695" s="336"/>
    </row>
    <row r="1696" spans="1:20" ht="12" customHeight="1" x14ac:dyDescent="0.25">
      <c r="A1696" s="329" t="s">
        <v>294</v>
      </c>
      <c r="B1696" s="330">
        <v>12</v>
      </c>
      <c r="C1696" s="298">
        <v>46047</v>
      </c>
      <c r="D1696" s="299" t="s">
        <v>314</v>
      </c>
      <c r="E1696" s="331">
        <v>204.83</v>
      </c>
      <c r="F1696" s="331"/>
      <c r="G1696" s="333">
        <f t="shared" si="35"/>
        <v>4559.4799999999968</v>
      </c>
      <c r="H1696" s="334"/>
      <c r="I1696" s="335"/>
      <c r="J1696" s="336"/>
      <c r="K1696" s="301"/>
      <c r="L1696" s="336"/>
      <c r="M1696" s="301"/>
      <c r="N1696" s="336"/>
      <c r="O1696" s="301"/>
      <c r="P1696" s="336"/>
      <c r="Q1696" s="301"/>
      <c r="R1696" s="336"/>
      <c r="S1696" s="301"/>
      <c r="T1696" s="336"/>
    </row>
    <row r="1697" spans="1:20" ht="12" customHeight="1" x14ac:dyDescent="0.25">
      <c r="A1697" s="329" t="s">
        <v>289</v>
      </c>
      <c r="B1697" s="330">
        <v>3</v>
      </c>
      <c r="C1697" s="298">
        <v>46047</v>
      </c>
      <c r="D1697" s="299" t="s">
        <v>347</v>
      </c>
      <c r="E1697" s="331">
        <v>8.51</v>
      </c>
      <c r="F1697" s="331"/>
      <c r="G1697" s="333">
        <f t="shared" si="35"/>
        <v>4764.3099999999968</v>
      </c>
      <c r="H1697" s="334"/>
      <c r="I1697" s="335"/>
      <c r="J1697" s="336"/>
      <c r="K1697" s="301"/>
      <c r="L1697" s="336"/>
      <c r="M1697" s="301"/>
      <c r="N1697" s="336"/>
      <c r="O1697" s="301"/>
      <c r="P1697" s="336"/>
      <c r="Q1697" s="301"/>
      <c r="R1697" s="336"/>
      <c r="S1697" s="301"/>
      <c r="T1697" s="336"/>
    </row>
    <row r="1698" spans="1:20" ht="12" customHeight="1" x14ac:dyDescent="0.25">
      <c r="A1698" s="329" t="s">
        <v>289</v>
      </c>
      <c r="B1698" s="330">
        <v>4</v>
      </c>
      <c r="C1698" s="298">
        <v>46046</v>
      </c>
      <c r="D1698" s="299" t="s">
        <v>296</v>
      </c>
      <c r="E1698" s="331">
        <v>92.96</v>
      </c>
      <c r="F1698" s="331"/>
      <c r="G1698" s="333">
        <f t="shared" si="35"/>
        <v>4772.819999999997</v>
      </c>
      <c r="H1698" s="334"/>
      <c r="I1698" s="335"/>
      <c r="J1698" s="336"/>
      <c r="K1698" s="301"/>
      <c r="L1698" s="336"/>
      <c r="M1698" s="301"/>
      <c r="N1698" s="336"/>
      <c r="O1698" s="301"/>
      <c r="P1698" s="336"/>
      <c r="Q1698" s="301"/>
      <c r="R1698" s="336"/>
      <c r="S1698" s="301"/>
      <c r="T1698" s="336"/>
    </row>
    <row r="1699" spans="1:20" ht="12" customHeight="1" x14ac:dyDescent="0.25">
      <c r="A1699" s="329" t="s">
        <v>289</v>
      </c>
      <c r="B1699" s="330">
        <v>4</v>
      </c>
      <c r="C1699" s="298">
        <v>46046</v>
      </c>
      <c r="D1699" s="299" t="s">
        <v>334</v>
      </c>
      <c r="E1699" s="331">
        <v>30.77</v>
      </c>
      <c r="F1699" s="331"/>
      <c r="G1699" s="333">
        <f t="shared" si="35"/>
        <v>4865.779999999997</v>
      </c>
      <c r="H1699" s="334"/>
      <c r="I1699" s="335"/>
      <c r="J1699" s="336"/>
      <c r="K1699" s="301"/>
      <c r="L1699" s="336"/>
      <c r="M1699" s="301"/>
      <c r="N1699" s="336"/>
      <c r="O1699" s="301"/>
      <c r="P1699" s="336"/>
      <c r="Q1699" s="301"/>
      <c r="R1699" s="336"/>
      <c r="S1699" s="301"/>
      <c r="T1699" s="336"/>
    </row>
    <row r="1700" spans="1:20" ht="12" customHeight="1" x14ac:dyDescent="0.25">
      <c r="A1700" s="329" t="s">
        <v>289</v>
      </c>
      <c r="B1700" s="330">
        <v>2</v>
      </c>
      <c r="C1700" s="298">
        <v>46046</v>
      </c>
      <c r="D1700" s="299" t="s">
        <v>357</v>
      </c>
      <c r="E1700" s="331">
        <v>9.4700000000000006</v>
      </c>
      <c r="F1700" s="331"/>
      <c r="G1700" s="333">
        <f t="shared" si="35"/>
        <v>4896.5499999999975</v>
      </c>
      <c r="H1700" s="334"/>
      <c r="I1700" s="335"/>
      <c r="J1700" s="336"/>
      <c r="K1700" s="301"/>
      <c r="L1700" s="336"/>
      <c r="M1700" s="301"/>
      <c r="N1700" s="336"/>
      <c r="O1700" s="301"/>
      <c r="P1700" s="336"/>
      <c r="Q1700" s="301"/>
      <c r="R1700" s="336"/>
      <c r="S1700" s="301"/>
      <c r="T1700" s="336"/>
    </row>
    <row r="1701" spans="1:20" ht="12" customHeight="1" x14ac:dyDescent="0.25">
      <c r="A1701" s="329" t="s">
        <v>289</v>
      </c>
      <c r="B1701" s="330">
        <v>6</v>
      </c>
      <c r="C1701" s="298">
        <v>46046</v>
      </c>
      <c r="D1701" s="299" t="s">
        <v>396</v>
      </c>
      <c r="E1701" s="331">
        <v>53.59</v>
      </c>
      <c r="F1701" s="331"/>
      <c r="G1701" s="333">
        <f t="shared" si="35"/>
        <v>4906.0199999999977</v>
      </c>
      <c r="H1701" s="334"/>
      <c r="I1701" s="335"/>
      <c r="J1701" s="336"/>
      <c r="K1701" s="301"/>
      <c r="L1701" s="336"/>
      <c r="M1701" s="301"/>
      <c r="N1701" s="336"/>
      <c r="O1701" s="301"/>
      <c r="P1701" s="336"/>
      <c r="Q1701" s="301"/>
      <c r="R1701" s="336"/>
      <c r="S1701" s="301"/>
      <c r="T1701" s="336"/>
    </row>
    <row r="1702" spans="1:20" ht="12" customHeight="1" x14ac:dyDescent="0.25">
      <c r="A1702" s="329" t="s">
        <v>289</v>
      </c>
      <c r="B1702" s="330">
        <v>1</v>
      </c>
      <c r="C1702" s="298">
        <v>46046</v>
      </c>
      <c r="D1702" s="299" t="s">
        <v>311</v>
      </c>
      <c r="E1702" s="331">
        <v>61.64</v>
      </c>
      <c r="F1702" s="331"/>
      <c r="G1702" s="333">
        <f t="shared" si="35"/>
        <v>4959.6099999999979</v>
      </c>
      <c r="H1702" s="334"/>
      <c r="I1702" s="335"/>
      <c r="J1702" s="336"/>
      <c r="K1702" s="301"/>
      <c r="L1702" s="336"/>
      <c r="M1702" s="301"/>
      <c r="N1702" s="336"/>
      <c r="O1702" s="301"/>
      <c r="P1702" s="336"/>
      <c r="Q1702" s="301"/>
      <c r="R1702" s="336"/>
      <c r="S1702" s="301"/>
      <c r="T1702" s="336"/>
    </row>
    <row r="1703" spans="1:20" ht="12" customHeight="1" x14ac:dyDescent="0.25">
      <c r="A1703" s="329" t="s">
        <v>289</v>
      </c>
      <c r="B1703" s="330">
        <v>1</v>
      </c>
      <c r="C1703" s="298">
        <v>46045</v>
      </c>
      <c r="D1703" s="299" t="s">
        <v>304</v>
      </c>
      <c r="E1703" s="331">
        <v>23.17</v>
      </c>
      <c r="F1703" s="331"/>
      <c r="G1703" s="333">
        <f t="shared" si="35"/>
        <v>5021.2499999999982</v>
      </c>
      <c r="H1703" s="334"/>
      <c r="I1703" s="335"/>
      <c r="J1703" s="336"/>
      <c r="K1703" s="301"/>
      <c r="L1703" s="336"/>
      <c r="M1703" s="301"/>
      <c r="N1703" s="336"/>
      <c r="O1703" s="301"/>
      <c r="P1703" s="336"/>
      <c r="Q1703" s="301"/>
      <c r="R1703" s="336"/>
      <c r="S1703" s="301"/>
      <c r="T1703" s="336"/>
    </row>
    <row r="1704" spans="1:20" ht="12" customHeight="1" x14ac:dyDescent="0.25">
      <c r="A1704" s="329" t="s">
        <v>289</v>
      </c>
      <c r="B1704" s="330">
        <v>4</v>
      </c>
      <c r="C1704" s="298">
        <v>46045</v>
      </c>
      <c r="D1704" s="299" t="s">
        <v>296</v>
      </c>
      <c r="E1704" s="331">
        <v>62.77</v>
      </c>
      <c r="F1704" s="331"/>
      <c r="G1704" s="333">
        <f t="shared" si="35"/>
        <v>5044.4199999999983</v>
      </c>
      <c r="H1704" s="334"/>
      <c r="I1704" s="335"/>
      <c r="J1704" s="336"/>
      <c r="K1704" s="301"/>
      <c r="L1704" s="336"/>
      <c r="M1704" s="301"/>
      <c r="N1704" s="336"/>
      <c r="O1704" s="301"/>
      <c r="P1704" s="336"/>
      <c r="Q1704" s="301"/>
      <c r="R1704" s="336"/>
      <c r="S1704" s="301"/>
      <c r="T1704" s="336"/>
    </row>
    <row r="1705" spans="1:20" ht="12" customHeight="1" x14ac:dyDescent="0.25">
      <c r="A1705" s="329" t="s">
        <v>289</v>
      </c>
      <c r="B1705" s="330">
        <v>6</v>
      </c>
      <c r="C1705" s="298">
        <v>46045</v>
      </c>
      <c r="D1705" s="299" t="s">
        <v>467</v>
      </c>
      <c r="E1705" s="331">
        <v>105.51</v>
      </c>
      <c r="F1705" s="331"/>
      <c r="G1705" s="333">
        <f t="shared" si="35"/>
        <v>5107.1899999999987</v>
      </c>
      <c r="H1705" s="334"/>
      <c r="I1705" s="335"/>
      <c r="J1705" s="336"/>
      <c r="K1705" s="301"/>
      <c r="L1705" s="336"/>
      <c r="M1705" s="301"/>
      <c r="N1705" s="336"/>
      <c r="O1705" s="301"/>
      <c r="P1705" s="336"/>
      <c r="Q1705" s="301"/>
      <c r="R1705" s="336"/>
      <c r="S1705" s="301"/>
      <c r="T1705" s="336"/>
    </row>
    <row r="1706" spans="1:20" ht="12" customHeight="1" x14ac:dyDescent="0.25">
      <c r="A1706" s="329" t="s">
        <v>289</v>
      </c>
      <c r="B1706" s="330">
        <v>3</v>
      </c>
      <c r="C1706" s="298">
        <v>46045</v>
      </c>
      <c r="D1706" s="299" t="s">
        <v>334</v>
      </c>
      <c r="E1706" s="331">
        <v>9.9499999999999993</v>
      </c>
      <c r="F1706" s="331"/>
      <c r="G1706" s="333">
        <f t="shared" si="35"/>
        <v>5212.6999999999989</v>
      </c>
      <c r="H1706" s="334"/>
      <c r="I1706" s="335"/>
      <c r="J1706" s="336"/>
      <c r="K1706" s="301"/>
      <c r="L1706" s="336"/>
      <c r="M1706" s="301"/>
      <c r="N1706" s="336"/>
      <c r="O1706" s="301"/>
      <c r="P1706" s="336"/>
      <c r="Q1706" s="301"/>
      <c r="R1706" s="336"/>
      <c r="S1706" s="301"/>
      <c r="T1706" s="336"/>
    </row>
    <row r="1707" spans="1:20" ht="12" customHeight="1" x14ac:dyDescent="0.25">
      <c r="A1707" s="329" t="s">
        <v>289</v>
      </c>
      <c r="B1707" s="330">
        <v>2</v>
      </c>
      <c r="C1707" s="298">
        <v>46045</v>
      </c>
      <c r="D1707" s="299" t="s">
        <v>357</v>
      </c>
      <c r="E1707" s="331">
        <v>10.17</v>
      </c>
      <c r="F1707" s="331"/>
      <c r="G1707" s="333">
        <f t="shared" si="35"/>
        <v>5222.6499999999987</v>
      </c>
      <c r="H1707" s="334"/>
      <c r="I1707" s="335"/>
      <c r="J1707" s="336"/>
      <c r="K1707" s="301"/>
      <c r="L1707" s="336"/>
      <c r="M1707" s="301"/>
      <c r="N1707" s="336"/>
      <c r="O1707" s="301"/>
      <c r="P1707" s="336"/>
      <c r="Q1707" s="301"/>
      <c r="R1707" s="336"/>
      <c r="S1707" s="301"/>
      <c r="T1707" s="336"/>
    </row>
    <row r="1708" spans="1:20" ht="12" customHeight="1" x14ac:dyDescent="0.25">
      <c r="A1708" s="329" t="s">
        <v>289</v>
      </c>
      <c r="B1708" s="330">
        <v>2</v>
      </c>
      <c r="C1708" s="298">
        <v>46045</v>
      </c>
      <c r="D1708" s="299" t="s">
        <v>301</v>
      </c>
      <c r="E1708" s="331">
        <v>32.200000000000003</v>
      </c>
      <c r="F1708" s="331"/>
      <c r="G1708" s="333">
        <f t="shared" si="35"/>
        <v>5232.8199999999988</v>
      </c>
      <c r="H1708" s="334"/>
      <c r="I1708" s="335"/>
      <c r="J1708" s="336"/>
      <c r="K1708" s="301"/>
      <c r="L1708" s="336"/>
      <c r="M1708" s="301"/>
      <c r="N1708" s="336"/>
      <c r="O1708" s="301"/>
      <c r="P1708" s="336"/>
      <c r="Q1708" s="301"/>
      <c r="R1708" s="336"/>
      <c r="S1708" s="301"/>
      <c r="T1708" s="336"/>
    </row>
    <row r="1709" spans="1:20" ht="12" customHeight="1" x14ac:dyDescent="0.25">
      <c r="A1709" s="329" t="s">
        <v>294</v>
      </c>
      <c r="B1709" s="330">
        <v>22</v>
      </c>
      <c r="C1709" s="298">
        <v>46045</v>
      </c>
      <c r="D1709" s="299" t="s">
        <v>860</v>
      </c>
      <c r="E1709" s="331">
        <v>5.31</v>
      </c>
      <c r="F1709" s="331"/>
      <c r="G1709" s="333">
        <f t="shared" si="35"/>
        <v>5265.0199999999986</v>
      </c>
      <c r="H1709" s="334"/>
      <c r="I1709" s="335"/>
      <c r="J1709" s="336"/>
      <c r="K1709" s="301"/>
      <c r="L1709" s="336"/>
      <c r="M1709" s="301"/>
      <c r="N1709" s="336"/>
      <c r="O1709" s="301"/>
      <c r="P1709" s="336"/>
      <c r="Q1709" s="301"/>
      <c r="R1709" s="336"/>
      <c r="S1709" s="301"/>
      <c r="T1709" s="336"/>
    </row>
    <row r="1710" spans="1:20" ht="12" customHeight="1" x14ac:dyDescent="0.25">
      <c r="A1710" s="329" t="s">
        <v>289</v>
      </c>
      <c r="B1710" s="330">
        <v>8</v>
      </c>
      <c r="C1710" s="298">
        <v>46044</v>
      </c>
      <c r="D1710" s="299" t="s">
        <v>434</v>
      </c>
      <c r="E1710" s="331">
        <v>73.95</v>
      </c>
      <c r="F1710" s="331"/>
      <c r="G1710" s="333">
        <f t="shared" si="35"/>
        <v>5270.329999999999</v>
      </c>
      <c r="H1710" s="334"/>
      <c r="I1710" s="335"/>
      <c r="J1710" s="336"/>
      <c r="K1710" s="301"/>
      <c r="L1710" s="336"/>
      <c r="M1710" s="301"/>
      <c r="N1710" s="336"/>
      <c r="O1710" s="301"/>
      <c r="P1710" s="336"/>
      <c r="Q1710" s="301"/>
      <c r="R1710" s="336"/>
      <c r="S1710" s="301"/>
      <c r="T1710" s="336"/>
    </row>
    <row r="1711" spans="1:20" ht="12" customHeight="1" x14ac:dyDescent="0.25">
      <c r="A1711" s="329" t="s">
        <v>289</v>
      </c>
      <c r="B1711" s="330">
        <v>2</v>
      </c>
      <c r="C1711" s="298">
        <v>46044</v>
      </c>
      <c r="D1711" s="299" t="s">
        <v>468</v>
      </c>
      <c r="E1711" s="331">
        <v>28.68</v>
      </c>
      <c r="F1711" s="331"/>
      <c r="G1711" s="333">
        <f t="shared" si="35"/>
        <v>5344.2799999999988</v>
      </c>
      <c r="H1711" s="334"/>
      <c r="I1711" s="335"/>
      <c r="J1711" s="336"/>
      <c r="K1711" s="301"/>
      <c r="L1711" s="336"/>
      <c r="M1711" s="301"/>
      <c r="N1711" s="336"/>
      <c r="O1711" s="301"/>
      <c r="P1711" s="336"/>
      <c r="Q1711" s="301"/>
      <c r="R1711" s="336"/>
      <c r="S1711" s="301"/>
      <c r="T1711" s="336"/>
    </row>
    <row r="1712" spans="1:20" ht="12" customHeight="1" x14ac:dyDescent="0.25">
      <c r="A1712" s="329" t="s">
        <v>289</v>
      </c>
      <c r="B1712" s="330">
        <v>8</v>
      </c>
      <c r="C1712" s="298">
        <v>46044</v>
      </c>
      <c r="D1712" s="299" t="s">
        <v>356</v>
      </c>
      <c r="E1712" s="331">
        <v>57.38</v>
      </c>
      <c r="F1712" s="331"/>
      <c r="G1712" s="333">
        <f t="shared" si="35"/>
        <v>5372.9599999999991</v>
      </c>
      <c r="H1712" s="334"/>
      <c r="I1712" s="335"/>
      <c r="J1712" s="336"/>
      <c r="K1712" s="301"/>
      <c r="L1712" s="336"/>
      <c r="M1712" s="301"/>
      <c r="N1712" s="336"/>
      <c r="O1712" s="301"/>
      <c r="P1712" s="336"/>
      <c r="Q1712" s="301"/>
      <c r="R1712" s="336"/>
      <c r="S1712" s="301"/>
      <c r="T1712" s="336"/>
    </row>
    <row r="1713" spans="1:20" ht="12" customHeight="1" x14ac:dyDescent="0.25">
      <c r="A1713" s="329" t="s">
        <v>289</v>
      </c>
      <c r="B1713" s="330">
        <v>2</v>
      </c>
      <c r="C1713" s="298">
        <v>46044</v>
      </c>
      <c r="D1713" s="299" t="s">
        <v>357</v>
      </c>
      <c r="E1713" s="331">
        <v>9.4700000000000006</v>
      </c>
      <c r="F1713" s="331"/>
      <c r="G1713" s="333">
        <f t="shared" si="35"/>
        <v>5430.3399999999992</v>
      </c>
      <c r="H1713" s="334"/>
      <c r="I1713" s="335"/>
      <c r="J1713" s="336"/>
      <c r="K1713" s="301"/>
      <c r="L1713" s="336"/>
      <c r="M1713" s="301"/>
      <c r="N1713" s="336"/>
      <c r="O1713" s="301"/>
      <c r="P1713" s="336"/>
      <c r="Q1713" s="301"/>
      <c r="R1713" s="336"/>
      <c r="S1713" s="301"/>
      <c r="T1713" s="336"/>
    </row>
    <row r="1714" spans="1:20" ht="12" customHeight="1" x14ac:dyDescent="0.25">
      <c r="A1714" s="329" t="s">
        <v>289</v>
      </c>
      <c r="B1714" s="330">
        <v>2</v>
      </c>
      <c r="C1714" s="298">
        <v>46044</v>
      </c>
      <c r="D1714" s="299" t="s">
        <v>357</v>
      </c>
      <c r="E1714" s="331">
        <v>7.18</v>
      </c>
      <c r="F1714" s="331"/>
      <c r="G1714" s="333">
        <f t="shared" si="35"/>
        <v>5439.8099999999995</v>
      </c>
      <c r="H1714" s="334"/>
      <c r="I1714" s="335"/>
      <c r="J1714" s="336"/>
      <c r="K1714" s="301"/>
      <c r="L1714" s="336"/>
      <c r="M1714" s="301"/>
      <c r="N1714" s="336"/>
      <c r="O1714" s="301"/>
      <c r="P1714" s="336"/>
      <c r="Q1714" s="301"/>
      <c r="R1714" s="336"/>
      <c r="S1714" s="301"/>
      <c r="T1714" s="336"/>
    </row>
    <row r="1715" spans="1:20" ht="12" customHeight="1" x14ac:dyDescent="0.25">
      <c r="A1715" s="329" t="s">
        <v>287</v>
      </c>
      <c r="B1715" s="330" t="s">
        <v>287</v>
      </c>
      <c r="C1715" s="298">
        <v>46044</v>
      </c>
      <c r="D1715" s="299" t="s">
        <v>315</v>
      </c>
      <c r="E1715" s="331">
        <v>126.24</v>
      </c>
      <c r="F1715" s="331">
        <v>126.24</v>
      </c>
      <c r="G1715" s="333">
        <f t="shared" si="35"/>
        <v>5446.99</v>
      </c>
      <c r="H1715" s="334"/>
      <c r="I1715" s="335"/>
      <c r="J1715" s="336"/>
      <c r="K1715" s="301"/>
      <c r="L1715" s="336"/>
      <c r="M1715" s="301"/>
      <c r="N1715" s="336"/>
      <c r="O1715" s="301"/>
      <c r="P1715" s="336"/>
      <c r="Q1715" s="301"/>
      <c r="R1715" s="336"/>
      <c r="S1715" s="301"/>
      <c r="T1715" s="336"/>
    </row>
    <row r="1716" spans="1:20" ht="12" customHeight="1" x14ac:dyDescent="0.25">
      <c r="A1716" s="329" t="s">
        <v>289</v>
      </c>
      <c r="B1716" s="330">
        <v>8</v>
      </c>
      <c r="C1716" s="298">
        <v>46043</v>
      </c>
      <c r="D1716" s="299" t="s">
        <v>469</v>
      </c>
      <c r="E1716" s="331">
        <v>17</v>
      </c>
      <c r="F1716" s="331"/>
      <c r="G1716" s="333">
        <f t="shared" si="35"/>
        <v>5446.99</v>
      </c>
      <c r="H1716" s="334"/>
      <c r="I1716" s="335"/>
      <c r="J1716" s="336"/>
      <c r="K1716" s="301"/>
      <c r="L1716" s="336"/>
      <c r="M1716" s="301"/>
      <c r="N1716" s="336"/>
      <c r="O1716" s="301"/>
      <c r="P1716" s="336"/>
      <c r="Q1716" s="301"/>
      <c r="R1716" s="336"/>
      <c r="S1716" s="301"/>
      <c r="T1716" s="336"/>
    </row>
    <row r="1717" spans="1:20" ht="12" customHeight="1" x14ac:dyDescent="0.25">
      <c r="A1717" s="329" t="s">
        <v>289</v>
      </c>
      <c r="B1717" s="330">
        <v>1</v>
      </c>
      <c r="C1717" s="298">
        <v>46043</v>
      </c>
      <c r="D1717" s="299" t="s">
        <v>329</v>
      </c>
      <c r="E1717" s="331">
        <v>24.75</v>
      </c>
      <c r="F1717" s="331"/>
      <c r="G1717" s="333">
        <f t="shared" si="35"/>
        <v>5463.99</v>
      </c>
      <c r="H1717" s="334"/>
      <c r="I1717" s="335"/>
      <c r="J1717" s="336"/>
      <c r="K1717" s="301"/>
      <c r="L1717" s="336"/>
      <c r="M1717" s="301"/>
      <c r="N1717" s="336"/>
      <c r="O1717" s="301"/>
      <c r="P1717" s="336"/>
      <c r="Q1717" s="301"/>
      <c r="R1717" s="336"/>
      <c r="S1717" s="301"/>
      <c r="T1717" s="336"/>
    </row>
    <row r="1718" spans="1:20" ht="12" customHeight="1" x14ac:dyDescent="0.25">
      <c r="A1718" s="329" t="s">
        <v>291</v>
      </c>
      <c r="B1718" s="330">
        <v>39</v>
      </c>
      <c r="C1718" s="298">
        <v>46043</v>
      </c>
      <c r="D1718" s="299" t="s">
        <v>292</v>
      </c>
      <c r="E1718" s="331"/>
      <c r="F1718" s="331">
        <v>3378.82</v>
      </c>
      <c r="G1718" s="333">
        <f t="shared" si="35"/>
        <v>5488.74</v>
      </c>
      <c r="H1718" s="334"/>
      <c r="I1718" s="335"/>
      <c r="J1718" s="336"/>
      <c r="K1718" s="301"/>
      <c r="L1718" s="336"/>
      <c r="M1718" s="301"/>
      <c r="N1718" s="336"/>
      <c r="O1718" s="301"/>
      <c r="P1718" s="336"/>
      <c r="Q1718" s="301"/>
      <c r="R1718" s="336"/>
      <c r="S1718" s="301"/>
      <c r="T1718" s="336"/>
    </row>
    <row r="1719" spans="1:20" ht="12" customHeight="1" x14ac:dyDescent="0.25">
      <c r="A1719" s="329" t="s">
        <v>294</v>
      </c>
      <c r="B1719" s="330">
        <v>23</v>
      </c>
      <c r="C1719" s="298">
        <v>46043</v>
      </c>
      <c r="D1719" s="299" t="s">
        <v>67</v>
      </c>
      <c r="E1719" s="331">
        <v>650.88</v>
      </c>
      <c r="F1719" s="331"/>
      <c r="G1719" s="333">
        <f t="shared" si="35"/>
        <v>2109.9199999999992</v>
      </c>
      <c r="H1719" s="334"/>
      <c r="I1719" s="335"/>
      <c r="J1719" s="336"/>
      <c r="K1719" s="301"/>
      <c r="L1719" s="336"/>
      <c r="M1719" s="301"/>
      <c r="N1719" s="336"/>
      <c r="O1719" s="301"/>
      <c r="P1719" s="336"/>
      <c r="Q1719" s="301"/>
      <c r="R1719" s="336"/>
      <c r="S1719" s="301"/>
      <c r="T1719" s="336"/>
    </row>
    <row r="1720" spans="1:20" ht="12" customHeight="1" x14ac:dyDescent="0.25">
      <c r="A1720" s="329" t="s">
        <v>287</v>
      </c>
      <c r="B1720" s="330" t="s">
        <v>287</v>
      </c>
      <c r="C1720" s="298">
        <v>46043</v>
      </c>
      <c r="D1720" s="299" t="s">
        <v>470</v>
      </c>
      <c r="E1720" s="331">
        <v>100</v>
      </c>
      <c r="F1720" s="331">
        <v>100</v>
      </c>
      <c r="G1720" s="333">
        <f t="shared" si="35"/>
        <v>2760.7999999999993</v>
      </c>
      <c r="H1720" s="334"/>
      <c r="I1720" s="335"/>
      <c r="J1720" s="336"/>
      <c r="K1720" s="301"/>
      <c r="L1720" s="336"/>
      <c r="M1720" s="301"/>
      <c r="N1720" s="336"/>
      <c r="O1720" s="301"/>
      <c r="P1720" s="336"/>
      <c r="Q1720" s="301"/>
      <c r="R1720" s="336"/>
      <c r="S1720" s="301"/>
      <c r="T1720" s="336"/>
    </row>
    <row r="1721" spans="1:20" ht="12" customHeight="1" x14ac:dyDescent="0.25">
      <c r="A1721" s="329" t="s">
        <v>289</v>
      </c>
      <c r="B1721" s="330">
        <v>2</v>
      </c>
      <c r="C1721" s="298">
        <v>46043</v>
      </c>
      <c r="D1721" s="299" t="s">
        <v>301</v>
      </c>
      <c r="E1721" s="331">
        <v>20</v>
      </c>
      <c r="F1721" s="331"/>
      <c r="G1721" s="333">
        <f t="shared" si="35"/>
        <v>2760.7999999999993</v>
      </c>
      <c r="H1721" s="334"/>
      <c r="I1721" s="335"/>
      <c r="J1721" s="336"/>
      <c r="K1721" s="301"/>
      <c r="L1721" s="336"/>
      <c r="M1721" s="301"/>
      <c r="N1721" s="336"/>
      <c r="O1721" s="301"/>
      <c r="P1721" s="336"/>
      <c r="Q1721" s="301"/>
      <c r="R1721" s="336"/>
      <c r="S1721" s="301"/>
      <c r="T1721" s="336"/>
    </row>
    <row r="1722" spans="1:20" ht="12" customHeight="1" x14ac:dyDescent="0.25">
      <c r="A1722" s="329" t="s">
        <v>289</v>
      </c>
      <c r="B1722" s="330">
        <v>8</v>
      </c>
      <c r="C1722" s="298">
        <v>46043</v>
      </c>
      <c r="D1722" s="299" t="s">
        <v>295</v>
      </c>
      <c r="E1722" s="331">
        <v>6.38</v>
      </c>
      <c r="F1722" s="331"/>
      <c r="G1722" s="333">
        <f t="shared" si="35"/>
        <v>2780.7999999999993</v>
      </c>
      <c r="H1722" s="334"/>
      <c r="I1722" s="335"/>
      <c r="J1722" s="336"/>
      <c r="K1722" s="301"/>
      <c r="L1722" s="336"/>
      <c r="M1722" s="301"/>
      <c r="N1722" s="336"/>
      <c r="O1722" s="301"/>
      <c r="P1722" s="336"/>
      <c r="Q1722" s="301"/>
      <c r="R1722" s="336"/>
      <c r="S1722" s="301"/>
      <c r="T1722" s="336"/>
    </row>
    <row r="1723" spans="1:20" ht="12" customHeight="1" x14ac:dyDescent="0.25">
      <c r="A1723" s="329" t="s">
        <v>289</v>
      </c>
      <c r="B1723" s="330">
        <v>2</v>
      </c>
      <c r="C1723" s="298">
        <v>46043</v>
      </c>
      <c r="D1723" s="299" t="s">
        <v>295</v>
      </c>
      <c r="E1723" s="331">
        <v>17.29</v>
      </c>
      <c r="F1723" s="331"/>
      <c r="G1723" s="333">
        <f t="shared" si="35"/>
        <v>2787.1799999999994</v>
      </c>
      <c r="H1723" s="334"/>
      <c r="I1723" s="335"/>
      <c r="J1723" s="336"/>
      <c r="K1723" s="301"/>
      <c r="L1723" s="336"/>
      <c r="M1723" s="301"/>
      <c r="N1723" s="336"/>
      <c r="O1723" s="301"/>
      <c r="P1723" s="336"/>
      <c r="Q1723" s="301"/>
      <c r="R1723" s="336"/>
      <c r="S1723" s="301"/>
      <c r="T1723" s="336"/>
    </row>
    <row r="1724" spans="1:20" ht="12" customHeight="1" x14ac:dyDescent="0.25">
      <c r="A1724" s="329" t="s">
        <v>289</v>
      </c>
      <c r="B1724" s="330">
        <v>2</v>
      </c>
      <c r="C1724" s="298">
        <v>46043</v>
      </c>
      <c r="D1724" s="299" t="s">
        <v>357</v>
      </c>
      <c r="E1724" s="331">
        <v>14.86</v>
      </c>
      <c r="F1724" s="331"/>
      <c r="G1724" s="333">
        <f t="shared" si="35"/>
        <v>2804.4699999999993</v>
      </c>
      <c r="H1724" s="334"/>
      <c r="I1724" s="335"/>
      <c r="J1724" s="336"/>
      <c r="K1724" s="301"/>
      <c r="L1724" s="336"/>
      <c r="M1724" s="301"/>
      <c r="N1724" s="336"/>
      <c r="O1724" s="301"/>
      <c r="P1724" s="336"/>
      <c r="Q1724" s="301"/>
      <c r="R1724" s="336"/>
      <c r="S1724" s="301"/>
      <c r="T1724" s="336"/>
    </row>
    <row r="1725" spans="1:20" ht="12" customHeight="1" x14ac:dyDescent="0.25">
      <c r="A1725" s="329" t="s">
        <v>289</v>
      </c>
      <c r="B1725" s="330">
        <v>2</v>
      </c>
      <c r="C1725" s="298">
        <v>46042</v>
      </c>
      <c r="D1725" s="299" t="s">
        <v>370</v>
      </c>
      <c r="E1725" s="331">
        <v>13.4</v>
      </c>
      <c r="F1725" s="331"/>
      <c r="G1725" s="333">
        <f t="shared" si="35"/>
        <v>2819.3299999999995</v>
      </c>
      <c r="H1725" s="334"/>
      <c r="I1725" s="335"/>
      <c r="J1725" s="336"/>
      <c r="K1725" s="301"/>
      <c r="L1725" s="336"/>
      <c r="M1725" s="301"/>
      <c r="N1725" s="336"/>
      <c r="O1725" s="301"/>
      <c r="P1725" s="336"/>
      <c r="Q1725" s="301"/>
      <c r="R1725" s="336"/>
      <c r="S1725" s="301"/>
      <c r="T1725" s="336"/>
    </row>
    <row r="1726" spans="1:20" ht="12" customHeight="1" x14ac:dyDescent="0.25">
      <c r="A1726" s="329" t="s">
        <v>289</v>
      </c>
      <c r="B1726" s="330">
        <v>2</v>
      </c>
      <c r="C1726" s="298">
        <v>46042</v>
      </c>
      <c r="D1726" s="299" t="s">
        <v>370</v>
      </c>
      <c r="E1726" s="331">
        <v>5.97</v>
      </c>
      <c r="F1726" s="331"/>
      <c r="G1726" s="333">
        <f t="shared" si="35"/>
        <v>2832.7299999999996</v>
      </c>
      <c r="H1726" s="334"/>
      <c r="I1726" s="335"/>
      <c r="J1726" s="336"/>
      <c r="K1726" s="301"/>
      <c r="L1726" s="336"/>
      <c r="M1726" s="301"/>
      <c r="N1726" s="336"/>
      <c r="O1726" s="301"/>
      <c r="P1726" s="336"/>
      <c r="Q1726" s="301"/>
      <c r="R1726" s="336"/>
      <c r="S1726" s="301"/>
      <c r="T1726" s="336"/>
    </row>
    <row r="1727" spans="1:20" ht="12" customHeight="1" x14ac:dyDescent="0.25">
      <c r="A1727" s="329" t="s">
        <v>294</v>
      </c>
      <c r="B1727" s="330">
        <v>22</v>
      </c>
      <c r="C1727" s="298">
        <v>46042</v>
      </c>
      <c r="D1727" s="299" t="s">
        <v>323</v>
      </c>
      <c r="E1727" s="331">
        <v>18.09</v>
      </c>
      <c r="F1727" s="331"/>
      <c r="G1727" s="333">
        <f t="shared" si="35"/>
        <v>2838.6999999999994</v>
      </c>
      <c r="H1727" s="334"/>
      <c r="I1727" s="335"/>
      <c r="J1727" s="336"/>
      <c r="K1727" s="301"/>
      <c r="L1727" s="336"/>
      <c r="M1727" s="301"/>
      <c r="N1727" s="336"/>
      <c r="O1727" s="301"/>
      <c r="P1727" s="336"/>
      <c r="Q1727" s="301"/>
      <c r="R1727" s="336"/>
      <c r="S1727" s="301"/>
      <c r="T1727" s="336"/>
    </row>
    <row r="1728" spans="1:20" ht="12" customHeight="1" x14ac:dyDescent="0.25">
      <c r="A1728" s="329" t="s">
        <v>294</v>
      </c>
      <c r="B1728" s="330">
        <v>17</v>
      </c>
      <c r="C1728" s="298">
        <v>46042</v>
      </c>
      <c r="D1728" s="299" t="s">
        <v>188</v>
      </c>
      <c r="E1728" s="331">
        <v>42.65</v>
      </c>
      <c r="F1728" s="331"/>
      <c r="G1728" s="333">
        <f t="shared" si="35"/>
        <v>2856.7899999999995</v>
      </c>
      <c r="H1728" s="334"/>
      <c r="I1728" s="335"/>
      <c r="J1728" s="336"/>
      <c r="K1728" s="301"/>
      <c r="L1728" s="336"/>
      <c r="M1728" s="301"/>
      <c r="N1728" s="336"/>
      <c r="O1728" s="301"/>
      <c r="P1728" s="336"/>
      <c r="Q1728" s="301"/>
      <c r="R1728" s="336"/>
      <c r="S1728" s="301"/>
      <c r="T1728" s="336"/>
    </row>
    <row r="1729" spans="1:20" ht="12" customHeight="1" x14ac:dyDescent="0.25">
      <c r="A1729" s="329" t="s">
        <v>335</v>
      </c>
      <c r="B1729" s="330" t="s">
        <v>335</v>
      </c>
      <c r="C1729" s="298">
        <v>46042</v>
      </c>
      <c r="D1729" s="299" t="s">
        <v>185</v>
      </c>
      <c r="E1729" s="331">
        <v>130.51</v>
      </c>
      <c r="F1729" s="331"/>
      <c r="G1729" s="333">
        <f t="shared" si="35"/>
        <v>2899.4399999999996</v>
      </c>
      <c r="H1729" s="334"/>
      <c r="I1729" s="335"/>
      <c r="J1729" s="336"/>
      <c r="K1729" s="301"/>
      <c r="L1729" s="336"/>
      <c r="M1729" s="301"/>
      <c r="N1729" s="336"/>
      <c r="O1729" s="301"/>
      <c r="P1729" s="336"/>
      <c r="Q1729" s="301"/>
      <c r="R1729" s="336"/>
      <c r="S1729" s="301"/>
      <c r="T1729" s="336"/>
    </row>
    <row r="1730" spans="1:20" ht="12" customHeight="1" x14ac:dyDescent="0.25">
      <c r="A1730" s="329" t="s">
        <v>294</v>
      </c>
      <c r="B1730" s="330">
        <v>15</v>
      </c>
      <c r="C1730" s="298">
        <v>46042</v>
      </c>
      <c r="D1730" s="299" t="s">
        <v>185</v>
      </c>
      <c r="E1730" s="331">
        <v>132.4</v>
      </c>
      <c r="F1730" s="331"/>
      <c r="G1730" s="333">
        <f t="shared" si="35"/>
        <v>3029.9499999999994</v>
      </c>
      <c r="H1730" s="334"/>
      <c r="I1730" s="335"/>
      <c r="J1730" s="336"/>
      <c r="K1730" s="301"/>
      <c r="L1730" s="336"/>
      <c r="M1730" s="301"/>
      <c r="N1730" s="336"/>
      <c r="O1730" s="301"/>
      <c r="P1730" s="336"/>
      <c r="Q1730" s="301"/>
      <c r="R1730" s="336"/>
      <c r="S1730" s="301"/>
      <c r="T1730" s="336"/>
    </row>
    <row r="1731" spans="1:20" ht="12" customHeight="1" x14ac:dyDescent="0.25">
      <c r="A1731" s="329" t="s">
        <v>294</v>
      </c>
      <c r="B1731" s="330">
        <v>23</v>
      </c>
      <c r="C1731" s="298">
        <v>46042</v>
      </c>
      <c r="D1731" s="299" t="s">
        <v>63</v>
      </c>
      <c r="E1731" s="331">
        <v>529.46</v>
      </c>
      <c r="F1731" s="331"/>
      <c r="G1731" s="333">
        <f t="shared" si="35"/>
        <v>3162.3499999999995</v>
      </c>
      <c r="H1731" s="334"/>
      <c r="I1731" s="335"/>
      <c r="J1731" s="336"/>
      <c r="K1731" s="301"/>
      <c r="L1731" s="336"/>
      <c r="M1731" s="301"/>
      <c r="N1731" s="336"/>
      <c r="O1731" s="301"/>
      <c r="P1731" s="336"/>
      <c r="Q1731" s="301"/>
      <c r="R1731" s="336"/>
      <c r="S1731" s="301"/>
      <c r="T1731" s="336"/>
    </row>
    <row r="1732" spans="1:20" ht="12" customHeight="1" x14ac:dyDescent="0.25">
      <c r="A1732" s="329" t="s">
        <v>289</v>
      </c>
      <c r="B1732" s="330">
        <v>6</v>
      </c>
      <c r="C1732" s="298">
        <v>46042</v>
      </c>
      <c r="D1732" s="299" t="s">
        <v>300</v>
      </c>
      <c r="E1732" s="331">
        <v>51.63</v>
      </c>
      <c r="F1732" s="331"/>
      <c r="G1732" s="333">
        <f t="shared" si="35"/>
        <v>3691.8099999999995</v>
      </c>
      <c r="H1732" s="334"/>
      <c r="I1732" s="335"/>
      <c r="J1732" s="336"/>
      <c r="K1732" s="301"/>
      <c r="L1732" s="336"/>
      <c r="M1732" s="301"/>
      <c r="N1732" s="336"/>
      <c r="O1732" s="301"/>
      <c r="P1732" s="336"/>
      <c r="Q1732" s="301"/>
      <c r="R1732" s="336"/>
      <c r="S1732" s="301"/>
      <c r="T1732" s="336"/>
    </row>
    <row r="1733" spans="1:20" ht="12" customHeight="1" x14ac:dyDescent="0.25">
      <c r="A1733" s="329" t="s">
        <v>289</v>
      </c>
      <c r="B1733" s="330">
        <v>2</v>
      </c>
      <c r="C1733" s="298">
        <v>46042</v>
      </c>
      <c r="D1733" s="299" t="s">
        <v>296</v>
      </c>
      <c r="E1733" s="331">
        <v>11.17</v>
      </c>
      <c r="F1733" s="331"/>
      <c r="G1733" s="333">
        <f t="shared" si="35"/>
        <v>3743.4399999999996</v>
      </c>
      <c r="H1733" s="334"/>
      <c r="I1733" s="335"/>
      <c r="J1733" s="336"/>
      <c r="K1733" s="301"/>
      <c r="L1733" s="336"/>
      <c r="M1733" s="301"/>
      <c r="N1733" s="336"/>
      <c r="O1733" s="301"/>
      <c r="P1733" s="336"/>
      <c r="Q1733" s="301"/>
      <c r="R1733" s="336"/>
      <c r="S1733" s="301"/>
      <c r="T1733" s="336"/>
    </row>
    <row r="1734" spans="1:20" ht="12" customHeight="1" x14ac:dyDescent="0.25">
      <c r="A1734" s="329" t="s">
        <v>289</v>
      </c>
      <c r="B1734" s="330">
        <v>4</v>
      </c>
      <c r="C1734" s="298">
        <v>46042</v>
      </c>
      <c r="D1734" s="299" t="s">
        <v>296</v>
      </c>
      <c r="E1734" s="331">
        <v>57.37</v>
      </c>
      <c r="F1734" s="331"/>
      <c r="G1734" s="333">
        <f t="shared" si="35"/>
        <v>3754.6099999999997</v>
      </c>
      <c r="H1734" s="334"/>
      <c r="I1734" s="335"/>
      <c r="J1734" s="336"/>
      <c r="K1734" s="301"/>
      <c r="L1734" s="336"/>
      <c r="M1734" s="301"/>
      <c r="N1734" s="336"/>
      <c r="O1734" s="301"/>
      <c r="P1734" s="336"/>
      <c r="Q1734" s="301"/>
      <c r="R1734" s="336"/>
      <c r="S1734" s="301"/>
      <c r="T1734" s="336"/>
    </row>
    <row r="1735" spans="1:20" ht="12" customHeight="1" x14ac:dyDescent="0.25">
      <c r="A1735" s="329" t="s">
        <v>294</v>
      </c>
      <c r="B1735" s="330">
        <v>22</v>
      </c>
      <c r="C1735" s="298">
        <v>46042</v>
      </c>
      <c r="D1735" s="299" t="s">
        <v>328</v>
      </c>
      <c r="E1735" s="331">
        <v>7.46</v>
      </c>
      <c r="F1735" s="331"/>
      <c r="G1735" s="333">
        <f t="shared" si="35"/>
        <v>3811.9799999999996</v>
      </c>
      <c r="H1735" s="334"/>
      <c r="I1735" s="335"/>
      <c r="J1735" s="336"/>
      <c r="K1735" s="301"/>
      <c r="L1735" s="336"/>
      <c r="M1735" s="301"/>
      <c r="N1735" s="336"/>
      <c r="O1735" s="301"/>
      <c r="P1735" s="336"/>
      <c r="Q1735" s="301"/>
      <c r="R1735" s="336"/>
      <c r="S1735" s="301"/>
      <c r="T1735" s="336"/>
    </row>
    <row r="1736" spans="1:20" ht="12" customHeight="1" x14ac:dyDescent="0.25">
      <c r="A1736" s="329" t="s">
        <v>289</v>
      </c>
      <c r="B1736" s="330">
        <v>4</v>
      </c>
      <c r="C1736" s="298">
        <v>46042</v>
      </c>
      <c r="D1736" s="299" t="s">
        <v>310</v>
      </c>
      <c r="E1736" s="331">
        <v>28.91</v>
      </c>
      <c r="F1736" s="331"/>
      <c r="G1736" s="333">
        <f t="shared" si="35"/>
        <v>3819.4399999999996</v>
      </c>
      <c r="H1736" s="334"/>
      <c r="I1736" s="335"/>
      <c r="J1736" s="336"/>
      <c r="K1736" s="301"/>
      <c r="L1736" s="336"/>
      <c r="M1736" s="301"/>
      <c r="N1736" s="336"/>
      <c r="O1736" s="301"/>
      <c r="P1736" s="336"/>
      <c r="Q1736" s="301"/>
      <c r="R1736" s="336"/>
      <c r="S1736" s="301"/>
      <c r="T1736" s="336"/>
    </row>
    <row r="1737" spans="1:20" ht="12" customHeight="1" x14ac:dyDescent="0.25">
      <c r="A1737" s="329" t="s">
        <v>289</v>
      </c>
      <c r="B1737" s="330">
        <v>6</v>
      </c>
      <c r="C1737" s="298">
        <v>46040</v>
      </c>
      <c r="D1737" s="299" t="s">
        <v>300</v>
      </c>
      <c r="E1737" s="331">
        <v>31.35</v>
      </c>
      <c r="F1737" s="331"/>
      <c r="G1737" s="333">
        <f t="shared" si="35"/>
        <v>3848.3499999999995</v>
      </c>
      <c r="H1737" s="334"/>
      <c r="I1737" s="335"/>
      <c r="J1737" s="336"/>
      <c r="K1737" s="301"/>
      <c r="L1737" s="336"/>
      <c r="M1737" s="301"/>
      <c r="N1737" s="336"/>
      <c r="O1737" s="301"/>
      <c r="P1737" s="336"/>
      <c r="Q1737" s="301"/>
      <c r="R1737" s="336"/>
      <c r="S1737" s="301"/>
      <c r="T1737" s="336"/>
    </row>
    <row r="1738" spans="1:20" ht="12" customHeight="1" x14ac:dyDescent="0.25">
      <c r="A1738" s="329" t="s">
        <v>289</v>
      </c>
      <c r="B1738" s="330">
        <v>8</v>
      </c>
      <c r="C1738" s="298">
        <v>46040</v>
      </c>
      <c r="D1738" s="299" t="s">
        <v>471</v>
      </c>
      <c r="E1738" s="331">
        <v>124.75</v>
      </c>
      <c r="F1738" s="331"/>
      <c r="G1738" s="333">
        <f t="shared" si="35"/>
        <v>3879.6999999999994</v>
      </c>
      <c r="H1738" s="334"/>
      <c r="I1738" s="335"/>
      <c r="J1738" s="336"/>
      <c r="K1738" s="301"/>
      <c r="L1738" s="336"/>
      <c r="M1738" s="301"/>
      <c r="N1738" s="336"/>
      <c r="O1738" s="301"/>
      <c r="P1738" s="336"/>
      <c r="Q1738" s="301"/>
      <c r="R1738" s="336"/>
      <c r="S1738" s="301"/>
      <c r="T1738" s="336"/>
    </row>
    <row r="1739" spans="1:20" ht="12" customHeight="1" x14ac:dyDescent="0.25">
      <c r="A1739" s="329" t="s">
        <v>289</v>
      </c>
      <c r="B1739" s="330">
        <v>3</v>
      </c>
      <c r="C1739" s="298">
        <v>46040</v>
      </c>
      <c r="D1739" s="299" t="s">
        <v>320</v>
      </c>
      <c r="E1739" s="331">
        <v>11.3</v>
      </c>
      <c r="F1739" s="331"/>
      <c r="G1739" s="333">
        <f t="shared" si="35"/>
        <v>4004.4499999999994</v>
      </c>
      <c r="H1739" s="334"/>
      <c r="I1739" s="335"/>
      <c r="J1739" s="336"/>
      <c r="K1739" s="301"/>
      <c r="L1739" s="336"/>
      <c r="M1739" s="301"/>
      <c r="N1739" s="336"/>
      <c r="O1739" s="301"/>
      <c r="P1739" s="336"/>
      <c r="Q1739" s="301"/>
      <c r="R1739" s="336"/>
      <c r="S1739" s="301"/>
      <c r="T1739" s="336"/>
    </row>
    <row r="1740" spans="1:20" ht="12" customHeight="1" x14ac:dyDescent="0.25">
      <c r="A1740" s="329" t="s">
        <v>294</v>
      </c>
      <c r="B1740" s="330">
        <v>22</v>
      </c>
      <c r="C1740" s="298">
        <v>46040</v>
      </c>
      <c r="D1740" s="299" t="s">
        <v>400</v>
      </c>
      <c r="E1740" s="331">
        <v>13.84</v>
      </c>
      <c r="F1740" s="331"/>
      <c r="G1740" s="333">
        <f t="shared" si="35"/>
        <v>4015.7499999999995</v>
      </c>
      <c r="H1740" s="334"/>
      <c r="I1740" s="335"/>
      <c r="J1740" s="336"/>
      <c r="K1740" s="301"/>
      <c r="L1740" s="336"/>
      <c r="M1740" s="301"/>
      <c r="N1740" s="336"/>
      <c r="O1740" s="301"/>
      <c r="P1740" s="336"/>
      <c r="Q1740" s="301"/>
      <c r="R1740" s="336"/>
      <c r="S1740" s="301"/>
      <c r="T1740" s="336"/>
    </row>
    <row r="1741" spans="1:20" ht="12" customHeight="1" x14ac:dyDescent="0.25">
      <c r="A1741" s="329" t="s">
        <v>289</v>
      </c>
      <c r="B1741" s="330">
        <v>1</v>
      </c>
      <c r="C1741" s="298">
        <v>46040</v>
      </c>
      <c r="D1741" s="299" t="s">
        <v>306</v>
      </c>
      <c r="E1741" s="331">
        <v>92.06</v>
      </c>
      <c r="F1741" s="331"/>
      <c r="G1741" s="333">
        <f t="shared" si="35"/>
        <v>4029.5899999999997</v>
      </c>
      <c r="H1741" s="334"/>
      <c r="I1741" s="335"/>
      <c r="J1741" s="336"/>
      <c r="K1741" s="301"/>
      <c r="L1741" s="336"/>
      <c r="M1741" s="301"/>
      <c r="N1741" s="336"/>
      <c r="O1741" s="301"/>
      <c r="P1741" s="336"/>
      <c r="Q1741" s="301"/>
      <c r="R1741" s="336"/>
      <c r="S1741" s="301"/>
      <c r="T1741" s="336"/>
    </row>
    <row r="1742" spans="1:20" ht="12" customHeight="1" x14ac:dyDescent="0.25">
      <c r="A1742" s="329" t="s">
        <v>289</v>
      </c>
      <c r="B1742" s="330">
        <v>7</v>
      </c>
      <c r="C1742" s="298">
        <v>46040</v>
      </c>
      <c r="D1742" s="299" t="s">
        <v>337</v>
      </c>
      <c r="E1742" s="331">
        <v>78.47</v>
      </c>
      <c r="F1742" s="331"/>
      <c r="G1742" s="333">
        <f t="shared" si="35"/>
        <v>4121.6499999999996</v>
      </c>
      <c r="H1742" s="334"/>
      <c r="I1742" s="335"/>
      <c r="J1742" s="336"/>
      <c r="K1742" s="301"/>
      <c r="L1742" s="336"/>
      <c r="M1742" s="301"/>
      <c r="N1742" s="336"/>
      <c r="O1742" s="301"/>
      <c r="P1742" s="336"/>
      <c r="Q1742" s="301"/>
      <c r="R1742" s="336"/>
      <c r="S1742" s="301"/>
      <c r="T1742" s="336"/>
    </row>
    <row r="1743" spans="1:20" ht="12" customHeight="1" x14ac:dyDescent="0.25">
      <c r="A1743" s="329" t="s">
        <v>289</v>
      </c>
      <c r="B1743" s="330">
        <v>1</v>
      </c>
      <c r="C1743" s="298">
        <v>46040</v>
      </c>
      <c r="D1743" s="299" t="s">
        <v>392</v>
      </c>
      <c r="E1743" s="331">
        <v>28.22</v>
      </c>
      <c r="F1743" s="331"/>
      <c r="G1743" s="333">
        <f t="shared" si="35"/>
        <v>4200.12</v>
      </c>
      <c r="H1743" s="334"/>
      <c r="I1743" s="335"/>
      <c r="J1743" s="336"/>
      <c r="K1743" s="301"/>
      <c r="L1743" s="336"/>
      <c r="M1743" s="301"/>
      <c r="N1743" s="336"/>
      <c r="O1743" s="301"/>
      <c r="P1743" s="336"/>
      <c r="Q1743" s="301"/>
      <c r="R1743" s="336"/>
      <c r="S1743" s="301"/>
      <c r="T1743" s="336"/>
    </row>
    <row r="1744" spans="1:20" ht="12" customHeight="1" x14ac:dyDescent="0.25">
      <c r="A1744" s="329" t="s">
        <v>289</v>
      </c>
      <c r="B1744" s="330">
        <v>2</v>
      </c>
      <c r="C1744" s="298">
        <v>46040</v>
      </c>
      <c r="D1744" s="299" t="s">
        <v>391</v>
      </c>
      <c r="E1744" s="331">
        <v>32.729999999999997</v>
      </c>
      <c r="F1744" s="331"/>
      <c r="G1744" s="333">
        <f t="shared" si="35"/>
        <v>4228.34</v>
      </c>
      <c r="H1744" s="334"/>
      <c r="I1744" s="335"/>
      <c r="J1744" s="336"/>
      <c r="K1744" s="301"/>
      <c r="L1744" s="336"/>
      <c r="M1744" s="301"/>
      <c r="N1744" s="336"/>
      <c r="O1744" s="301"/>
      <c r="P1744" s="336"/>
      <c r="Q1744" s="301"/>
      <c r="R1744" s="336"/>
      <c r="S1744" s="301"/>
      <c r="T1744" s="336"/>
    </row>
    <row r="1745" spans="1:20" ht="12" customHeight="1" x14ac:dyDescent="0.25">
      <c r="A1745" s="329" t="s">
        <v>294</v>
      </c>
      <c r="B1745" s="330">
        <v>42</v>
      </c>
      <c r="C1745" s="298">
        <v>46039</v>
      </c>
      <c r="D1745" s="299" t="s">
        <v>333</v>
      </c>
      <c r="E1745" s="331">
        <v>29.8</v>
      </c>
      <c r="F1745" s="331"/>
      <c r="G1745" s="333">
        <f t="shared" si="35"/>
        <v>4261.07</v>
      </c>
      <c r="H1745" s="334"/>
      <c r="I1745" s="335"/>
      <c r="J1745" s="336"/>
      <c r="K1745" s="301"/>
      <c r="L1745" s="336"/>
      <c r="M1745" s="301"/>
      <c r="N1745" s="336"/>
      <c r="O1745" s="301"/>
      <c r="P1745" s="336"/>
      <c r="Q1745" s="301"/>
      <c r="R1745" s="336"/>
      <c r="S1745" s="301"/>
      <c r="T1745" s="336"/>
    </row>
    <row r="1746" spans="1:20" ht="12" customHeight="1" x14ac:dyDescent="0.25">
      <c r="A1746" s="329" t="s">
        <v>294</v>
      </c>
      <c r="B1746" s="330">
        <v>43</v>
      </c>
      <c r="C1746" s="298">
        <v>46039</v>
      </c>
      <c r="D1746" s="299" t="s">
        <v>333</v>
      </c>
      <c r="E1746" s="331">
        <v>22.35</v>
      </c>
      <c r="F1746" s="331"/>
      <c r="G1746" s="333">
        <f t="shared" si="35"/>
        <v>4290.87</v>
      </c>
      <c r="H1746" s="334"/>
      <c r="I1746" s="335"/>
      <c r="J1746" s="336"/>
      <c r="K1746" s="301"/>
      <c r="L1746" s="336"/>
      <c r="M1746" s="301"/>
      <c r="N1746" s="336"/>
      <c r="O1746" s="301"/>
      <c r="P1746" s="336"/>
      <c r="Q1746" s="301"/>
      <c r="R1746" s="336"/>
      <c r="S1746" s="301"/>
      <c r="T1746" s="336"/>
    </row>
    <row r="1747" spans="1:20" ht="12" customHeight="1" x14ac:dyDescent="0.25">
      <c r="A1747" s="329" t="s">
        <v>289</v>
      </c>
      <c r="B1747" s="330">
        <v>8</v>
      </c>
      <c r="C1747" s="298">
        <v>46039</v>
      </c>
      <c r="D1747" s="299" t="s">
        <v>319</v>
      </c>
      <c r="E1747" s="331">
        <v>36.92</v>
      </c>
      <c r="F1747" s="331"/>
      <c r="G1747" s="333">
        <f t="shared" si="35"/>
        <v>4313.22</v>
      </c>
      <c r="H1747" s="334"/>
      <c r="I1747" s="335"/>
      <c r="J1747" s="336"/>
      <c r="K1747" s="301"/>
      <c r="L1747" s="336"/>
      <c r="M1747" s="301"/>
      <c r="N1747" s="336"/>
      <c r="O1747" s="301"/>
      <c r="P1747" s="336"/>
      <c r="Q1747" s="301"/>
      <c r="R1747" s="336"/>
      <c r="S1747" s="301"/>
      <c r="T1747" s="336"/>
    </row>
    <row r="1748" spans="1:20" ht="12" customHeight="1" x14ac:dyDescent="0.25">
      <c r="A1748" s="329" t="s">
        <v>289</v>
      </c>
      <c r="B1748" s="330">
        <v>1</v>
      </c>
      <c r="C1748" s="298">
        <v>46039</v>
      </c>
      <c r="D1748" s="299" t="s">
        <v>311</v>
      </c>
      <c r="E1748" s="331">
        <v>117.89</v>
      </c>
      <c r="F1748" s="331"/>
      <c r="G1748" s="333">
        <f t="shared" si="35"/>
        <v>4350.1400000000003</v>
      </c>
      <c r="H1748" s="334"/>
      <c r="I1748" s="335"/>
      <c r="J1748" s="336"/>
      <c r="K1748" s="301"/>
      <c r="L1748" s="336"/>
      <c r="M1748" s="301"/>
      <c r="N1748" s="336"/>
      <c r="O1748" s="301"/>
      <c r="P1748" s="336"/>
      <c r="Q1748" s="301"/>
      <c r="R1748" s="336"/>
      <c r="S1748" s="301"/>
      <c r="T1748" s="336"/>
    </row>
    <row r="1749" spans="1:20" ht="12" customHeight="1" x14ac:dyDescent="0.25">
      <c r="A1749" s="329" t="s">
        <v>289</v>
      </c>
      <c r="B1749" s="330">
        <v>1</v>
      </c>
      <c r="C1749" s="298">
        <v>46039</v>
      </c>
      <c r="D1749" s="299" t="s">
        <v>329</v>
      </c>
      <c r="E1749" s="331">
        <v>196.36</v>
      </c>
      <c r="F1749" s="331"/>
      <c r="G1749" s="333">
        <f t="shared" si="35"/>
        <v>4468.0300000000007</v>
      </c>
      <c r="H1749" s="334"/>
      <c r="I1749" s="335"/>
      <c r="J1749" s="336"/>
      <c r="K1749" s="301"/>
      <c r="L1749" s="336"/>
      <c r="M1749" s="301"/>
      <c r="N1749" s="336"/>
      <c r="O1749" s="301"/>
      <c r="P1749" s="336"/>
      <c r="Q1749" s="301"/>
      <c r="R1749" s="336"/>
      <c r="S1749" s="301"/>
      <c r="T1749" s="336"/>
    </row>
    <row r="1750" spans="1:20" ht="12" customHeight="1" x14ac:dyDescent="0.25">
      <c r="A1750" s="329" t="s">
        <v>294</v>
      </c>
      <c r="B1750" s="330">
        <v>21</v>
      </c>
      <c r="C1750" s="298">
        <v>46039</v>
      </c>
      <c r="D1750" s="299" t="s">
        <v>194</v>
      </c>
      <c r="E1750" s="331">
        <v>70.2</v>
      </c>
      <c r="F1750" s="331"/>
      <c r="G1750" s="333">
        <f t="shared" si="35"/>
        <v>4664.3900000000003</v>
      </c>
      <c r="H1750" s="334"/>
      <c r="I1750" s="335"/>
      <c r="J1750" s="336"/>
      <c r="K1750" s="301"/>
      <c r="L1750" s="336"/>
      <c r="M1750" s="301"/>
      <c r="N1750" s="336"/>
      <c r="O1750" s="301"/>
      <c r="P1750" s="336"/>
      <c r="Q1750" s="301"/>
      <c r="R1750" s="336"/>
      <c r="S1750" s="301"/>
      <c r="T1750" s="336"/>
    </row>
    <row r="1751" spans="1:20" ht="12" customHeight="1" x14ac:dyDescent="0.25">
      <c r="A1751" s="329" t="s">
        <v>289</v>
      </c>
      <c r="B1751" s="330">
        <v>2</v>
      </c>
      <c r="C1751" s="298">
        <v>46038</v>
      </c>
      <c r="D1751" s="299" t="s">
        <v>324</v>
      </c>
      <c r="E1751" s="331">
        <v>13.14</v>
      </c>
      <c r="F1751" s="331"/>
      <c r="G1751" s="333">
        <f t="shared" si="35"/>
        <v>4734.59</v>
      </c>
      <c r="H1751" s="334"/>
      <c r="I1751" s="335"/>
      <c r="J1751" s="336"/>
      <c r="K1751" s="301"/>
      <c r="L1751" s="336"/>
      <c r="M1751" s="301"/>
      <c r="N1751" s="336"/>
      <c r="O1751" s="301"/>
      <c r="P1751" s="336"/>
      <c r="Q1751" s="301"/>
      <c r="R1751" s="336"/>
      <c r="S1751" s="301"/>
      <c r="T1751" s="336"/>
    </row>
    <row r="1752" spans="1:20" ht="12" customHeight="1" x14ac:dyDescent="0.25">
      <c r="A1752" s="329" t="s">
        <v>289</v>
      </c>
      <c r="B1752" s="330">
        <v>2</v>
      </c>
      <c r="C1752" s="298">
        <v>46038</v>
      </c>
      <c r="D1752" s="299" t="s">
        <v>296</v>
      </c>
      <c r="E1752" s="331">
        <v>18.489999999999998</v>
      </c>
      <c r="F1752" s="331"/>
      <c r="G1752" s="333">
        <f t="shared" si="35"/>
        <v>4747.7300000000005</v>
      </c>
      <c r="H1752" s="334"/>
      <c r="I1752" s="335"/>
      <c r="J1752" s="336"/>
      <c r="K1752" s="301"/>
      <c r="L1752" s="336"/>
      <c r="M1752" s="301"/>
      <c r="N1752" s="336"/>
      <c r="O1752" s="301"/>
      <c r="P1752" s="336"/>
      <c r="Q1752" s="301"/>
      <c r="R1752" s="336"/>
      <c r="S1752" s="301"/>
      <c r="T1752" s="336"/>
    </row>
    <row r="1753" spans="1:20" ht="12" customHeight="1" x14ac:dyDescent="0.25">
      <c r="A1753" s="329" t="s">
        <v>291</v>
      </c>
      <c r="B1753" s="330">
        <v>41</v>
      </c>
      <c r="C1753" s="298">
        <v>46038</v>
      </c>
      <c r="D1753" s="299" t="s">
        <v>472</v>
      </c>
      <c r="E1753" s="331"/>
      <c r="F1753" s="331">
        <v>800</v>
      </c>
      <c r="G1753" s="333">
        <f t="shared" si="35"/>
        <v>4766.22</v>
      </c>
      <c r="H1753" s="334" t="s">
        <v>298</v>
      </c>
      <c r="I1753" s="335"/>
      <c r="J1753" s="336"/>
      <c r="K1753" s="301"/>
      <c r="L1753" s="336"/>
      <c r="M1753" s="301"/>
      <c r="N1753" s="336"/>
      <c r="O1753" s="301"/>
      <c r="P1753" s="336"/>
      <c r="Q1753" s="301"/>
      <c r="R1753" s="336"/>
      <c r="S1753" s="301"/>
      <c r="T1753" s="336"/>
    </row>
    <row r="1754" spans="1:20" ht="12" customHeight="1" x14ac:dyDescent="0.25">
      <c r="A1754" s="329" t="s">
        <v>294</v>
      </c>
      <c r="B1754" s="330">
        <v>18</v>
      </c>
      <c r="C1754" s="298">
        <v>46038</v>
      </c>
      <c r="D1754" s="299" t="s">
        <v>360</v>
      </c>
      <c r="E1754" s="331">
        <v>400</v>
      </c>
      <c r="F1754" s="331"/>
      <c r="G1754" s="333">
        <f t="shared" si="35"/>
        <v>3966.2200000000003</v>
      </c>
      <c r="H1754" s="334"/>
      <c r="I1754" s="335"/>
      <c r="J1754" s="336"/>
      <c r="K1754" s="301"/>
      <c r="L1754" s="336"/>
      <c r="M1754" s="301"/>
      <c r="N1754" s="336"/>
      <c r="O1754" s="301"/>
      <c r="P1754" s="336"/>
      <c r="Q1754" s="301"/>
      <c r="R1754" s="336"/>
      <c r="S1754" s="301"/>
      <c r="T1754" s="336"/>
    </row>
    <row r="1755" spans="1:20" ht="12" customHeight="1" x14ac:dyDescent="0.25">
      <c r="A1755" s="329" t="s">
        <v>294</v>
      </c>
      <c r="B1755" s="330">
        <v>19</v>
      </c>
      <c r="C1755" s="298">
        <v>46038</v>
      </c>
      <c r="D1755" s="299" t="s">
        <v>191</v>
      </c>
      <c r="E1755" s="331">
        <v>200</v>
      </c>
      <c r="F1755" s="331"/>
      <c r="G1755" s="333">
        <f t="shared" si="35"/>
        <v>4366.22</v>
      </c>
      <c r="H1755" s="334"/>
      <c r="I1755" s="335"/>
      <c r="J1755" s="336"/>
      <c r="K1755" s="301"/>
      <c r="L1755" s="336"/>
      <c r="M1755" s="301"/>
      <c r="N1755" s="336"/>
      <c r="O1755" s="301"/>
      <c r="P1755" s="336"/>
      <c r="Q1755" s="301"/>
      <c r="R1755" s="336"/>
      <c r="S1755" s="301"/>
      <c r="T1755" s="336"/>
    </row>
    <row r="1756" spans="1:20" ht="12" customHeight="1" x14ac:dyDescent="0.25">
      <c r="A1756" s="329" t="s">
        <v>294</v>
      </c>
      <c r="B1756" s="330">
        <v>11</v>
      </c>
      <c r="C1756" s="298">
        <v>46038</v>
      </c>
      <c r="D1756" s="299" t="s">
        <v>178</v>
      </c>
      <c r="E1756" s="331">
        <v>267.95999999999998</v>
      </c>
      <c r="F1756" s="331"/>
      <c r="G1756" s="333">
        <f t="shared" si="35"/>
        <v>4566.22</v>
      </c>
      <c r="H1756" s="334"/>
      <c r="I1756" s="335"/>
      <c r="J1756" s="336"/>
      <c r="K1756" s="301"/>
      <c r="L1756" s="336"/>
      <c r="M1756" s="301"/>
      <c r="N1756" s="336"/>
      <c r="O1756" s="301"/>
      <c r="P1756" s="336"/>
      <c r="Q1756" s="301"/>
      <c r="R1756" s="336"/>
      <c r="S1756" s="301"/>
      <c r="T1756" s="336"/>
    </row>
    <row r="1757" spans="1:20" ht="12" customHeight="1" x14ac:dyDescent="0.25">
      <c r="A1757" s="329" t="s">
        <v>289</v>
      </c>
      <c r="B1757" s="330">
        <v>8</v>
      </c>
      <c r="C1757" s="298">
        <v>46037</v>
      </c>
      <c r="D1757" s="299" t="s">
        <v>356</v>
      </c>
      <c r="E1757" s="331">
        <v>59.95</v>
      </c>
      <c r="F1757" s="331"/>
      <c r="G1757" s="333">
        <f t="shared" si="35"/>
        <v>4834.18</v>
      </c>
      <c r="H1757" s="334"/>
      <c r="I1757" s="335"/>
      <c r="J1757" s="336"/>
      <c r="K1757" s="301"/>
      <c r="L1757" s="336"/>
      <c r="M1757" s="301"/>
      <c r="N1757" s="336"/>
      <c r="O1757" s="301"/>
      <c r="P1757" s="336"/>
      <c r="Q1757" s="301"/>
      <c r="R1757" s="336"/>
      <c r="S1757" s="301"/>
      <c r="T1757" s="336"/>
    </row>
    <row r="1758" spans="1:20" ht="12" customHeight="1" x14ac:dyDescent="0.25">
      <c r="A1758" s="329" t="s">
        <v>289</v>
      </c>
      <c r="B1758" s="330">
        <v>2</v>
      </c>
      <c r="C1758" s="298">
        <v>46037</v>
      </c>
      <c r="D1758" s="299" t="s">
        <v>356</v>
      </c>
      <c r="E1758" s="331">
        <v>59.96</v>
      </c>
      <c r="F1758" s="331"/>
      <c r="G1758" s="333">
        <f t="shared" si="35"/>
        <v>4894.13</v>
      </c>
      <c r="H1758" s="334"/>
      <c r="I1758" s="335"/>
      <c r="J1758" s="336"/>
      <c r="K1758" s="301"/>
      <c r="L1758" s="336"/>
      <c r="M1758" s="301"/>
      <c r="N1758" s="336"/>
      <c r="O1758" s="301"/>
      <c r="P1758" s="336"/>
      <c r="Q1758" s="301"/>
      <c r="R1758" s="336"/>
      <c r="S1758" s="301"/>
      <c r="T1758" s="336"/>
    </row>
    <row r="1759" spans="1:20" ht="12" customHeight="1" x14ac:dyDescent="0.25">
      <c r="A1759" s="329" t="s">
        <v>289</v>
      </c>
      <c r="B1759" s="330">
        <v>8</v>
      </c>
      <c r="C1759" s="298">
        <v>46037</v>
      </c>
      <c r="D1759" s="299" t="s">
        <v>319</v>
      </c>
      <c r="E1759" s="331">
        <v>12.43</v>
      </c>
      <c r="F1759" s="331"/>
      <c r="G1759" s="333">
        <f t="shared" si="35"/>
        <v>4954.09</v>
      </c>
      <c r="H1759" s="334"/>
      <c r="I1759" s="335"/>
      <c r="J1759" s="336"/>
      <c r="K1759" s="301"/>
      <c r="L1759" s="336"/>
      <c r="M1759" s="301"/>
      <c r="N1759" s="336"/>
      <c r="O1759" s="301"/>
      <c r="P1759" s="336"/>
      <c r="Q1759" s="301"/>
      <c r="R1759" s="336"/>
      <c r="S1759" s="301"/>
      <c r="T1759" s="336"/>
    </row>
    <row r="1760" spans="1:20" ht="12" customHeight="1" x14ac:dyDescent="0.25">
      <c r="A1760" s="329" t="s">
        <v>289</v>
      </c>
      <c r="B1760" s="330">
        <v>2</v>
      </c>
      <c r="C1760" s="298">
        <v>46037</v>
      </c>
      <c r="D1760" s="299" t="s">
        <v>296</v>
      </c>
      <c r="E1760" s="331">
        <v>11.07</v>
      </c>
      <c r="F1760" s="331"/>
      <c r="G1760" s="333">
        <f t="shared" si="35"/>
        <v>4966.5200000000004</v>
      </c>
      <c r="H1760" s="334"/>
      <c r="I1760" s="335"/>
      <c r="J1760" s="336"/>
      <c r="K1760" s="301"/>
      <c r="L1760" s="336"/>
      <c r="M1760" s="301"/>
      <c r="N1760" s="336"/>
      <c r="O1760" s="301"/>
      <c r="P1760" s="336"/>
      <c r="Q1760" s="301"/>
      <c r="R1760" s="336"/>
      <c r="S1760" s="301"/>
      <c r="T1760" s="336"/>
    </row>
    <row r="1761" spans="1:20" ht="12" customHeight="1" x14ac:dyDescent="0.25">
      <c r="A1761" s="329" t="s">
        <v>289</v>
      </c>
      <c r="B1761" s="330">
        <v>4</v>
      </c>
      <c r="C1761" s="298">
        <v>46037</v>
      </c>
      <c r="D1761" s="299" t="s">
        <v>296</v>
      </c>
      <c r="E1761" s="331">
        <v>52.3</v>
      </c>
      <c r="F1761" s="331"/>
      <c r="G1761" s="333">
        <f t="shared" si="35"/>
        <v>4977.59</v>
      </c>
      <c r="H1761" s="334"/>
      <c r="I1761" s="335"/>
      <c r="J1761" s="336"/>
      <c r="K1761" s="301"/>
      <c r="L1761" s="336"/>
      <c r="M1761" s="301"/>
      <c r="N1761" s="336"/>
      <c r="O1761" s="301"/>
      <c r="P1761" s="336"/>
      <c r="Q1761" s="301"/>
      <c r="R1761" s="336"/>
      <c r="S1761" s="301"/>
      <c r="T1761" s="336"/>
    </row>
    <row r="1762" spans="1:20" ht="12" customHeight="1" x14ac:dyDescent="0.25">
      <c r="A1762" s="329" t="s">
        <v>289</v>
      </c>
      <c r="B1762" s="330">
        <v>6</v>
      </c>
      <c r="C1762" s="298">
        <v>46037</v>
      </c>
      <c r="D1762" s="299" t="s">
        <v>435</v>
      </c>
      <c r="E1762" s="331">
        <v>50</v>
      </c>
      <c r="F1762" s="331"/>
      <c r="G1762" s="333">
        <f t="shared" si="35"/>
        <v>5029.8900000000003</v>
      </c>
      <c r="H1762" s="334"/>
      <c r="I1762" s="335"/>
      <c r="J1762" s="336"/>
      <c r="K1762" s="301"/>
      <c r="L1762" s="336"/>
      <c r="M1762" s="301"/>
      <c r="N1762" s="336"/>
      <c r="O1762" s="301"/>
      <c r="P1762" s="336"/>
      <c r="Q1762" s="301"/>
      <c r="R1762" s="336"/>
      <c r="S1762" s="301"/>
      <c r="T1762" s="336"/>
    </row>
    <row r="1763" spans="1:20" ht="12" customHeight="1" x14ac:dyDescent="0.25">
      <c r="A1763" s="329" t="s">
        <v>291</v>
      </c>
      <c r="B1763" s="330">
        <v>38</v>
      </c>
      <c r="C1763" s="298">
        <v>46037</v>
      </c>
      <c r="D1763" s="299" t="s">
        <v>293</v>
      </c>
      <c r="E1763" s="331"/>
      <c r="F1763" s="331">
        <v>4365.67</v>
      </c>
      <c r="G1763" s="333">
        <f t="shared" si="35"/>
        <v>5079.8900000000003</v>
      </c>
      <c r="H1763" s="334"/>
      <c r="I1763" s="335"/>
      <c r="J1763" s="336"/>
      <c r="K1763" s="301"/>
      <c r="L1763" s="336"/>
      <c r="M1763" s="301"/>
      <c r="N1763" s="336"/>
      <c r="O1763" s="301"/>
      <c r="P1763" s="336"/>
      <c r="Q1763" s="301"/>
      <c r="R1763" s="336"/>
      <c r="S1763" s="301"/>
      <c r="T1763" s="336"/>
    </row>
    <row r="1764" spans="1:20" ht="12" customHeight="1" x14ac:dyDescent="0.25">
      <c r="A1764" s="329" t="s">
        <v>289</v>
      </c>
      <c r="B1764" s="330">
        <v>4</v>
      </c>
      <c r="C1764" s="298">
        <v>46036</v>
      </c>
      <c r="D1764" s="299" t="s">
        <v>295</v>
      </c>
      <c r="E1764" s="331">
        <v>30.91</v>
      </c>
      <c r="F1764" s="331"/>
      <c r="G1764" s="333">
        <f t="shared" si="35"/>
        <v>714.22</v>
      </c>
      <c r="H1764" s="334"/>
      <c r="I1764" s="335"/>
      <c r="J1764" s="336"/>
      <c r="K1764" s="301"/>
      <c r="L1764" s="336"/>
      <c r="M1764" s="301"/>
      <c r="N1764" s="336"/>
      <c r="O1764" s="301"/>
      <c r="P1764" s="336"/>
      <c r="Q1764" s="301"/>
      <c r="R1764" s="336"/>
      <c r="S1764" s="301"/>
      <c r="T1764" s="336"/>
    </row>
    <row r="1765" spans="1:20" ht="12" customHeight="1" x14ac:dyDescent="0.25">
      <c r="A1765" s="329" t="s">
        <v>289</v>
      </c>
      <c r="B1765" s="330">
        <v>3</v>
      </c>
      <c r="C1765" s="298">
        <v>46036</v>
      </c>
      <c r="D1765" s="299" t="s">
        <v>347</v>
      </c>
      <c r="E1765" s="331">
        <v>8.67</v>
      </c>
      <c r="F1765" s="331"/>
      <c r="G1765" s="333">
        <f t="shared" si="35"/>
        <v>745.13</v>
      </c>
      <c r="H1765" s="334"/>
      <c r="I1765" s="335"/>
      <c r="J1765" s="336"/>
      <c r="K1765" s="301"/>
      <c r="L1765" s="336"/>
      <c r="M1765" s="301"/>
      <c r="N1765" s="336"/>
      <c r="O1765" s="301"/>
      <c r="P1765" s="336"/>
      <c r="Q1765" s="301"/>
      <c r="R1765" s="336"/>
      <c r="S1765" s="301"/>
      <c r="T1765" s="336"/>
    </row>
    <row r="1766" spans="1:20" ht="12" customHeight="1" x14ac:dyDescent="0.25">
      <c r="A1766" s="329" t="s">
        <v>289</v>
      </c>
      <c r="B1766" s="330">
        <v>3</v>
      </c>
      <c r="C1766" s="298">
        <v>46035</v>
      </c>
      <c r="D1766" s="299" t="s">
        <v>350</v>
      </c>
      <c r="E1766" s="331">
        <v>25.01</v>
      </c>
      <c r="F1766" s="331"/>
      <c r="G1766" s="333">
        <f t="shared" si="35"/>
        <v>753.8</v>
      </c>
      <c r="H1766" s="334"/>
      <c r="I1766" s="335"/>
      <c r="J1766" s="336"/>
      <c r="K1766" s="301"/>
      <c r="L1766" s="336"/>
      <c r="M1766" s="301"/>
      <c r="N1766" s="336"/>
      <c r="O1766" s="301"/>
      <c r="P1766" s="336"/>
      <c r="Q1766" s="301"/>
      <c r="R1766" s="336"/>
      <c r="S1766" s="301"/>
      <c r="T1766" s="336"/>
    </row>
    <row r="1767" spans="1:20" ht="12" customHeight="1" x14ac:dyDescent="0.25">
      <c r="A1767" s="329" t="s">
        <v>289</v>
      </c>
      <c r="B1767" s="330">
        <v>6</v>
      </c>
      <c r="C1767" s="298">
        <v>46035</v>
      </c>
      <c r="D1767" s="299" t="s">
        <v>411</v>
      </c>
      <c r="E1767" s="331">
        <v>-5.9</v>
      </c>
      <c r="F1767" s="331"/>
      <c r="G1767" s="333">
        <f t="shared" si="35"/>
        <v>778.81</v>
      </c>
      <c r="H1767" s="334"/>
      <c r="I1767" s="335"/>
      <c r="J1767" s="336"/>
      <c r="K1767" s="301"/>
      <c r="L1767" s="336"/>
      <c r="M1767" s="301"/>
      <c r="N1767" s="336"/>
      <c r="O1767" s="301"/>
      <c r="P1767" s="336"/>
      <c r="Q1767" s="301"/>
      <c r="R1767" s="336"/>
      <c r="S1767" s="301"/>
      <c r="T1767" s="336"/>
    </row>
    <row r="1768" spans="1:20" ht="12" customHeight="1" x14ac:dyDescent="0.25">
      <c r="A1768" s="329" t="s">
        <v>289</v>
      </c>
      <c r="B1768" s="330">
        <v>6</v>
      </c>
      <c r="C1768" s="298">
        <v>46035</v>
      </c>
      <c r="D1768" s="299" t="s">
        <v>445</v>
      </c>
      <c r="E1768" s="331">
        <v>-0.03</v>
      </c>
      <c r="F1768" s="331"/>
      <c r="G1768" s="333">
        <f t="shared" si="35"/>
        <v>772.91</v>
      </c>
      <c r="H1768" s="334"/>
      <c r="I1768" s="335"/>
      <c r="J1768" s="336"/>
      <c r="K1768" s="301"/>
      <c r="L1768" s="336"/>
      <c r="M1768" s="301"/>
      <c r="N1768" s="336"/>
      <c r="O1768" s="301"/>
      <c r="P1768" s="336"/>
      <c r="Q1768" s="301"/>
      <c r="R1768" s="336"/>
      <c r="S1768" s="301"/>
      <c r="T1768" s="336"/>
    </row>
    <row r="1769" spans="1:20" ht="12" customHeight="1" x14ac:dyDescent="0.25">
      <c r="A1769" s="329" t="s">
        <v>294</v>
      </c>
      <c r="B1769" s="330">
        <v>43</v>
      </c>
      <c r="C1769" s="298">
        <v>46035</v>
      </c>
      <c r="D1769" s="299" t="s">
        <v>201</v>
      </c>
      <c r="E1769" s="331">
        <v>44.18</v>
      </c>
      <c r="F1769" s="331"/>
      <c r="G1769" s="333">
        <f t="shared" si="35"/>
        <v>772.88</v>
      </c>
      <c r="H1769" s="334"/>
      <c r="I1769" s="335"/>
      <c r="J1769" s="336"/>
      <c r="K1769" s="301"/>
      <c r="L1769" s="336"/>
      <c r="M1769" s="301"/>
      <c r="N1769" s="336"/>
      <c r="O1769" s="301"/>
      <c r="P1769" s="336"/>
      <c r="Q1769" s="301"/>
      <c r="R1769" s="336"/>
      <c r="S1769" s="301"/>
      <c r="T1769" s="336"/>
    </row>
    <row r="1770" spans="1:20" ht="12" customHeight="1" x14ac:dyDescent="0.25">
      <c r="A1770" s="329" t="s">
        <v>294</v>
      </c>
      <c r="B1770" s="330">
        <v>42</v>
      </c>
      <c r="C1770" s="298">
        <v>46035</v>
      </c>
      <c r="D1770" s="299" t="s">
        <v>200</v>
      </c>
      <c r="E1770" s="331">
        <v>51.19</v>
      </c>
      <c r="F1770" s="331"/>
      <c r="G1770" s="333">
        <f t="shared" si="35"/>
        <v>817.06</v>
      </c>
      <c r="H1770" s="334"/>
      <c r="I1770" s="335"/>
      <c r="J1770" s="336"/>
      <c r="K1770" s="301"/>
      <c r="L1770" s="336"/>
      <c r="M1770" s="301"/>
      <c r="N1770" s="336"/>
      <c r="O1770" s="301"/>
      <c r="P1770" s="336"/>
      <c r="Q1770" s="301"/>
      <c r="R1770" s="336"/>
      <c r="S1770" s="301"/>
      <c r="T1770" s="336"/>
    </row>
    <row r="1771" spans="1:20" ht="12" customHeight="1" x14ac:dyDescent="0.25">
      <c r="A1771" s="329" t="s">
        <v>289</v>
      </c>
      <c r="B1771" s="330">
        <v>4</v>
      </c>
      <c r="C1771" s="298">
        <v>46035</v>
      </c>
      <c r="D1771" s="299" t="s">
        <v>295</v>
      </c>
      <c r="E1771" s="331">
        <v>28.15</v>
      </c>
      <c r="F1771" s="331"/>
      <c r="G1771" s="333">
        <f t="shared" si="35"/>
        <v>868.25</v>
      </c>
      <c r="H1771" s="334"/>
      <c r="I1771" s="335"/>
      <c r="J1771" s="336"/>
      <c r="K1771" s="301"/>
      <c r="L1771" s="336"/>
      <c r="M1771" s="301"/>
      <c r="N1771" s="336"/>
      <c r="O1771" s="301"/>
      <c r="P1771" s="336"/>
      <c r="Q1771" s="301"/>
      <c r="R1771" s="336"/>
      <c r="S1771" s="301"/>
      <c r="T1771" s="336"/>
    </row>
    <row r="1772" spans="1:20" ht="12" customHeight="1" x14ac:dyDescent="0.25">
      <c r="A1772" s="329" t="s">
        <v>289</v>
      </c>
      <c r="B1772" s="330">
        <v>3</v>
      </c>
      <c r="C1772" s="298">
        <v>46035</v>
      </c>
      <c r="D1772" s="299" t="s">
        <v>296</v>
      </c>
      <c r="E1772" s="331">
        <v>20.85</v>
      </c>
      <c r="F1772" s="331"/>
      <c r="G1772" s="333">
        <f t="shared" si="35"/>
        <v>896.4</v>
      </c>
      <c r="H1772" s="334"/>
      <c r="I1772" s="335"/>
      <c r="J1772" s="336"/>
      <c r="K1772" s="301"/>
      <c r="L1772" s="336"/>
      <c r="M1772" s="301"/>
      <c r="N1772" s="336"/>
      <c r="O1772" s="301"/>
      <c r="P1772" s="336"/>
      <c r="Q1772" s="301"/>
      <c r="R1772" s="336"/>
      <c r="S1772" s="301"/>
      <c r="T1772" s="336"/>
    </row>
    <row r="1773" spans="1:20" ht="12" customHeight="1" x14ac:dyDescent="0.25">
      <c r="A1773" s="329" t="s">
        <v>289</v>
      </c>
      <c r="B1773" s="330">
        <v>1</v>
      </c>
      <c r="C1773" s="298">
        <v>46034</v>
      </c>
      <c r="D1773" s="299" t="s">
        <v>306</v>
      </c>
      <c r="E1773" s="331">
        <v>145.81</v>
      </c>
      <c r="F1773" s="331"/>
      <c r="G1773" s="333">
        <f t="shared" si="35"/>
        <v>917.25</v>
      </c>
      <c r="H1773" s="334"/>
      <c r="I1773" s="335"/>
      <c r="J1773" s="336"/>
      <c r="K1773" s="301"/>
      <c r="L1773" s="336"/>
      <c r="M1773" s="301"/>
      <c r="N1773" s="336"/>
      <c r="O1773" s="301"/>
      <c r="P1773" s="336"/>
      <c r="Q1773" s="301"/>
      <c r="R1773" s="336"/>
      <c r="S1773" s="301"/>
      <c r="T1773" s="336"/>
    </row>
    <row r="1774" spans="1:20" ht="12" customHeight="1" x14ac:dyDescent="0.25">
      <c r="A1774" s="329" t="s">
        <v>289</v>
      </c>
      <c r="B1774" s="330">
        <v>2</v>
      </c>
      <c r="C1774" s="298">
        <v>46034</v>
      </c>
      <c r="D1774" s="299" t="s">
        <v>423</v>
      </c>
      <c r="E1774" s="331">
        <v>25.22</v>
      </c>
      <c r="F1774" s="331"/>
      <c r="G1774" s="333">
        <f t="shared" si="35"/>
        <v>1063.06</v>
      </c>
      <c r="H1774" s="334"/>
      <c r="I1774" s="335"/>
      <c r="J1774" s="336"/>
      <c r="K1774" s="301"/>
      <c r="L1774" s="336"/>
      <c r="M1774" s="301"/>
      <c r="N1774" s="336"/>
      <c r="O1774" s="301"/>
      <c r="P1774" s="336"/>
      <c r="Q1774" s="301"/>
      <c r="R1774" s="336"/>
      <c r="S1774" s="301"/>
      <c r="T1774" s="336"/>
    </row>
    <row r="1775" spans="1:20" ht="12" customHeight="1" x14ac:dyDescent="0.25">
      <c r="A1775" s="329" t="s">
        <v>289</v>
      </c>
      <c r="B1775" s="330">
        <v>2</v>
      </c>
      <c r="C1775" s="298">
        <v>46033</v>
      </c>
      <c r="D1775" s="299" t="s">
        <v>326</v>
      </c>
      <c r="E1775" s="331">
        <v>49.38</v>
      </c>
      <c r="F1775" s="331"/>
      <c r="G1775" s="333">
        <f t="shared" si="35"/>
        <v>1088.28</v>
      </c>
      <c r="H1775" s="334"/>
      <c r="I1775" s="335"/>
      <c r="J1775" s="336"/>
      <c r="K1775" s="301"/>
      <c r="L1775" s="336"/>
      <c r="M1775" s="301"/>
      <c r="N1775" s="336"/>
      <c r="O1775" s="301"/>
      <c r="P1775" s="336"/>
      <c r="Q1775" s="301"/>
      <c r="R1775" s="336"/>
      <c r="S1775" s="301"/>
      <c r="T1775" s="336"/>
    </row>
    <row r="1776" spans="1:20" ht="12" customHeight="1" x14ac:dyDescent="0.25">
      <c r="A1776" s="329" t="s">
        <v>294</v>
      </c>
      <c r="B1776" s="330">
        <v>22</v>
      </c>
      <c r="C1776" s="298">
        <v>46033</v>
      </c>
      <c r="D1776" s="299" t="s">
        <v>351</v>
      </c>
      <c r="E1776" s="331">
        <v>19.16</v>
      </c>
      <c r="F1776" s="331"/>
      <c r="G1776" s="333">
        <f t="shared" si="35"/>
        <v>1137.6600000000001</v>
      </c>
      <c r="H1776" s="334"/>
      <c r="I1776" s="335"/>
      <c r="J1776" s="336"/>
      <c r="K1776" s="301"/>
      <c r="L1776" s="336"/>
      <c r="M1776" s="301"/>
      <c r="N1776" s="336"/>
      <c r="O1776" s="301"/>
      <c r="P1776" s="336"/>
      <c r="Q1776" s="301"/>
      <c r="R1776" s="336"/>
      <c r="S1776" s="301"/>
      <c r="T1776" s="336"/>
    </row>
    <row r="1777" spans="1:20" ht="12" customHeight="1" x14ac:dyDescent="0.25">
      <c r="A1777" s="329" t="s">
        <v>289</v>
      </c>
      <c r="B1777" s="330">
        <v>6</v>
      </c>
      <c r="C1777" s="298">
        <v>46033</v>
      </c>
      <c r="D1777" s="299" t="s">
        <v>312</v>
      </c>
      <c r="E1777" s="331">
        <v>39.86</v>
      </c>
      <c r="F1777" s="331"/>
      <c r="G1777" s="333">
        <f t="shared" si="35"/>
        <v>1156.8200000000002</v>
      </c>
      <c r="H1777" s="334"/>
      <c r="I1777" s="335"/>
      <c r="J1777" s="336"/>
      <c r="K1777" s="301"/>
      <c r="L1777" s="336"/>
      <c r="M1777" s="301"/>
      <c r="N1777" s="336"/>
      <c r="O1777" s="301"/>
      <c r="P1777" s="336"/>
      <c r="Q1777" s="301"/>
      <c r="R1777" s="336"/>
      <c r="S1777" s="301"/>
      <c r="T1777" s="336"/>
    </row>
    <row r="1778" spans="1:20" ht="12" customHeight="1" x14ac:dyDescent="0.25">
      <c r="A1778" s="329" t="s">
        <v>289</v>
      </c>
      <c r="B1778" s="330">
        <v>7</v>
      </c>
      <c r="C1778" s="298">
        <v>46033</v>
      </c>
      <c r="D1778" s="299" t="s">
        <v>443</v>
      </c>
      <c r="E1778" s="331">
        <v>165.05</v>
      </c>
      <c r="F1778" s="331"/>
      <c r="G1778" s="333">
        <f t="shared" si="35"/>
        <v>1196.68</v>
      </c>
      <c r="H1778" s="334"/>
      <c r="I1778" s="335"/>
      <c r="J1778" s="336"/>
      <c r="K1778" s="301"/>
      <c r="L1778" s="336"/>
      <c r="M1778" s="301"/>
      <c r="N1778" s="336"/>
      <c r="O1778" s="301"/>
      <c r="P1778" s="336"/>
      <c r="Q1778" s="301"/>
      <c r="R1778" s="336"/>
      <c r="S1778" s="301"/>
      <c r="T1778" s="336"/>
    </row>
    <row r="1779" spans="1:20" ht="12" customHeight="1" x14ac:dyDescent="0.25">
      <c r="A1779" s="329" t="s">
        <v>294</v>
      </c>
      <c r="B1779" s="330">
        <v>24</v>
      </c>
      <c r="C1779" s="298">
        <v>46032</v>
      </c>
      <c r="D1779" s="299" t="s">
        <v>858</v>
      </c>
      <c r="E1779" s="331">
        <v>83.42</v>
      </c>
      <c r="F1779" s="331"/>
      <c r="G1779" s="333">
        <f t="shared" si="35"/>
        <v>1361.73</v>
      </c>
      <c r="H1779" s="334"/>
      <c r="I1779" s="335"/>
      <c r="J1779" s="336"/>
      <c r="K1779" s="301"/>
      <c r="L1779" s="336"/>
      <c r="M1779" s="301"/>
      <c r="N1779" s="336"/>
      <c r="O1779" s="301"/>
      <c r="P1779" s="336"/>
      <c r="Q1779" s="301"/>
      <c r="R1779" s="336"/>
      <c r="S1779" s="301"/>
      <c r="T1779" s="336"/>
    </row>
    <row r="1780" spans="1:20" ht="12" customHeight="1" x14ac:dyDescent="0.25">
      <c r="A1780" s="329" t="s">
        <v>289</v>
      </c>
      <c r="B1780" s="330">
        <v>4</v>
      </c>
      <c r="C1780" s="298">
        <v>46032</v>
      </c>
      <c r="D1780" s="299" t="s">
        <v>296</v>
      </c>
      <c r="E1780" s="331">
        <v>30.4</v>
      </c>
      <c r="F1780" s="331"/>
      <c r="G1780" s="333">
        <f t="shared" si="35"/>
        <v>1445.15</v>
      </c>
      <c r="H1780" s="334"/>
      <c r="I1780" s="335"/>
      <c r="J1780" s="336"/>
      <c r="K1780" s="301"/>
      <c r="L1780" s="336"/>
      <c r="M1780" s="301"/>
      <c r="N1780" s="336"/>
      <c r="O1780" s="301"/>
      <c r="P1780" s="336"/>
      <c r="Q1780" s="301"/>
      <c r="R1780" s="336"/>
      <c r="S1780" s="301"/>
      <c r="T1780" s="336"/>
    </row>
    <row r="1781" spans="1:20" ht="12" customHeight="1" x14ac:dyDescent="0.25">
      <c r="A1781" s="329" t="s">
        <v>289</v>
      </c>
      <c r="B1781" s="330">
        <v>2</v>
      </c>
      <c r="C1781" s="298">
        <v>46032</v>
      </c>
      <c r="D1781" s="299" t="s">
        <v>296</v>
      </c>
      <c r="E1781" s="331">
        <v>13.83</v>
      </c>
      <c r="F1781" s="331"/>
      <c r="G1781" s="333">
        <f t="shared" si="35"/>
        <v>1475.5500000000002</v>
      </c>
      <c r="H1781" s="334"/>
      <c r="I1781" s="335"/>
      <c r="J1781" s="336"/>
      <c r="K1781" s="301"/>
      <c r="L1781" s="336"/>
      <c r="M1781" s="301"/>
      <c r="N1781" s="336"/>
      <c r="O1781" s="301"/>
      <c r="P1781" s="336"/>
      <c r="Q1781" s="301"/>
      <c r="R1781" s="336"/>
      <c r="S1781" s="301"/>
      <c r="T1781" s="336"/>
    </row>
    <row r="1782" spans="1:20" ht="12" customHeight="1" x14ac:dyDescent="0.25">
      <c r="A1782" s="329" t="s">
        <v>289</v>
      </c>
      <c r="B1782" s="330">
        <v>2</v>
      </c>
      <c r="C1782" s="298">
        <v>46032</v>
      </c>
      <c r="D1782" s="299" t="s">
        <v>471</v>
      </c>
      <c r="E1782" s="331">
        <v>100</v>
      </c>
      <c r="F1782" s="331"/>
      <c r="G1782" s="333">
        <f t="shared" si="35"/>
        <v>1489.38</v>
      </c>
      <c r="H1782" s="334"/>
      <c r="I1782" s="335"/>
      <c r="J1782" s="336"/>
      <c r="K1782" s="301"/>
      <c r="L1782" s="336"/>
      <c r="M1782" s="301"/>
      <c r="N1782" s="336"/>
      <c r="O1782" s="301"/>
      <c r="P1782" s="336"/>
      <c r="Q1782" s="301"/>
      <c r="R1782" s="336"/>
      <c r="S1782" s="301"/>
      <c r="T1782" s="336"/>
    </row>
    <row r="1783" spans="1:20" ht="12" customHeight="1" x14ac:dyDescent="0.25">
      <c r="A1783" s="329" t="s">
        <v>289</v>
      </c>
      <c r="B1783" s="330">
        <v>1</v>
      </c>
      <c r="C1783" s="298">
        <v>46032</v>
      </c>
      <c r="D1783" s="299" t="s">
        <v>304</v>
      </c>
      <c r="E1783" s="331">
        <v>55.68</v>
      </c>
      <c r="F1783" s="331"/>
      <c r="G1783" s="333">
        <f t="shared" si="35"/>
        <v>1589.38</v>
      </c>
      <c r="H1783" s="334"/>
      <c r="I1783" s="335"/>
      <c r="J1783" s="336"/>
      <c r="K1783" s="301"/>
      <c r="L1783" s="336"/>
      <c r="M1783" s="301"/>
      <c r="N1783" s="336"/>
      <c r="O1783" s="301"/>
      <c r="P1783" s="336"/>
      <c r="Q1783" s="301"/>
      <c r="R1783" s="336"/>
      <c r="S1783" s="301"/>
      <c r="T1783" s="336"/>
    </row>
    <row r="1784" spans="1:20" ht="12" customHeight="1" x14ac:dyDescent="0.25">
      <c r="A1784" s="329" t="s">
        <v>289</v>
      </c>
      <c r="B1784" s="330">
        <v>2</v>
      </c>
      <c r="C1784" s="298">
        <v>46031</v>
      </c>
      <c r="D1784" s="299" t="s">
        <v>357</v>
      </c>
      <c r="E1784" s="331">
        <v>9.4700000000000006</v>
      </c>
      <c r="F1784" s="331"/>
      <c r="G1784" s="333">
        <f t="shared" si="35"/>
        <v>1645.0600000000002</v>
      </c>
      <c r="H1784" s="334"/>
      <c r="I1784" s="335"/>
      <c r="J1784" s="336"/>
      <c r="K1784" s="301"/>
      <c r="L1784" s="336"/>
      <c r="M1784" s="301"/>
      <c r="N1784" s="336"/>
      <c r="O1784" s="301"/>
      <c r="P1784" s="336"/>
      <c r="Q1784" s="301"/>
      <c r="R1784" s="336"/>
      <c r="S1784" s="301"/>
      <c r="T1784" s="336"/>
    </row>
    <row r="1785" spans="1:20" ht="12" customHeight="1" x14ac:dyDescent="0.25">
      <c r="A1785" s="329" t="s">
        <v>289</v>
      </c>
      <c r="B1785" s="330">
        <v>5</v>
      </c>
      <c r="C1785" s="298">
        <v>46031</v>
      </c>
      <c r="D1785" s="299" t="s">
        <v>473</v>
      </c>
      <c r="E1785" s="331">
        <v>50</v>
      </c>
      <c r="F1785" s="331"/>
      <c r="G1785" s="333">
        <f t="shared" si="35"/>
        <v>1654.5300000000002</v>
      </c>
      <c r="H1785" s="334"/>
      <c r="I1785" s="335"/>
      <c r="J1785" s="336"/>
      <c r="K1785" s="301"/>
      <c r="L1785" s="336"/>
      <c r="M1785" s="301"/>
      <c r="N1785" s="336"/>
      <c r="O1785" s="301"/>
      <c r="P1785" s="336"/>
      <c r="Q1785" s="301"/>
      <c r="R1785" s="336"/>
      <c r="S1785" s="301"/>
      <c r="T1785" s="336"/>
    </row>
    <row r="1786" spans="1:20" ht="12" customHeight="1" x14ac:dyDescent="0.25">
      <c r="A1786" s="329" t="s">
        <v>289</v>
      </c>
      <c r="B1786" s="330">
        <v>8</v>
      </c>
      <c r="C1786" s="298">
        <v>46030</v>
      </c>
      <c r="D1786" s="299" t="s">
        <v>474</v>
      </c>
      <c r="E1786" s="331">
        <v>32.619999999999997</v>
      </c>
      <c r="F1786" s="331"/>
      <c r="G1786" s="333">
        <f t="shared" si="35"/>
        <v>1704.5300000000002</v>
      </c>
      <c r="H1786" s="334"/>
      <c r="I1786" s="335"/>
      <c r="J1786" s="336"/>
      <c r="K1786" s="301"/>
      <c r="L1786" s="336"/>
      <c r="M1786" s="301"/>
      <c r="N1786" s="336"/>
      <c r="O1786" s="301"/>
      <c r="P1786" s="336"/>
      <c r="Q1786" s="301"/>
      <c r="R1786" s="336"/>
      <c r="S1786" s="301"/>
      <c r="T1786" s="336"/>
    </row>
    <row r="1787" spans="1:20" ht="12" customHeight="1" x14ac:dyDescent="0.25">
      <c r="A1787" s="329" t="s">
        <v>291</v>
      </c>
      <c r="B1787" s="330">
        <v>39</v>
      </c>
      <c r="C1787" s="298">
        <v>46030</v>
      </c>
      <c r="D1787" s="299" t="s">
        <v>292</v>
      </c>
      <c r="E1787" s="331"/>
      <c r="F1787" s="331">
        <v>2729.22</v>
      </c>
      <c r="G1787" s="333">
        <f t="shared" si="35"/>
        <v>1737.15</v>
      </c>
      <c r="H1787" s="334"/>
      <c r="I1787" s="335"/>
      <c r="J1787" s="336"/>
      <c r="K1787" s="301"/>
      <c r="L1787" s="336"/>
      <c r="M1787" s="301"/>
      <c r="N1787" s="336"/>
      <c r="O1787" s="301"/>
      <c r="P1787" s="336"/>
      <c r="Q1787" s="301"/>
      <c r="R1787" s="336"/>
      <c r="S1787" s="301"/>
      <c r="T1787" s="336"/>
    </row>
    <row r="1788" spans="1:20" ht="12" customHeight="1" x14ac:dyDescent="0.25">
      <c r="A1788" s="329" t="s">
        <v>289</v>
      </c>
      <c r="B1788" s="330">
        <v>2</v>
      </c>
      <c r="C1788" s="298">
        <v>46030</v>
      </c>
      <c r="D1788" s="299" t="s">
        <v>296</v>
      </c>
      <c r="E1788" s="331">
        <v>6.37</v>
      </c>
      <c r="F1788" s="331"/>
      <c r="G1788" s="333">
        <f t="shared" si="35"/>
        <v>-992.06999999999971</v>
      </c>
      <c r="H1788" s="334"/>
      <c r="I1788" s="335"/>
      <c r="J1788" s="336"/>
      <c r="K1788" s="301"/>
      <c r="L1788" s="336"/>
      <c r="M1788" s="301"/>
      <c r="N1788" s="336"/>
      <c r="O1788" s="301"/>
      <c r="P1788" s="336"/>
      <c r="Q1788" s="301"/>
      <c r="R1788" s="336"/>
      <c r="S1788" s="301"/>
      <c r="T1788" s="336"/>
    </row>
    <row r="1789" spans="1:20" ht="12" customHeight="1" x14ac:dyDescent="0.25">
      <c r="A1789" s="329" t="s">
        <v>289</v>
      </c>
      <c r="B1789" s="330">
        <v>4</v>
      </c>
      <c r="C1789" s="298">
        <v>46030</v>
      </c>
      <c r="D1789" s="299" t="s">
        <v>296</v>
      </c>
      <c r="E1789" s="331">
        <v>32.119999999999997</v>
      </c>
      <c r="F1789" s="331"/>
      <c r="G1789" s="333">
        <f t="shared" si="35"/>
        <v>-985.6999999999997</v>
      </c>
      <c r="H1789" s="334"/>
      <c r="I1789" s="335"/>
      <c r="J1789" s="336"/>
      <c r="K1789" s="301"/>
      <c r="L1789" s="336"/>
      <c r="M1789" s="301"/>
      <c r="N1789" s="336"/>
      <c r="O1789" s="301"/>
      <c r="P1789" s="336"/>
      <c r="Q1789" s="301"/>
      <c r="R1789" s="336"/>
      <c r="S1789" s="301"/>
      <c r="T1789" s="336"/>
    </row>
    <row r="1790" spans="1:20" ht="12" customHeight="1" x14ac:dyDescent="0.25">
      <c r="A1790" s="329" t="s">
        <v>289</v>
      </c>
      <c r="B1790" s="330">
        <v>2</v>
      </c>
      <c r="C1790" s="298">
        <v>46030</v>
      </c>
      <c r="D1790" s="299" t="s">
        <v>357</v>
      </c>
      <c r="E1790" s="331">
        <v>9.4700000000000006</v>
      </c>
      <c r="F1790" s="331"/>
      <c r="G1790" s="333">
        <f t="shared" si="35"/>
        <v>-953.5799999999997</v>
      </c>
      <c r="H1790" s="334"/>
      <c r="I1790" s="335"/>
      <c r="J1790" s="336"/>
      <c r="K1790" s="301"/>
      <c r="L1790" s="336"/>
      <c r="M1790" s="301"/>
      <c r="N1790" s="336"/>
      <c r="O1790" s="301"/>
      <c r="P1790" s="336"/>
      <c r="Q1790" s="301"/>
      <c r="R1790" s="336"/>
      <c r="S1790" s="301"/>
      <c r="T1790" s="336"/>
    </row>
    <row r="1791" spans="1:20" ht="12" customHeight="1" x14ac:dyDescent="0.25">
      <c r="A1791" s="329" t="s">
        <v>289</v>
      </c>
      <c r="B1791" s="330">
        <v>2</v>
      </c>
      <c r="C1791" s="298">
        <v>46030</v>
      </c>
      <c r="D1791" s="299" t="s">
        <v>385</v>
      </c>
      <c r="E1791" s="331">
        <v>21.18</v>
      </c>
      <c r="F1791" s="331"/>
      <c r="G1791" s="333">
        <f t="shared" si="35"/>
        <v>-944.10999999999967</v>
      </c>
      <c r="H1791" s="334"/>
      <c r="I1791" s="335"/>
      <c r="J1791" s="336"/>
      <c r="K1791" s="301"/>
      <c r="L1791" s="336"/>
      <c r="M1791" s="301"/>
      <c r="N1791" s="336"/>
      <c r="O1791" s="301"/>
      <c r="P1791" s="336"/>
      <c r="Q1791" s="301"/>
      <c r="R1791" s="336"/>
      <c r="S1791" s="301"/>
      <c r="T1791" s="336"/>
    </row>
    <row r="1792" spans="1:20" ht="12" customHeight="1" x14ac:dyDescent="0.25">
      <c r="A1792" s="329" t="s">
        <v>335</v>
      </c>
      <c r="B1792" s="330" t="s">
        <v>335</v>
      </c>
      <c r="C1792" s="298">
        <v>46029</v>
      </c>
      <c r="D1792" s="299" t="s">
        <v>182</v>
      </c>
      <c r="E1792" s="331">
        <v>52.66</v>
      </c>
      <c r="F1792" s="331"/>
      <c r="G1792" s="333">
        <f t="shared" si="35"/>
        <v>-922.92999999999972</v>
      </c>
      <c r="H1792" s="334"/>
      <c r="I1792" s="335"/>
      <c r="J1792" s="336"/>
      <c r="K1792" s="301"/>
      <c r="L1792" s="336"/>
      <c r="M1792" s="301"/>
      <c r="N1792" s="336"/>
      <c r="O1792" s="301"/>
      <c r="P1792" s="336"/>
      <c r="Q1792" s="301"/>
      <c r="R1792" s="336"/>
      <c r="S1792" s="301"/>
      <c r="T1792" s="336"/>
    </row>
    <row r="1793" spans="1:20" ht="12" customHeight="1" x14ac:dyDescent="0.25">
      <c r="A1793" s="329" t="s">
        <v>294</v>
      </c>
      <c r="B1793" s="330">
        <v>13</v>
      </c>
      <c r="C1793" s="298">
        <v>46029</v>
      </c>
      <c r="D1793" s="299" t="s">
        <v>182</v>
      </c>
      <c r="E1793" s="331">
        <v>167.42</v>
      </c>
      <c r="F1793" s="331"/>
      <c r="G1793" s="333">
        <f t="shared" si="35"/>
        <v>-870.26999999999975</v>
      </c>
      <c r="H1793" s="334"/>
      <c r="I1793" s="335"/>
      <c r="J1793" s="336"/>
      <c r="K1793" s="301"/>
      <c r="L1793" s="336"/>
      <c r="M1793" s="301"/>
      <c r="N1793" s="336"/>
      <c r="O1793" s="301"/>
      <c r="P1793" s="336"/>
      <c r="Q1793" s="301"/>
      <c r="R1793" s="336"/>
      <c r="S1793" s="301"/>
      <c r="T1793" s="336"/>
    </row>
    <row r="1794" spans="1:20" ht="12" customHeight="1" x14ac:dyDescent="0.25">
      <c r="A1794" s="329" t="s">
        <v>289</v>
      </c>
      <c r="B1794" s="330">
        <v>4</v>
      </c>
      <c r="C1794" s="298">
        <v>46029</v>
      </c>
      <c r="D1794" s="299" t="s">
        <v>296</v>
      </c>
      <c r="E1794" s="331">
        <v>30.81</v>
      </c>
      <c r="F1794" s="331"/>
      <c r="G1794" s="333">
        <f t="shared" si="35"/>
        <v>-702.8499999999998</v>
      </c>
      <c r="H1794" s="334"/>
      <c r="I1794" s="335"/>
      <c r="J1794" s="336"/>
      <c r="K1794" s="301"/>
      <c r="L1794" s="336"/>
      <c r="M1794" s="301"/>
      <c r="N1794" s="336"/>
      <c r="O1794" s="301"/>
      <c r="P1794" s="336"/>
      <c r="Q1794" s="301"/>
      <c r="R1794" s="336"/>
      <c r="S1794" s="301"/>
      <c r="T1794" s="336"/>
    </row>
    <row r="1795" spans="1:20" ht="12" customHeight="1" x14ac:dyDescent="0.25">
      <c r="A1795" s="329" t="s">
        <v>289</v>
      </c>
      <c r="B1795" s="330">
        <v>2</v>
      </c>
      <c r="C1795" s="298">
        <v>46029</v>
      </c>
      <c r="D1795" s="299" t="s">
        <v>357</v>
      </c>
      <c r="E1795" s="331">
        <v>9.4700000000000006</v>
      </c>
      <c r="F1795" s="331"/>
      <c r="G1795" s="333">
        <f t="shared" si="35"/>
        <v>-672.03999999999985</v>
      </c>
      <c r="H1795" s="334"/>
      <c r="I1795" s="335"/>
      <c r="J1795" s="336"/>
      <c r="K1795" s="301"/>
      <c r="L1795" s="336"/>
      <c r="M1795" s="301"/>
      <c r="N1795" s="336"/>
      <c r="O1795" s="301"/>
      <c r="P1795" s="336"/>
      <c r="Q1795" s="301"/>
      <c r="R1795" s="336"/>
      <c r="S1795" s="301"/>
      <c r="T1795" s="336"/>
    </row>
    <row r="1796" spans="1:20" ht="12" customHeight="1" x14ac:dyDescent="0.25">
      <c r="A1796" s="329" t="s">
        <v>294</v>
      </c>
      <c r="B1796" s="330">
        <v>22</v>
      </c>
      <c r="C1796" s="298">
        <v>46029</v>
      </c>
      <c r="D1796" s="299" t="s">
        <v>475</v>
      </c>
      <c r="E1796" s="331">
        <v>148.04</v>
      </c>
      <c r="F1796" s="331"/>
      <c r="G1796" s="333">
        <f t="shared" si="35"/>
        <v>-662.56999999999982</v>
      </c>
      <c r="H1796" s="334"/>
      <c r="I1796" s="335"/>
      <c r="J1796" s="336"/>
      <c r="K1796" s="301"/>
      <c r="L1796" s="336"/>
      <c r="M1796" s="301"/>
      <c r="N1796" s="336"/>
      <c r="O1796" s="301"/>
      <c r="P1796" s="336"/>
      <c r="Q1796" s="301"/>
      <c r="R1796" s="336"/>
      <c r="S1796" s="301"/>
      <c r="T1796" s="336"/>
    </row>
    <row r="1797" spans="1:20" ht="12" customHeight="1" x14ac:dyDescent="0.25">
      <c r="A1797" s="329" t="s">
        <v>294</v>
      </c>
      <c r="B1797" s="330">
        <v>14</v>
      </c>
      <c r="C1797" s="298">
        <v>46028</v>
      </c>
      <c r="D1797" s="299" t="s">
        <v>365</v>
      </c>
      <c r="E1797" s="331">
        <v>66.67</v>
      </c>
      <c r="F1797" s="331"/>
      <c r="G1797" s="333">
        <f t="shared" si="35"/>
        <v>-514.52999999999986</v>
      </c>
      <c r="H1797" s="334"/>
      <c r="I1797" s="335"/>
      <c r="J1797" s="336"/>
      <c r="K1797" s="301"/>
      <c r="L1797" s="336"/>
      <c r="M1797" s="301"/>
      <c r="N1797" s="336"/>
      <c r="O1797" s="301"/>
      <c r="P1797" s="336"/>
      <c r="Q1797" s="301"/>
      <c r="R1797" s="336"/>
      <c r="S1797" s="301"/>
      <c r="T1797" s="336"/>
    </row>
    <row r="1798" spans="1:20" ht="12" customHeight="1" x14ac:dyDescent="0.25">
      <c r="A1798" s="329" t="s">
        <v>289</v>
      </c>
      <c r="B1798" s="330">
        <v>3</v>
      </c>
      <c r="C1798" s="298">
        <v>46028</v>
      </c>
      <c r="D1798" s="299" t="s">
        <v>296</v>
      </c>
      <c r="E1798" s="331">
        <v>5.7</v>
      </c>
      <c r="F1798" s="331"/>
      <c r="G1798" s="333">
        <f t="shared" si="35"/>
        <v>-447.8599999999999</v>
      </c>
      <c r="H1798" s="334"/>
      <c r="I1798" s="335"/>
      <c r="J1798" s="336"/>
      <c r="K1798" s="301"/>
      <c r="L1798" s="336"/>
      <c r="M1798" s="301"/>
      <c r="N1798" s="336"/>
      <c r="O1798" s="301"/>
      <c r="P1798" s="336"/>
      <c r="Q1798" s="301"/>
      <c r="R1798" s="336"/>
      <c r="S1798" s="301"/>
      <c r="T1798" s="336"/>
    </row>
    <row r="1799" spans="1:20" ht="12" customHeight="1" x14ac:dyDescent="0.25">
      <c r="A1799" s="329" t="s">
        <v>294</v>
      </c>
      <c r="B1799" s="330">
        <v>21</v>
      </c>
      <c r="C1799" s="298">
        <v>46028</v>
      </c>
      <c r="D1799" s="299" t="s">
        <v>194</v>
      </c>
      <c r="E1799" s="331">
        <v>30.59</v>
      </c>
      <c r="F1799" s="331"/>
      <c r="G1799" s="333">
        <f t="shared" si="35"/>
        <v>-442.15999999999991</v>
      </c>
      <c r="H1799" s="334"/>
      <c r="I1799" s="335"/>
      <c r="J1799" s="336"/>
      <c r="K1799" s="301"/>
      <c r="L1799" s="336"/>
      <c r="M1799" s="301"/>
      <c r="N1799" s="336"/>
      <c r="O1799" s="301"/>
      <c r="P1799" s="336"/>
      <c r="Q1799" s="301"/>
      <c r="R1799" s="336"/>
      <c r="S1799" s="301"/>
      <c r="T1799" s="336"/>
    </row>
    <row r="1800" spans="1:20" ht="12" customHeight="1" x14ac:dyDescent="0.25">
      <c r="A1800" s="329" t="s">
        <v>294</v>
      </c>
      <c r="B1800" s="330">
        <v>17</v>
      </c>
      <c r="C1800" s="298">
        <v>46027</v>
      </c>
      <c r="D1800" s="299" t="s">
        <v>369</v>
      </c>
      <c r="E1800" s="331">
        <v>133.91999999999999</v>
      </c>
      <c r="F1800" s="331"/>
      <c r="G1800" s="333">
        <f t="shared" si="35"/>
        <v>-411.56999999999994</v>
      </c>
      <c r="H1800" s="334"/>
      <c r="I1800" s="335"/>
      <c r="J1800" s="336"/>
      <c r="K1800" s="301"/>
      <c r="L1800" s="336"/>
      <c r="M1800" s="301"/>
      <c r="N1800" s="336"/>
      <c r="O1800" s="301"/>
      <c r="P1800" s="336"/>
      <c r="Q1800" s="301"/>
      <c r="R1800" s="336"/>
      <c r="S1800" s="301"/>
      <c r="T1800" s="336"/>
    </row>
    <row r="1801" spans="1:20" ht="12" customHeight="1" x14ac:dyDescent="0.25">
      <c r="A1801" s="329" t="s">
        <v>294</v>
      </c>
      <c r="B1801" s="330">
        <v>17</v>
      </c>
      <c r="C1801" s="298">
        <v>46027</v>
      </c>
      <c r="D1801" s="299" t="s">
        <v>369</v>
      </c>
      <c r="E1801" s="331">
        <v>62</v>
      </c>
      <c r="F1801" s="331"/>
      <c r="G1801" s="333">
        <f t="shared" si="35"/>
        <v>-277.64999999999992</v>
      </c>
      <c r="H1801" s="334"/>
      <c r="I1801" s="335"/>
      <c r="J1801" s="336"/>
      <c r="K1801" s="301"/>
      <c r="L1801" s="336"/>
      <c r="M1801" s="301"/>
      <c r="N1801" s="336"/>
      <c r="O1801" s="301"/>
      <c r="P1801" s="336"/>
      <c r="Q1801" s="301"/>
      <c r="R1801" s="336"/>
      <c r="S1801" s="301"/>
      <c r="T1801" s="336"/>
    </row>
    <row r="1802" spans="1:20" ht="12" customHeight="1" x14ac:dyDescent="0.25">
      <c r="A1802" s="329" t="s">
        <v>289</v>
      </c>
      <c r="B1802" s="330">
        <v>6</v>
      </c>
      <c r="C1802" s="298">
        <v>46027</v>
      </c>
      <c r="D1802" s="299" t="s">
        <v>300</v>
      </c>
      <c r="E1802" s="331">
        <v>10.64</v>
      </c>
      <c r="F1802" s="331"/>
      <c r="G1802" s="333">
        <f t="shared" si="35"/>
        <v>-215.64999999999992</v>
      </c>
      <c r="H1802" s="334"/>
      <c r="I1802" s="335"/>
      <c r="J1802" s="336"/>
      <c r="K1802" s="301"/>
      <c r="L1802" s="336"/>
      <c r="M1802" s="301"/>
      <c r="N1802" s="336"/>
      <c r="O1802" s="301"/>
      <c r="P1802" s="336"/>
      <c r="Q1802" s="301"/>
      <c r="R1802" s="336"/>
      <c r="S1802" s="301"/>
      <c r="T1802" s="336"/>
    </row>
    <row r="1803" spans="1:20" ht="12" customHeight="1" x14ac:dyDescent="0.25">
      <c r="A1803" s="329" t="s">
        <v>289</v>
      </c>
      <c r="B1803" s="330">
        <v>8</v>
      </c>
      <c r="C1803" s="298">
        <v>46027</v>
      </c>
      <c r="D1803" s="299" t="s">
        <v>319</v>
      </c>
      <c r="E1803" s="331">
        <v>17.440000000000001</v>
      </c>
      <c r="F1803" s="331"/>
      <c r="G1803" s="333">
        <f t="shared" si="35"/>
        <v>-205.00999999999991</v>
      </c>
      <c r="H1803" s="334"/>
      <c r="I1803" s="335"/>
      <c r="J1803" s="336"/>
      <c r="K1803" s="301"/>
      <c r="L1803" s="336"/>
      <c r="M1803" s="301"/>
      <c r="N1803" s="336"/>
      <c r="O1803" s="301"/>
      <c r="P1803" s="336"/>
      <c r="Q1803" s="301"/>
      <c r="R1803" s="336"/>
      <c r="S1803" s="301"/>
      <c r="T1803" s="336"/>
    </row>
    <row r="1804" spans="1:20" ht="12" customHeight="1" x14ac:dyDescent="0.25">
      <c r="A1804" s="329" t="s">
        <v>289</v>
      </c>
      <c r="B1804" s="330">
        <v>1</v>
      </c>
      <c r="C1804" s="298">
        <v>46027</v>
      </c>
      <c r="D1804" s="299" t="s">
        <v>306</v>
      </c>
      <c r="E1804" s="331">
        <v>216.19</v>
      </c>
      <c r="F1804" s="331"/>
      <c r="G1804" s="333">
        <f t="shared" si="35"/>
        <v>-187.56999999999991</v>
      </c>
      <c r="H1804" s="334"/>
      <c r="I1804" s="335"/>
      <c r="J1804" s="336"/>
      <c r="K1804" s="301"/>
      <c r="L1804" s="336"/>
      <c r="M1804" s="301"/>
      <c r="N1804" s="336"/>
      <c r="O1804" s="301"/>
      <c r="P1804" s="336"/>
      <c r="Q1804" s="301"/>
      <c r="R1804" s="336"/>
      <c r="S1804" s="301"/>
      <c r="T1804" s="336"/>
    </row>
    <row r="1805" spans="1:20" ht="12" customHeight="1" x14ac:dyDescent="0.25">
      <c r="A1805" s="329" t="s">
        <v>289</v>
      </c>
      <c r="B1805" s="330">
        <v>2</v>
      </c>
      <c r="C1805" s="298">
        <v>46027</v>
      </c>
      <c r="D1805" s="299" t="s">
        <v>476</v>
      </c>
      <c r="E1805" s="331">
        <v>70</v>
      </c>
      <c r="F1805" s="331"/>
      <c r="G1805" s="333">
        <f t="shared" si="35"/>
        <v>28.62000000000009</v>
      </c>
      <c r="H1805" s="334"/>
      <c r="I1805" s="335"/>
      <c r="J1805" s="336"/>
      <c r="K1805" s="301"/>
      <c r="L1805" s="336"/>
      <c r="M1805" s="301"/>
      <c r="N1805" s="336"/>
      <c r="O1805" s="301"/>
      <c r="P1805" s="336"/>
      <c r="Q1805" s="301"/>
      <c r="R1805" s="336"/>
      <c r="S1805" s="301"/>
      <c r="T1805" s="336"/>
    </row>
    <row r="1806" spans="1:20" ht="12" customHeight="1" x14ac:dyDescent="0.25">
      <c r="A1806" s="329" t="s">
        <v>289</v>
      </c>
      <c r="B1806" s="330">
        <v>2</v>
      </c>
      <c r="C1806" s="298">
        <v>46027</v>
      </c>
      <c r="D1806" s="299" t="s">
        <v>357</v>
      </c>
      <c r="E1806" s="331">
        <v>14.05</v>
      </c>
      <c r="F1806" s="331"/>
      <c r="G1806" s="333">
        <f t="shared" si="35"/>
        <v>98.62000000000009</v>
      </c>
      <c r="H1806" s="334"/>
      <c r="I1806" s="335"/>
      <c r="J1806" s="336"/>
      <c r="K1806" s="301"/>
      <c r="L1806" s="336"/>
      <c r="M1806" s="301"/>
      <c r="N1806" s="336"/>
      <c r="O1806" s="301"/>
      <c r="P1806" s="336"/>
      <c r="Q1806" s="301"/>
      <c r="R1806" s="336"/>
      <c r="S1806" s="301"/>
      <c r="T1806" s="336"/>
    </row>
    <row r="1807" spans="1:20" ht="12" customHeight="1" x14ac:dyDescent="0.25">
      <c r="A1807" s="329" t="s">
        <v>294</v>
      </c>
      <c r="B1807" s="330">
        <v>14</v>
      </c>
      <c r="C1807" s="298">
        <v>46027</v>
      </c>
      <c r="D1807" s="299" t="s">
        <v>366</v>
      </c>
      <c r="E1807" s="331">
        <v>68.739999999999995</v>
      </c>
      <c r="F1807" s="331"/>
      <c r="G1807" s="333">
        <f t="shared" si="35"/>
        <v>112.67000000000009</v>
      </c>
      <c r="H1807" s="334"/>
      <c r="I1807" s="335"/>
      <c r="J1807" s="336"/>
      <c r="K1807" s="301"/>
      <c r="L1807" s="336"/>
      <c r="M1807" s="301"/>
      <c r="N1807" s="336"/>
      <c r="O1807" s="301"/>
      <c r="P1807" s="336"/>
      <c r="Q1807" s="301"/>
      <c r="R1807" s="336"/>
      <c r="S1807" s="301"/>
      <c r="T1807" s="336"/>
    </row>
    <row r="1808" spans="1:20" ht="12" customHeight="1" x14ac:dyDescent="0.25">
      <c r="A1808" s="329" t="s">
        <v>289</v>
      </c>
      <c r="B1808" s="330">
        <v>6</v>
      </c>
      <c r="C1808" s="298">
        <v>46027</v>
      </c>
      <c r="D1808" s="299" t="s">
        <v>477</v>
      </c>
      <c r="E1808" s="331">
        <v>120</v>
      </c>
      <c r="F1808" s="331"/>
      <c r="G1808" s="333">
        <f t="shared" si="35"/>
        <v>181.41000000000008</v>
      </c>
      <c r="H1808" s="334"/>
      <c r="I1808" s="335"/>
      <c r="J1808" s="336"/>
      <c r="K1808" s="301"/>
      <c r="L1808" s="336"/>
      <c r="M1808" s="301"/>
      <c r="N1808" s="336"/>
      <c r="O1808" s="301"/>
      <c r="P1808" s="336"/>
      <c r="Q1808" s="301"/>
      <c r="R1808" s="336"/>
      <c r="S1808" s="301"/>
      <c r="T1808" s="336"/>
    </row>
    <row r="1809" spans="1:20" ht="12" customHeight="1" x14ac:dyDescent="0.25">
      <c r="A1809" s="329" t="s">
        <v>294</v>
      </c>
      <c r="B1809" s="330">
        <v>9</v>
      </c>
      <c r="C1809" s="298">
        <v>46027</v>
      </c>
      <c r="D1809" s="299" t="s">
        <v>58</v>
      </c>
      <c r="E1809" s="331">
        <v>1281.53</v>
      </c>
      <c r="F1809" s="331"/>
      <c r="G1809" s="333">
        <f t="shared" si="35"/>
        <v>301.41000000000008</v>
      </c>
      <c r="H1809" s="334"/>
      <c r="I1809" s="335"/>
      <c r="J1809" s="336"/>
      <c r="K1809" s="301"/>
      <c r="L1809" s="336"/>
      <c r="M1809" s="301"/>
      <c r="N1809" s="336"/>
      <c r="O1809" s="301"/>
      <c r="P1809" s="336"/>
      <c r="Q1809" s="301"/>
      <c r="R1809" s="336"/>
      <c r="S1809" s="301"/>
      <c r="T1809" s="336"/>
    </row>
    <row r="1810" spans="1:20" ht="12" customHeight="1" x14ac:dyDescent="0.25">
      <c r="A1810" s="329" t="s">
        <v>289</v>
      </c>
      <c r="B1810" s="330">
        <v>7</v>
      </c>
      <c r="C1810" s="298">
        <v>46026</v>
      </c>
      <c r="D1810" s="299" t="s">
        <v>337</v>
      </c>
      <c r="E1810" s="331">
        <v>18.260000000000002</v>
      </c>
      <c r="F1810" s="331"/>
      <c r="G1810" s="333">
        <f t="shared" si="35"/>
        <v>1582.94</v>
      </c>
      <c r="H1810" s="334"/>
      <c r="I1810" s="335"/>
      <c r="J1810" s="336"/>
      <c r="K1810" s="301"/>
      <c r="L1810" s="336"/>
      <c r="M1810" s="301"/>
      <c r="N1810" s="336"/>
      <c r="O1810" s="301"/>
      <c r="P1810" s="336"/>
      <c r="Q1810" s="301"/>
      <c r="R1810" s="336"/>
      <c r="S1810" s="301"/>
      <c r="T1810" s="336"/>
    </row>
    <row r="1811" spans="1:20" ht="12" customHeight="1" x14ac:dyDescent="0.25">
      <c r="A1811" s="329" t="s">
        <v>287</v>
      </c>
      <c r="B1811" s="330" t="s">
        <v>287</v>
      </c>
      <c r="C1811" s="298">
        <v>46026</v>
      </c>
      <c r="D1811" s="299" t="s">
        <v>300</v>
      </c>
      <c r="E1811" s="331">
        <v>114.91</v>
      </c>
      <c r="F1811" s="331">
        <v>114.91</v>
      </c>
      <c r="G1811" s="333">
        <f t="shared" si="35"/>
        <v>1601.2</v>
      </c>
      <c r="H1811" s="334"/>
      <c r="I1811" s="335"/>
      <c r="J1811" s="336"/>
      <c r="K1811" s="301"/>
      <c r="L1811" s="336"/>
      <c r="M1811" s="301"/>
      <c r="N1811" s="336"/>
      <c r="O1811" s="301"/>
      <c r="P1811" s="336"/>
      <c r="Q1811" s="301"/>
      <c r="R1811" s="336"/>
      <c r="S1811" s="301"/>
      <c r="T1811" s="336"/>
    </row>
    <row r="1812" spans="1:20" ht="12" customHeight="1" x14ac:dyDescent="0.25">
      <c r="A1812" s="329" t="s">
        <v>289</v>
      </c>
      <c r="B1812" s="330">
        <v>5</v>
      </c>
      <c r="C1812" s="298">
        <v>46026</v>
      </c>
      <c r="D1812" s="299" t="s">
        <v>478</v>
      </c>
      <c r="E1812" s="331">
        <v>42.43</v>
      </c>
      <c r="F1812" s="331"/>
      <c r="G1812" s="333">
        <f t="shared" si="35"/>
        <v>1601.2</v>
      </c>
      <c r="H1812" s="334"/>
      <c r="I1812" s="335"/>
      <c r="J1812" s="336"/>
      <c r="K1812" s="301"/>
      <c r="L1812" s="336"/>
      <c r="M1812" s="301"/>
      <c r="N1812" s="336"/>
      <c r="O1812" s="301"/>
      <c r="P1812" s="336"/>
      <c r="Q1812" s="301"/>
      <c r="R1812" s="336"/>
      <c r="S1812" s="301"/>
      <c r="T1812" s="336"/>
    </row>
    <row r="1813" spans="1:20" ht="12" customHeight="1" x14ac:dyDescent="0.25">
      <c r="A1813" s="329" t="s">
        <v>289</v>
      </c>
      <c r="B1813" s="330">
        <v>7</v>
      </c>
      <c r="C1813" s="298">
        <v>46026</v>
      </c>
      <c r="D1813" s="299" t="s">
        <v>300</v>
      </c>
      <c r="E1813" s="331">
        <v>42.59</v>
      </c>
      <c r="F1813" s="331"/>
      <c r="G1813" s="333">
        <f t="shared" si="35"/>
        <v>1643.63</v>
      </c>
      <c r="H1813" s="334"/>
      <c r="I1813" s="335"/>
      <c r="J1813" s="336"/>
      <c r="K1813" s="301"/>
      <c r="L1813" s="336"/>
      <c r="M1813" s="301"/>
      <c r="N1813" s="336"/>
      <c r="O1813" s="301"/>
      <c r="P1813" s="336"/>
      <c r="Q1813" s="301"/>
      <c r="R1813" s="336"/>
      <c r="S1813" s="301"/>
      <c r="T1813" s="336"/>
    </row>
    <row r="1814" spans="1:20" ht="12" customHeight="1" x14ac:dyDescent="0.25">
      <c r="A1814" s="329" t="s">
        <v>289</v>
      </c>
      <c r="B1814" s="330">
        <v>3</v>
      </c>
      <c r="C1814" s="298">
        <v>46025</v>
      </c>
      <c r="D1814" s="299" t="s">
        <v>347</v>
      </c>
      <c r="E1814" s="331">
        <v>14.57</v>
      </c>
      <c r="F1814" s="331"/>
      <c r="G1814" s="333">
        <f t="shared" si="35"/>
        <v>1686.22</v>
      </c>
      <c r="H1814" s="334"/>
      <c r="I1814" s="335"/>
      <c r="J1814" s="336"/>
      <c r="K1814" s="301"/>
      <c r="L1814" s="336"/>
      <c r="M1814" s="301"/>
      <c r="N1814" s="336"/>
      <c r="O1814" s="301"/>
      <c r="P1814" s="336"/>
      <c r="Q1814" s="301"/>
      <c r="R1814" s="336"/>
      <c r="S1814" s="301"/>
      <c r="T1814" s="336"/>
    </row>
    <row r="1815" spans="1:20" ht="12" customHeight="1" x14ac:dyDescent="0.25">
      <c r="A1815" s="329" t="s">
        <v>289</v>
      </c>
      <c r="B1815" s="330">
        <v>2</v>
      </c>
      <c r="C1815" s="298">
        <v>46025</v>
      </c>
      <c r="D1815" s="299" t="s">
        <v>479</v>
      </c>
      <c r="E1815" s="331">
        <v>41.05</v>
      </c>
      <c r="F1815" s="331"/>
      <c r="G1815" s="333">
        <f t="shared" si="35"/>
        <v>1700.79</v>
      </c>
      <c r="H1815" s="334"/>
      <c r="I1815" s="335"/>
      <c r="J1815" s="336"/>
      <c r="K1815" s="301"/>
      <c r="L1815" s="336"/>
      <c r="M1815" s="301"/>
      <c r="N1815" s="336"/>
      <c r="O1815" s="301"/>
      <c r="P1815" s="336"/>
      <c r="Q1815" s="301"/>
      <c r="R1815" s="336"/>
      <c r="S1815" s="301"/>
      <c r="T1815" s="336"/>
    </row>
    <row r="1816" spans="1:20" ht="12" customHeight="1" x14ac:dyDescent="0.25">
      <c r="A1816" s="329" t="s">
        <v>289</v>
      </c>
      <c r="B1816" s="330">
        <v>4</v>
      </c>
      <c r="C1816" s="298">
        <v>46025</v>
      </c>
      <c r="D1816" s="299" t="s">
        <v>310</v>
      </c>
      <c r="E1816" s="331">
        <v>26.88</v>
      </c>
      <c r="F1816" s="331"/>
      <c r="G1816" s="333">
        <f t="shared" si="35"/>
        <v>1741.84</v>
      </c>
      <c r="H1816" s="334"/>
      <c r="I1816" s="335"/>
      <c r="J1816" s="336"/>
      <c r="K1816" s="301"/>
      <c r="L1816" s="336"/>
      <c r="M1816" s="301"/>
      <c r="N1816" s="336"/>
      <c r="O1816" s="301"/>
      <c r="P1816" s="336"/>
      <c r="Q1816" s="301"/>
      <c r="R1816" s="336"/>
      <c r="S1816" s="301"/>
      <c r="T1816" s="336"/>
    </row>
    <row r="1817" spans="1:20" ht="12" customHeight="1" x14ac:dyDescent="0.25">
      <c r="A1817" s="329" t="s">
        <v>289</v>
      </c>
      <c r="B1817" s="330">
        <v>2</v>
      </c>
      <c r="C1817" s="298">
        <v>46025</v>
      </c>
      <c r="D1817" s="299" t="s">
        <v>308</v>
      </c>
      <c r="E1817" s="331">
        <v>130.08000000000001</v>
      </c>
      <c r="F1817" s="331"/>
      <c r="G1817" s="333">
        <f t="shared" si="35"/>
        <v>1768.72</v>
      </c>
      <c r="H1817" s="334"/>
      <c r="I1817" s="335"/>
      <c r="J1817" s="336"/>
      <c r="K1817" s="301"/>
      <c r="L1817" s="336"/>
      <c r="M1817" s="301"/>
      <c r="N1817" s="336"/>
      <c r="O1817" s="301"/>
      <c r="P1817" s="336"/>
      <c r="Q1817" s="301"/>
      <c r="R1817" s="336"/>
      <c r="S1817" s="301"/>
      <c r="T1817" s="336"/>
    </row>
    <row r="1818" spans="1:20" ht="12" customHeight="1" x14ac:dyDescent="0.25">
      <c r="A1818" s="329" t="s">
        <v>289</v>
      </c>
      <c r="B1818" s="330">
        <v>7</v>
      </c>
      <c r="C1818" s="298">
        <v>46025</v>
      </c>
      <c r="D1818" s="299" t="s">
        <v>480</v>
      </c>
      <c r="E1818" s="331">
        <v>222.49</v>
      </c>
      <c r="F1818" s="331"/>
      <c r="G1818" s="333">
        <f t="shared" si="35"/>
        <v>1898.8</v>
      </c>
      <c r="H1818" s="334"/>
      <c r="I1818" s="335"/>
      <c r="J1818" s="336"/>
      <c r="K1818" s="301"/>
      <c r="L1818" s="336"/>
      <c r="M1818" s="301"/>
      <c r="N1818" s="336"/>
      <c r="O1818" s="301"/>
      <c r="P1818" s="336"/>
      <c r="Q1818" s="301"/>
      <c r="R1818" s="336"/>
      <c r="S1818" s="301"/>
      <c r="T1818" s="336"/>
    </row>
    <row r="1819" spans="1:20" ht="12" customHeight="1" x14ac:dyDescent="0.25">
      <c r="A1819" s="329" t="s">
        <v>289</v>
      </c>
      <c r="B1819" s="330">
        <v>7</v>
      </c>
      <c r="C1819" s="298">
        <v>46025</v>
      </c>
      <c r="D1819" s="299" t="s">
        <v>480</v>
      </c>
      <c r="E1819" s="331">
        <v>99.18</v>
      </c>
      <c r="F1819" s="331"/>
      <c r="G1819" s="333">
        <f t="shared" si="35"/>
        <v>2121.29</v>
      </c>
      <c r="H1819" s="334"/>
      <c r="I1819" s="335"/>
      <c r="J1819" s="336"/>
      <c r="K1819" s="301"/>
      <c r="L1819" s="336"/>
      <c r="M1819" s="301"/>
      <c r="N1819" s="336"/>
      <c r="O1819" s="301"/>
      <c r="P1819" s="336"/>
      <c r="Q1819" s="301"/>
      <c r="R1819" s="336"/>
      <c r="S1819" s="301"/>
      <c r="T1819" s="336"/>
    </row>
    <row r="1820" spans="1:20" ht="12" customHeight="1" x14ac:dyDescent="0.25">
      <c r="A1820" s="329" t="s">
        <v>289</v>
      </c>
      <c r="B1820" s="330">
        <v>5</v>
      </c>
      <c r="C1820" s="298">
        <v>46024</v>
      </c>
      <c r="D1820" s="299" t="s">
        <v>481</v>
      </c>
      <c r="E1820" s="331">
        <v>35</v>
      </c>
      <c r="F1820" s="331"/>
      <c r="G1820" s="333">
        <f t="shared" si="35"/>
        <v>2220.4699999999998</v>
      </c>
      <c r="H1820" s="334"/>
      <c r="I1820" s="335"/>
      <c r="J1820" s="336"/>
      <c r="K1820" s="301"/>
      <c r="L1820" s="336"/>
      <c r="M1820" s="301"/>
      <c r="N1820" s="336"/>
      <c r="O1820" s="301"/>
      <c r="P1820" s="336"/>
      <c r="Q1820" s="301"/>
      <c r="R1820" s="336"/>
      <c r="S1820" s="301"/>
      <c r="T1820" s="336"/>
    </row>
    <row r="1821" spans="1:20" ht="12" customHeight="1" x14ac:dyDescent="0.25">
      <c r="A1821" s="329" t="s">
        <v>289</v>
      </c>
      <c r="B1821" s="330">
        <v>3</v>
      </c>
      <c r="C1821" s="298">
        <v>46024</v>
      </c>
      <c r="D1821" s="299" t="s">
        <v>296</v>
      </c>
      <c r="E1821" s="331">
        <v>15.11</v>
      </c>
      <c r="F1821" s="331"/>
      <c r="G1821" s="333">
        <f t="shared" si="35"/>
        <v>2255.4699999999998</v>
      </c>
      <c r="H1821" s="334"/>
      <c r="I1821" s="335"/>
      <c r="J1821" s="336"/>
      <c r="K1821" s="301"/>
      <c r="L1821" s="336"/>
      <c r="M1821" s="301"/>
      <c r="N1821" s="336"/>
      <c r="O1821" s="301"/>
      <c r="P1821" s="336"/>
      <c r="Q1821" s="301"/>
      <c r="R1821" s="336"/>
      <c r="S1821" s="301"/>
      <c r="T1821" s="336"/>
    </row>
    <row r="1822" spans="1:20" ht="12" customHeight="1" x14ac:dyDescent="0.25">
      <c r="A1822" s="329" t="s">
        <v>289</v>
      </c>
      <c r="B1822" s="330">
        <v>5</v>
      </c>
      <c r="C1822" s="298">
        <v>46024</v>
      </c>
      <c r="D1822" s="299" t="s">
        <v>482</v>
      </c>
      <c r="E1822" s="331">
        <v>29.67</v>
      </c>
      <c r="F1822" s="331"/>
      <c r="G1822" s="333">
        <f t="shared" si="35"/>
        <v>2270.58</v>
      </c>
      <c r="H1822" s="334"/>
      <c r="I1822" s="335"/>
      <c r="J1822" s="336"/>
      <c r="K1822" s="301"/>
      <c r="L1822" s="336"/>
      <c r="M1822" s="301"/>
      <c r="N1822" s="336"/>
      <c r="O1822" s="301"/>
      <c r="P1822" s="336"/>
      <c r="Q1822" s="301"/>
      <c r="R1822" s="336"/>
      <c r="S1822" s="301"/>
      <c r="T1822" s="336"/>
    </row>
    <row r="1823" spans="1:20" ht="12" customHeight="1" x14ac:dyDescent="0.25">
      <c r="A1823" s="329" t="s">
        <v>287</v>
      </c>
      <c r="B1823" s="330" t="s">
        <v>287</v>
      </c>
      <c r="C1823" s="298">
        <v>46024</v>
      </c>
      <c r="D1823" s="299" t="s">
        <v>396</v>
      </c>
      <c r="E1823" s="331">
        <v>70.56</v>
      </c>
      <c r="F1823" s="331">
        <v>70.56</v>
      </c>
      <c r="G1823" s="333">
        <f t="shared" si="35"/>
        <v>2300.25</v>
      </c>
      <c r="H1823" s="334"/>
      <c r="I1823" s="335"/>
      <c r="J1823" s="336"/>
      <c r="K1823" s="301"/>
      <c r="L1823" s="336"/>
      <c r="M1823" s="301"/>
      <c r="N1823" s="336"/>
      <c r="O1823" s="301"/>
      <c r="P1823" s="336"/>
      <c r="Q1823" s="301"/>
      <c r="R1823" s="336"/>
      <c r="S1823" s="301"/>
      <c r="T1823" s="336"/>
    </row>
    <row r="1824" spans="1:20" ht="12" customHeight="1" x14ac:dyDescent="0.25">
      <c r="A1824" s="329" t="s">
        <v>287</v>
      </c>
      <c r="B1824" s="330" t="s">
        <v>287</v>
      </c>
      <c r="C1824" s="298">
        <v>46024</v>
      </c>
      <c r="D1824" s="299" t="s">
        <v>483</v>
      </c>
      <c r="E1824" s="331">
        <v>113.94</v>
      </c>
      <c r="F1824" s="331">
        <v>113.94</v>
      </c>
      <c r="G1824" s="333">
        <f t="shared" si="35"/>
        <v>2300.25</v>
      </c>
      <c r="H1824" s="334"/>
      <c r="I1824" s="335"/>
      <c r="J1824" s="336"/>
      <c r="K1824" s="301"/>
      <c r="L1824" s="336"/>
      <c r="M1824" s="301"/>
      <c r="N1824" s="336"/>
      <c r="O1824" s="301"/>
      <c r="P1824" s="336"/>
      <c r="Q1824" s="301"/>
      <c r="R1824" s="336"/>
      <c r="S1824" s="301"/>
      <c r="T1824" s="336"/>
    </row>
    <row r="1825" spans="1:20" ht="12" customHeight="1" x14ac:dyDescent="0.25">
      <c r="A1825" s="329" t="s">
        <v>289</v>
      </c>
      <c r="B1825" s="330">
        <v>2</v>
      </c>
      <c r="C1825" s="298">
        <v>46024</v>
      </c>
      <c r="D1825" s="299" t="s">
        <v>370</v>
      </c>
      <c r="E1825" s="331">
        <v>11.9</v>
      </c>
      <c r="F1825" s="331"/>
      <c r="G1825" s="333">
        <f t="shared" si="35"/>
        <v>2300.25</v>
      </c>
      <c r="H1825" s="334"/>
      <c r="I1825" s="335"/>
      <c r="J1825" s="336"/>
      <c r="K1825" s="301"/>
      <c r="L1825" s="336"/>
      <c r="M1825" s="301"/>
      <c r="N1825" s="336"/>
      <c r="O1825" s="301"/>
      <c r="P1825" s="336"/>
      <c r="Q1825" s="301"/>
      <c r="R1825" s="336"/>
      <c r="S1825" s="301"/>
      <c r="T1825" s="336"/>
    </row>
    <row r="1826" spans="1:20" ht="12" customHeight="1" x14ac:dyDescent="0.25">
      <c r="A1826" s="329" t="s">
        <v>289</v>
      </c>
      <c r="B1826" s="330">
        <v>2</v>
      </c>
      <c r="C1826" s="298">
        <v>46024</v>
      </c>
      <c r="D1826" s="299" t="s">
        <v>407</v>
      </c>
      <c r="E1826" s="331">
        <v>23.9</v>
      </c>
      <c r="F1826" s="331"/>
      <c r="G1826" s="333">
        <f t="shared" si="35"/>
        <v>2312.15</v>
      </c>
      <c r="H1826" s="334"/>
      <c r="I1826" s="335"/>
      <c r="J1826" s="336"/>
      <c r="K1826" s="301"/>
      <c r="L1826" s="336"/>
      <c r="M1826" s="301"/>
      <c r="N1826" s="336"/>
      <c r="O1826" s="301"/>
      <c r="P1826" s="336"/>
      <c r="Q1826" s="301"/>
      <c r="R1826" s="336"/>
      <c r="S1826" s="301"/>
      <c r="T1826" s="336"/>
    </row>
    <row r="1827" spans="1:20" ht="12" customHeight="1" x14ac:dyDescent="0.25">
      <c r="A1827" s="329" t="s">
        <v>289</v>
      </c>
      <c r="B1827" s="330">
        <v>5</v>
      </c>
      <c r="C1827" s="298">
        <v>46024</v>
      </c>
      <c r="D1827" s="299" t="s">
        <v>484</v>
      </c>
      <c r="E1827" s="331">
        <v>160</v>
      </c>
      <c r="F1827" s="331"/>
      <c r="G1827" s="333">
        <f t="shared" si="35"/>
        <v>2336.0500000000002</v>
      </c>
      <c r="H1827" s="334"/>
      <c r="I1827" s="335"/>
      <c r="J1827" s="336"/>
      <c r="K1827" s="301"/>
      <c r="L1827" s="336"/>
      <c r="M1827" s="301"/>
      <c r="N1827" s="336"/>
      <c r="O1827" s="301"/>
      <c r="P1827" s="336"/>
      <c r="Q1827" s="301"/>
      <c r="R1827" s="336"/>
      <c r="S1827" s="301"/>
      <c r="T1827" s="336"/>
    </row>
    <row r="1828" spans="1:20" ht="12" customHeight="1" x14ac:dyDescent="0.25">
      <c r="A1828" s="329" t="s">
        <v>284</v>
      </c>
      <c r="B1828" s="330">
        <v>36</v>
      </c>
      <c r="C1828" s="298">
        <v>46024</v>
      </c>
      <c r="D1828" s="299" t="s">
        <v>373</v>
      </c>
      <c r="E1828" s="331">
        <v>50</v>
      </c>
      <c r="F1828" s="331"/>
      <c r="G1828" s="333">
        <f t="shared" si="35"/>
        <v>2496.0500000000002</v>
      </c>
      <c r="H1828" s="334"/>
      <c r="I1828" s="335"/>
      <c r="J1828" s="336"/>
      <c r="K1828" s="301"/>
      <c r="L1828" s="336"/>
      <c r="M1828" s="301"/>
      <c r="N1828" s="336"/>
      <c r="O1828" s="301"/>
      <c r="P1828" s="336"/>
      <c r="Q1828" s="301"/>
      <c r="R1828" s="336"/>
      <c r="S1828" s="301"/>
      <c r="T1828" s="336"/>
    </row>
    <row r="1829" spans="1:20" ht="12" customHeight="1" x14ac:dyDescent="0.25">
      <c r="A1829" s="329" t="s">
        <v>289</v>
      </c>
      <c r="B1829" s="330">
        <v>6</v>
      </c>
      <c r="C1829" s="298">
        <v>46023</v>
      </c>
      <c r="D1829" s="299" t="s">
        <v>312</v>
      </c>
      <c r="E1829" s="331">
        <v>8</v>
      </c>
      <c r="F1829" s="331"/>
      <c r="G1829" s="333">
        <f t="shared" si="35"/>
        <v>2546.0500000000002</v>
      </c>
      <c r="H1829" s="334"/>
      <c r="I1829" s="335"/>
      <c r="J1829" s="336"/>
      <c r="K1829" s="301"/>
      <c r="L1829" s="336"/>
      <c r="M1829" s="301"/>
      <c r="N1829" s="336"/>
      <c r="O1829" s="301"/>
      <c r="P1829" s="336"/>
      <c r="Q1829" s="301"/>
      <c r="R1829" s="336"/>
      <c r="S1829" s="301"/>
      <c r="T1829" s="336"/>
    </row>
    <row r="1830" spans="1:20" ht="12" customHeight="1" x14ac:dyDescent="0.25">
      <c r="A1830" s="329" t="s">
        <v>289</v>
      </c>
      <c r="B1830" s="330">
        <v>2</v>
      </c>
      <c r="C1830" s="298">
        <v>46023</v>
      </c>
      <c r="D1830" s="299" t="s">
        <v>370</v>
      </c>
      <c r="E1830" s="331">
        <v>13.06</v>
      </c>
      <c r="F1830" s="331"/>
      <c r="G1830" s="333">
        <f t="shared" si="35"/>
        <v>2554.0500000000002</v>
      </c>
      <c r="H1830" s="334"/>
      <c r="I1830" s="335"/>
      <c r="J1830" s="336"/>
      <c r="K1830" s="301"/>
      <c r="L1830" s="336"/>
      <c r="M1830" s="301"/>
      <c r="N1830" s="336"/>
      <c r="O1830" s="301"/>
      <c r="P1830" s="336"/>
      <c r="Q1830" s="301"/>
      <c r="R1830" s="336"/>
      <c r="S1830" s="301"/>
      <c r="T1830" s="336"/>
    </row>
    <row r="1831" spans="1:20" ht="12" customHeight="1" x14ac:dyDescent="0.25">
      <c r="A1831" s="329" t="s">
        <v>294</v>
      </c>
      <c r="B1831" s="330">
        <v>22</v>
      </c>
      <c r="C1831" s="298">
        <v>46023</v>
      </c>
      <c r="D1831" s="299" t="s">
        <v>374</v>
      </c>
      <c r="E1831" s="331">
        <v>6.37</v>
      </c>
      <c r="F1831" s="331"/>
      <c r="G1831" s="333">
        <f t="shared" si="35"/>
        <v>2567.11</v>
      </c>
      <c r="H1831" s="334"/>
      <c r="I1831" s="335"/>
      <c r="J1831" s="336"/>
      <c r="K1831" s="301"/>
      <c r="L1831" s="336"/>
      <c r="M1831" s="301"/>
      <c r="N1831" s="336"/>
      <c r="O1831" s="301"/>
      <c r="P1831" s="336"/>
      <c r="Q1831" s="301"/>
      <c r="R1831" s="336"/>
      <c r="S1831" s="301"/>
      <c r="T1831" s="336"/>
    </row>
    <row r="1832" spans="1:20" ht="12" customHeight="1" x14ac:dyDescent="0.25">
      <c r="A1832" s="329" t="s">
        <v>289</v>
      </c>
      <c r="B1832" s="330">
        <v>2</v>
      </c>
      <c r="C1832" s="298">
        <v>46023</v>
      </c>
      <c r="D1832" s="299" t="s">
        <v>357</v>
      </c>
      <c r="E1832" s="331">
        <v>10.27</v>
      </c>
      <c r="F1832" s="331"/>
      <c r="G1832" s="333">
        <f t="shared" si="35"/>
        <v>2573.48</v>
      </c>
      <c r="H1832" s="334"/>
      <c r="I1832" s="335"/>
      <c r="J1832" s="336"/>
      <c r="K1832" s="301"/>
      <c r="L1832" s="336"/>
      <c r="M1832" s="301"/>
      <c r="N1832" s="336"/>
      <c r="O1832" s="301"/>
      <c r="P1832" s="336"/>
      <c r="Q1832" s="301"/>
      <c r="R1832" s="336"/>
      <c r="S1832" s="301"/>
      <c r="T1832" s="336"/>
    </row>
    <row r="1833" spans="1:20" ht="12" customHeight="1" x14ac:dyDescent="0.25">
      <c r="A1833" s="329" t="s">
        <v>289</v>
      </c>
      <c r="B1833" s="330">
        <v>6</v>
      </c>
      <c r="C1833" s="298">
        <v>46023</v>
      </c>
      <c r="D1833" s="299" t="s">
        <v>485</v>
      </c>
      <c r="E1833" s="331">
        <v>176.57</v>
      </c>
      <c r="F1833" s="331"/>
      <c r="G1833" s="333">
        <f t="shared" si="35"/>
        <v>2583.75</v>
      </c>
      <c r="H1833" s="334"/>
      <c r="I1833" s="335"/>
      <c r="J1833" s="336"/>
      <c r="K1833" s="301"/>
      <c r="L1833" s="336"/>
      <c r="M1833" s="301"/>
      <c r="N1833" s="336"/>
      <c r="O1833" s="301"/>
      <c r="P1833" s="336"/>
      <c r="Q1833" s="301"/>
      <c r="R1833" s="336"/>
      <c r="S1833" s="301"/>
      <c r="T1833" s="336"/>
    </row>
    <row r="1834" spans="1:20" ht="12" customHeight="1" x14ac:dyDescent="0.25">
      <c r="A1834" s="329" t="s">
        <v>287</v>
      </c>
      <c r="B1834" s="330" t="s">
        <v>287</v>
      </c>
      <c r="C1834" s="298">
        <v>46023</v>
      </c>
      <c r="D1834" s="299" t="s">
        <v>300</v>
      </c>
      <c r="E1834" s="331">
        <v>383.39</v>
      </c>
      <c r="F1834" s="331">
        <v>383.39</v>
      </c>
      <c r="G1834" s="333">
        <f t="shared" si="35"/>
        <v>2760.32</v>
      </c>
      <c r="H1834" s="334"/>
      <c r="I1834" s="335"/>
      <c r="J1834" s="336"/>
      <c r="K1834" s="301"/>
      <c r="L1834" s="336"/>
      <c r="M1834" s="301"/>
      <c r="N1834" s="336"/>
      <c r="O1834" s="301"/>
      <c r="P1834" s="336"/>
      <c r="Q1834" s="301"/>
      <c r="R1834" s="336"/>
      <c r="S1834" s="301"/>
      <c r="T1834" s="336"/>
    </row>
    <row r="1835" spans="1:20" ht="12" customHeight="1" x14ac:dyDescent="0.25">
      <c r="A1835" s="329" t="s">
        <v>287</v>
      </c>
      <c r="B1835" s="330" t="s">
        <v>287</v>
      </c>
      <c r="C1835" s="298">
        <v>46023</v>
      </c>
      <c r="D1835" s="299" t="s">
        <v>300</v>
      </c>
      <c r="E1835" s="331">
        <v>53.24</v>
      </c>
      <c r="F1835" s="331">
        <v>53.24</v>
      </c>
      <c r="G1835" s="333">
        <f t="shared" si="35"/>
        <v>2760.32</v>
      </c>
      <c r="H1835" s="334"/>
      <c r="I1835" s="335"/>
      <c r="J1835" s="336"/>
      <c r="K1835" s="301"/>
      <c r="L1835" s="336"/>
      <c r="M1835" s="301"/>
      <c r="N1835" s="336"/>
      <c r="O1835" s="301"/>
      <c r="P1835" s="336"/>
      <c r="Q1835" s="301"/>
      <c r="R1835" s="336"/>
      <c r="S1835" s="301"/>
      <c r="T1835" s="336"/>
    </row>
    <row r="1836" spans="1:20" ht="12" customHeight="1" x14ac:dyDescent="0.25">
      <c r="A1836" s="329" t="s">
        <v>335</v>
      </c>
      <c r="B1836" s="330" t="s">
        <v>335</v>
      </c>
      <c r="C1836" s="298">
        <v>46023</v>
      </c>
      <c r="D1836" s="337" t="s">
        <v>458</v>
      </c>
      <c r="E1836" s="331">
        <v>239.68</v>
      </c>
      <c r="F1836" s="331"/>
      <c r="G1836" s="333">
        <f t="shared" si="35"/>
        <v>2760.32</v>
      </c>
      <c r="H1836" s="334"/>
      <c r="I1836" s="335"/>
      <c r="J1836" s="336"/>
      <c r="K1836" s="301"/>
      <c r="L1836" s="336"/>
      <c r="M1836" s="301"/>
      <c r="N1836" s="336"/>
      <c r="O1836" s="301"/>
      <c r="P1836" s="336"/>
      <c r="Q1836" s="301"/>
      <c r="R1836" s="336"/>
      <c r="S1836" s="301"/>
      <c r="T1836" s="336"/>
    </row>
    <row r="1837" spans="1:20" ht="12" customHeight="1" x14ac:dyDescent="0.25">
      <c r="A1837" s="329" t="s">
        <v>486</v>
      </c>
      <c r="B1837" s="330" t="s">
        <v>486</v>
      </c>
      <c r="C1837" s="298">
        <v>45658</v>
      </c>
      <c r="D1837" s="298" t="s">
        <v>487</v>
      </c>
      <c r="E1837" s="332"/>
      <c r="F1837" s="332"/>
      <c r="G1837" s="333">
        <v>3000</v>
      </c>
      <c r="H1837" s="334"/>
      <c r="I1837" s="335"/>
      <c r="J1837" s="336"/>
      <c r="K1837" s="301"/>
      <c r="L1837" s="336"/>
      <c r="M1837" s="301"/>
      <c r="N1837" s="336"/>
      <c r="O1837" s="301"/>
      <c r="P1837" s="336"/>
      <c r="Q1837" s="301"/>
      <c r="R1837" s="336"/>
      <c r="S1837" s="301"/>
      <c r="T1837" s="336"/>
    </row>
    <row r="1838" spans="1:20" ht="15.75" customHeight="1" x14ac:dyDescent="0.25"/>
    <row r="1839" spans="1:20" ht="15.75" customHeight="1" x14ac:dyDescent="0.25"/>
    <row r="1840" spans="1:2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  <row r="2283" ht="15.75" customHeight="1" x14ac:dyDescent="0.25"/>
    <row r="2284" ht="15.75" customHeight="1" x14ac:dyDescent="0.25"/>
    <row r="2285" ht="15.75" customHeight="1" x14ac:dyDescent="0.25"/>
    <row r="2286" ht="15.75" customHeight="1" x14ac:dyDescent="0.25"/>
    <row r="2287" ht="15.75" customHeight="1" x14ac:dyDescent="0.25"/>
    <row r="2288" ht="15.75" customHeight="1" x14ac:dyDescent="0.25"/>
    <row r="2289" ht="15.75" customHeight="1" x14ac:dyDescent="0.25"/>
    <row r="2290" ht="15.75" customHeight="1" x14ac:dyDescent="0.25"/>
    <row r="2291" ht="15.75" customHeight="1" x14ac:dyDescent="0.25"/>
    <row r="2292" ht="15.75" customHeight="1" x14ac:dyDescent="0.25"/>
    <row r="2293" ht="15.75" customHeight="1" x14ac:dyDescent="0.25"/>
    <row r="2294" ht="15.75" customHeight="1" x14ac:dyDescent="0.25"/>
    <row r="2295" ht="15.75" customHeight="1" x14ac:dyDescent="0.25"/>
    <row r="2296" ht="15.75" customHeight="1" x14ac:dyDescent="0.25"/>
    <row r="2297" ht="15.75" customHeight="1" x14ac:dyDescent="0.25"/>
    <row r="2298" ht="15.75" customHeight="1" x14ac:dyDescent="0.25"/>
    <row r="2299" ht="15.75" customHeight="1" x14ac:dyDescent="0.25"/>
    <row r="2300" ht="15.75" customHeight="1" x14ac:dyDescent="0.25"/>
    <row r="2301" ht="15.75" customHeight="1" x14ac:dyDescent="0.25"/>
    <row r="2302" ht="15.75" customHeight="1" x14ac:dyDescent="0.25"/>
    <row r="2303" ht="15.75" customHeight="1" x14ac:dyDescent="0.25"/>
    <row r="2304" ht="15.75" customHeight="1" x14ac:dyDescent="0.25"/>
    <row r="2305" ht="15.75" customHeight="1" x14ac:dyDescent="0.25"/>
    <row r="2306" ht="15.75" customHeight="1" x14ac:dyDescent="0.25"/>
    <row r="2307" ht="15.75" customHeight="1" x14ac:dyDescent="0.25"/>
    <row r="2308" ht="15.75" customHeight="1" x14ac:dyDescent="0.25"/>
    <row r="2309" ht="15.75" customHeight="1" x14ac:dyDescent="0.25"/>
    <row r="2310" ht="15.75" customHeight="1" x14ac:dyDescent="0.25"/>
    <row r="2311" ht="15.75" customHeight="1" x14ac:dyDescent="0.25"/>
    <row r="2312" ht="15.75" customHeight="1" x14ac:dyDescent="0.25"/>
    <row r="2313" ht="15.75" customHeight="1" x14ac:dyDescent="0.25"/>
    <row r="2314" ht="15.75" customHeight="1" x14ac:dyDescent="0.25"/>
    <row r="2315" ht="15.75" customHeight="1" x14ac:dyDescent="0.25"/>
    <row r="2316" ht="15.75" customHeight="1" x14ac:dyDescent="0.25"/>
    <row r="2317" ht="15.75" customHeight="1" x14ac:dyDescent="0.25"/>
    <row r="2318" ht="15.75" customHeight="1" x14ac:dyDescent="0.25"/>
    <row r="2319" ht="15.75" customHeight="1" x14ac:dyDescent="0.25"/>
    <row r="2320" ht="15.75" customHeight="1" x14ac:dyDescent="0.25"/>
    <row r="2321" ht="15.75" customHeight="1" x14ac:dyDescent="0.25"/>
    <row r="2322" ht="15.75" customHeight="1" x14ac:dyDescent="0.25"/>
    <row r="2323" ht="15.75" customHeight="1" x14ac:dyDescent="0.25"/>
    <row r="2324" ht="15.75" customHeight="1" x14ac:dyDescent="0.25"/>
    <row r="2325" ht="15.75" customHeight="1" x14ac:dyDescent="0.25"/>
    <row r="2326" ht="15.75" customHeight="1" x14ac:dyDescent="0.25"/>
    <row r="2327" ht="15.75" customHeight="1" x14ac:dyDescent="0.25"/>
    <row r="2328" ht="15.75" customHeight="1" x14ac:dyDescent="0.25"/>
    <row r="2329" ht="15.75" customHeight="1" x14ac:dyDescent="0.25"/>
    <row r="2330" ht="15.75" customHeight="1" x14ac:dyDescent="0.25"/>
    <row r="2331" ht="15.75" customHeight="1" x14ac:dyDescent="0.25"/>
    <row r="2332" ht="15.75" customHeight="1" x14ac:dyDescent="0.25"/>
    <row r="2333" ht="15.75" customHeight="1" x14ac:dyDescent="0.25"/>
    <row r="2334" ht="15.75" customHeight="1" x14ac:dyDescent="0.25"/>
    <row r="2335" ht="15.75" customHeight="1" x14ac:dyDescent="0.25"/>
    <row r="2336" ht="15.75" customHeight="1" x14ac:dyDescent="0.25"/>
    <row r="2337" ht="15.75" customHeight="1" x14ac:dyDescent="0.25"/>
    <row r="2338" ht="15.75" customHeight="1" x14ac:dyDescent="0.25"/>
    <row r="2339" ht="15.75" customHeight="1" x14ac:dyDescent="0.25"/>
    <row r="2340" ht="15.75" customHeight="1" x14ac:dyDescent="0.25"/>
    <row r="2341" ht="15.75" customHeight="1" x14ac:dyDescent="0.25"/>
    <row r="2342" ht="15.75" customHeight="1" x14ac:dyDescent="0.25"/>
    <row r="2343" ht="15.75" customHeight="1" x14ac:dyDescent="0.25"/>
    <row r="2344" ht="15.75" customHeight="1" x14ac:dyDescent="0.25"/>
    <row r="2345" ht="15.75" customHeight="1" x14ac:dyDescent="0.25"/>
    <row r="2346" ht="15.75" customHeight="1" x14ac:dyDescent="0.25"/>
    <row r="2347" ht="15.75" customHeight="1" x14ac:dyDescent="0.25"/>
    <row r="2348" ht="15.75" customHeight="1" x14ac:dyDescent="0.25"/>
    <row r="2349" ht="15.75" customHeight="1" x14ac:dyDescent="0.25"/>
    <row r="2350" ht="15.75" customHeight="1" x14ac:dyDescent="0.25"/>
    <row r="2351" ht="15.75" customHeight="1" x14ac:dyDescent="0.25"/>
    <row r="2352" ht="15.75" customHeight="1" x14ac:dyDescent="0.25"/>
    <row r="2353" ht="15.75" customHeight="1" x14ac:dyDescent="0.25"/>
    <row r="2354" ht="15.75" customHeight="1" x14ac:dyDescent="0.25"/>
    <row r="2355" ht="15.75" customHeight="1" x14ac:dyDescent="0.25"/>
    <row r="2356" ht="15.75" customHeight="1" x14ac:dyDescent="0.25"/>
    <row r="2357" ht="15.75" customHeight="1" x14ac:dyDescent="0.25"/>
    <row r="2358" ht="15.75" customHeight="1" x14ac:dyDescent="0.25"/>
    <row r="2359" ht="15.75" customHeight="1" x14ac:dyDescent="0.25"/>
    <row r="2360" ht="15.75" customHeight="1" x14ac:dyDescent="0.25"/>
    <row r="2361" ht="15.75" customHeight="1" x14ac:dyDescent="0.25"/>
    <row r="2362" ht="15.75" customHeight="1" x14ac:dyDescent="0.25"/>
    <row r="2363" ht="15.75" customHeight="1" x14ac:dyDescent="0.25"/>
    <row r="2364" ht="15.75" customHeight="1" x14ac:dyDescent="0.25"/>
    <row r="2365" ht="15.75" customHeight="1" x14ac:dyDescent="0.25"/>
    <row r="2366" ht="15.75" customHeight="1" x14ac:dyDescent="0.25"/>
    <row r="2367" ht="15.75" customHeight="1" x14ac:dyDescent="0.25"/>
    <row r="2368" ht="15.75" customHeight="1" x14ac:dyDescent="0.25"/>
    <row r="2369" ht="15.75" customHeight="1" x14ac:dyDescent="0.25"/>
    <row r="2370" ht="15.75" customHeight="1" x14ac:dyDescent="0.25"/>
    <row r="2371" ht="15.75" customHeight="1" x14ac:dyDescent="0.25"/>
    <row r="2372" ht="15.75" customHeight="1" x14ac:dyDescent="0.25"/>
    <row r="2373" ht="15.75" customHeight="1" x14ac:dyDescent="0.25"/>
    <row r="2374" ht="15.75" customHeight="1" x14ac:dyDescent="0.25"/>
    <row r="2375" ht="15.75" customHeight="1" x14ac:dyDescent="0.25"/>
    <row r="2376" ht="15.75" customHeight="1" x14ac:dyDescent="0.25"/>
    <row r="2377" ht="15.75" customHeight="1" x14ac:dyDescent="0.25"/>
    <row r="2378" ht="15.75" customHeight="1" x14ac:dyDescent="0.25"/>
    <row r="2379" ht="15.75" customHeight="1" x14ac:dyDescent="0.25"/>
    <row r="2380" ht="15.75" customHeight="1" x14ac:dyDescent="0.25"/>
    <row r="2381" ht="15.75" customHeight="1" x14ac:dyDescent="0.25"/>
    <row r="2382" ht="15.75" customHeight="1" x14ac:dyDescent="0.25"/>
    <row r="2383" ht="15.75" customHeight="1" x14ac:dyDescent="0.25"/>
    <row r="2384" ht="15.75" customHeight="1" x14ac:dyDescent="0.25"/>
    <row r="2385" ht="15.75" customHeight="1" x14ac:dyDescent="0.25"/>
    <row r="2386" ht="15.75" customHeight="1" x14ac:dyDescent="0.25"/>
    <row r="2387" ht="15.75" customHeight="1" x14ac:dyDescent="0.25"/>
    <row r="2388" ht="15.75" customHeight="1" x14ac:dyDescent="0.25"/>
    <row r="2389" ht="15.75" customHeight="1" x14ac:dyDescent="0.25"/>
    <row r="2390" ht="15.75" customHeight="1" x14ac:dyDescent="0.25"/>
    <row r="2391" ht="15.75" customHeight="1" x14ac:dyDescent="0.25"/>
    <row r="2392" ht="15.75" customHeight="1" x14ac:dyDescent="0.25"/>
    <row r="2393" ht="15.75" customHeight="1" x14ac:dyDescent="0.25"/>
    <row r="2394" ht="15.75" customHeight="1" x14ac:dyDescent="0.25"/>
    <row r="2395" ht="15.75" customHeight="1" x14ac:dyDescent="0.25"/>
    <row r="2396" ht="15.75" customHeight="1" x14ac:dyDescent="0.25"/>
    <row r="2397" ht="15.75" customHeight="1" x14ac:dyDescent="0.25"/>
    <row r="2398" ht="15.75" customHeight="1" x14ac:dyDescent="0.25"/>
    <row r="2399" ht="15.75" customHeight="1" x14ac:dyDescent="0.25"/>
    <row r="2400" ht="15.75" customHeight="1" x14ac:dyDescent="0.25"/>
    <row r="2401" ht="15.75" customHeight="1" x14ac:dyDescent="0.25"/>
    <row r="2402" ht="15.75" customHeight="1" x14ac:dyDescent="0.25"/>
    <row r="2403" ht="15.75" customHeight="1" x14ac:dyDescent="0.25"/>
    <row r="2404" ht="15.75" customHeight="1" x14ac:dyDescent="0.25"/>
    <row r="2405" ht="15.75" customHeight="1" x14ac:dyDescent="0.25"/>
    <row r="2406" ht="15.75" customHeight="1" x14ac:dyDescent="0.25"/>
    <row r="2407" ht="15.75" customHeight="1" x14ac:dyDescent="0.25"/>
    <row r="2408" ht="15.75" customHeight="1" x14ac:dyDescent="0.25"/>
    <row r="2409" ht="15.75" customHeight="1" x14ac:dyDescent="0.25"/>
    <row r="2410" ht="15.75" customHeight="1" x14ac:dyDescent="0.25"/>
    <row r="2411" ht="15.75" customHeight="1" x14ac:dyDescent="0.25"/>
    <row r="2412" ht="15.75" customHeight="1" x14ac:dyDescent="0.25"/>
    <row r="2413" ht="15.75" customHeight="1" x14ac:dyDescent="0.25"/>
    <row r="2414" ht="15.75" customHeight="1" x14ac:dyDescent="0.25"/>
    <row r="2415" ht="15.75" customHeight="1" x14ac:dyDescent="0.25"/>
    <row r="2416" ht="15.75" customHeight="1" x14ac:dyDescent="0.25"/>
    <row r="2417" ht="15.75" customHeight="1" x14ac:dyDescent="0.25"/>
    <row r="2418" ht="15.75" customHeight="1" x14ac:dyDescent="0.25"/>
    <row r="2419" ht="15.75" customHeight="1" x14ac:dyDescent="0.25"/>
    <row r="2420" ht="15.75" customHeight="1" x14ac:dyDescent="0.25"/>
    <row r="2421" ht="15.75" customHeight="1" x14ac:dyDescent="0.25"/>
    <row r="2422" ht="15.75" customHeight="1" x14ac:dyDescent="0.25"/>
    <row r="2423" ht="15.75" customHeight="1" x14ac:dyDescent="0.25"/>
    <row r="2424" ht="15.75" customHeight="1" x14ac:dyDescent="0.25"/>
    <row r="2425" ht="15.75" customHeight="1" x14ac:dyDescent="0.25"/>
    <row r="2426" ht="15.75" customHeight="1" x14ac:dyDescent="0.25"/>
    <row r="2427" ht="15.75" customHeight="1" x14ac:dyDescent="0.25"/>
    <row r="2428" ht="15.75" customHeight="1" x14ac:dyDescent="0.25"/>
    <row r="2429" ht="15.75" customHeight="1" x14ac:dyDescent="0.25"/>
    <row r="2430" ht="15.75" customHeight="1" x14ac:dyDescent="0.25"/>
    <row r="2431" ht="15.75" customHeight="1" x14ac:dyDescent="0.25"/>
    <row r="2432" ht="15.75" customHeight="1" x14ac:dyDescent="0.25"/>
    <row r="2433" ht="15.75" customHeight="1" x14ac:dyDescent="0.25"/>
    <row r="2434" ht="15.75" customHeight="1" x14ac:dyDescent="0.25"/>
    <row r="2435" ht="15.75" customHeight="1" x14ac:dyDescent="0.25"/>
    <row r="2436" ht="15.75" customHeight="1" x14ac:dyDescent="0.25"/>
    <row r="2437" ht="15.75" customHeight="1" x14ac:dyDescent="0.25"/>
    <row r="2438" ht="15.75" customHeight="1" x14ac:dyDescent="0.25"/>
    <row r="2439" ht="15.75" customHeight="1" x14ac:dyDescent="0.25"/>
    <row r="2440" ht="15.75" customHeight="1" x14ac:dyDescent="0.25"/>
    <row r="2441" ht="15.75" customHeight="1" x14ac:dyDescent="0.25"/>
    <row r="2442" ht="15.75" customHeight="1" x14ac:dyDescent="0.25"/>
    <row r="2443" ht="15.75" customHeight="1" x14ac:dyDescent="0.25"/>
    <row r="2444" ht="15.75" customHeight="1" x14ac:dyDescent="0.25"/>
    <row r="2445" ht="15.75" customHeight="1" x14ac:dyDescent="0.25"/>
    <row r="2446" ht="15.75" customHeight="1" x14ac:dyDescent="0.25"/>
    <row r="2447" ht="15.75" customHeight="1" x14ac:dyDescent="0.25"/>
    <row r="2448" ht="15.75" customHeight="1" x14ac:dyDescent="0.25"/>
    <row r="2449" ht="15.75" customHeight="1" x14ac:dyDescent="0.25"/>
    <row r="2450" ht="15.75" customHeight="1" x14ac:dyDescent="0.25"/>
    <row r="2451" ht="15.75" customHeight="1" x14ac:dyDescent="0.25"/>
    <row r="2452" ht="15.75" customHeight="1" x14ac:dyDescent="0.25"/>
    <row r="2453" ht="15.75" customHeight="1" x14ac:dyDescent="0.25"/>
    <row r="2454" ht="15.75" customHeight="1" x14ac:dyDescent="0.25"/>
    <row r="2455" ht="15.75" customHeight="1" x14ac:dyDescent="0.25"/>
    <row r="2456" ht="15.75" customHeight="1" x14ac:dyDescent="0.25"/>
    <row r="2457" ht="15.75" customHeight="1" x14ac:dyDescent="0.25"/>
    <row r="2458" ht="15.75" customHeight="1" x14ac:dyDescent="0.25"/>
    <row r="2459" ht="15.75" customHeight="1" x14ac:dyDescent="0.25"/>
    <row r="2460" ht="15.75" customHeight="1" x14ac:dyDescent="0.25"/>
    <row r="2461" ht="15.75" customHeight="1" x14ac:dyDescent="0.25"/>
    <row r="2462" ht="15.75" customHeight="1" x14ac:dyDescent="0.25"/>
    <row r="2463" ht="15.75" customHeight="1" x14ac:dyDescent="0.25"/>
    <row r="2464" ht="15.75" customHeight="1" x14ac:dyDescent="0.25"/>
    <row r="2465" ht="15.75" customHeight="1" x14ac:dyDescent="0.25"/>
    <row r="2466" ht="15.75" customHeight="1" x14ac:dyDescent="0.25"/>
    <row r="2467" ht="15.75" customHeight="1" x14ac:dyDescent="0.25"/>
    <row r="2468" ht="15.75" customHeight="1" x14ac:dyDescent="0.25"/>
    <row r="2469" ht="15.75" customHeight="1" x14ac:dyDescent="0.25"/>
    <row r="2470" ht="15.75" customHeight="1" x14ac:dyDescent="0.25"/>
    <row r="2471" ht="15.75" customHeight="1" x14ac:dyDescent="0.25"/>
    <row r="2472" ht="15.75" customHeight="1" x14ac:dyDescent="0.25"/>
    <row r="2473" ht="15.75" customHeight="1" x14ac:dyDescent="0.25"/>
    <row r="2474" ht="15.75" customHeight="1" x14ac:dyDescent="0.25"/>
    <row r="2475" ht="15.75" customHeight="1" x14ac:dyDescent="0.25"/>
    <row r="2476" ht="15.75" customHeight="1" x14ac:dyDescent="0.25"/>
    <row r="2477" ht="15.75" customHeight="1" x14ac:dyDescent="0.25"/>
    <row r="2478" ht="15.75" customHeight="1" x14ac:dyDescent="0.25"/>
    <row r="2479" ht="15.75" customHeight="1" x14ac:dyDescent="0.25"/>
    <row r="2480" ht="15.75" customHeight="1" x14ac:dyDescent="0.25"/>
    <row r="2481" ht="15.75" customHeight="1" x14ac:dyDescent="0.25"/>
    <row r="2482" ht="15.75" customHeight="1" x14ac:dyDescent="0.25"/>
    <row r="2483" ht="15.75" customHeight="1" x14ac:dyDescent="0.25"/>
    <row r="2484" ht="15.75" customHeight="1" x14ac:dyDescent="0.25"/>
    <row r="2485" ht="15.75" customHeight="1" x14ac:dyDescent="0.25"/>
    <row r="2486" ht="15.75" customHeight="1" x14ac:dyDescent="0.25"/>
    <row r="2487" ht="15.75" customHeight="1" x14ac:dyDescent="0.25"/>
    <row r="2488" ht="15.75" customHeight="1" x14ac:dyDescent="0.25"/>
    <row r="2489" ht="15.75" customHeight="1" x14ac:dyDescent="0.25"/>
    <row r="2490" ht="15.75" customHeight="1" x14ac:dyDescent="0.25"/>
    <row r="2491" ht="15.75" customHeight="1" x14ac:dyDescent="0.25"/>
    <row r="2492" ht="15.75" customHeight="1" x14ac:dyDescent="0.25"/>
    <row r="2493" ht="15.75" customHeight="1" x14ac:dyDescent="0.25"/>
    <row r="2494" ht="15.75" customHeight="1" x14ac:dyDescent="0.25"/>
    <row r="2495" ht="15.75" customHeight="1" x14ac:dyDescent="0.25"/>
    <row r="2496" ht="15.75" customHeight="1" x14ac:dyDescent="0.25"/>
    <row r="2497" ht="15.75" customHeight="1" x14ac:dyDescent="0.25"/>
    <row r="2498" ht="15.75" customHeight="1" x14ac:dyDescent="0.25"/>
    <row r="2499" ht="15.75" customHeight="1" x14ac:dyDescent="0.25"/>
    <row r="2500" ht="15.75" customHeight="1" x14ac:dyDescent="0.25"/>
    <row r="2501" ht="15.75" customHeight="1" x14ac:dyDescent="0.25"/>
    <row r="2502" ht="15.75" customHeight="1" x14ac:dyDescent="0.25"/>
    <row r="2503" ht="15.75" customHeight="1" x14ac:dyDescent="0.25"/>
    <row r="2504" ht="15.75" customHeight="1" x14ac:dyDescent="0.25"/>
    <row r="2505" ht="15.75" customHeight="1" x14ac:dyDescent="0.25"/>
    <row r="2506" ht="15.75" customHeight="1" x14ac:dyDescent="0.25"/>
    <row r="2507" ht="15.75" customHeight="1" x14ac:dyDescent="0.25"/>
    <row r="2508" ht="15.75" customHeight="1" x14ac:dyDescent="0.25"/>
    <row r="2509" ht="15.75" customHeight="1" x14ac:dyDescent="0.25"/>
    <row r="2510" ht="15.75" customHeight="1" x14ac:dyDescent="0.25"/>
    <row r="2511" ht="15.75" customHeight="1" x14ac:dyDescent="0.25"/>
    <row r="2512" ht="15.75" customHeight="1" x14ac:dyDescent="0.25"/>
    <row r="2513" ht="15.75" customHeight="1" x14ac:dyDescent="0.25"/>
    <row r="2514" ht="15.75" customHeight="1" x14ac:dyDescent="0.25"/>
    <row r="2515" ht="15.75" customHeight="1" x14ac:dyDescent="0.25"/>
    <row r="2516" ht="15.75" customHeight="1" x14ac:dyDescent="0.25"/>
    <row r="2517" ht="15.75" customHeight="1" x14ac:dyDescent="0.25"/>
    <row r="2518" ht="15.75" customHeight="1" x14ac:dyDescent="0.25"/>
    <row r="2519" ht="15.75" customHeight="1" x14ac:dyDescent="0.25"/>
    <row r="2520" ht="15.75" customHeight="1" x14ac:dyDescent="0.25"/>
    <row r="2521" ht="15.75" customHeight="1" x14ac:dyDescent="0.25"/>
    <row r="2522" ht="15.75" customHeight="1" x14ac:dyDescent="0.25"/>
    <row r="2523" ht="15.75" customHeight="1" x14ac:dyDescent="0.25"/>
    <row r="2524" ht="15.75" customHeight="1" x14ac:dyDescent="0.25"/>
    <row r="2525" ht="15.75" customHeight="1" x14ac:dyDescent="0.25"/>
    <row r="2526" ht="15.75" customHeight="1" x14ac:dyDescent="0.25"/>
    <row r="2527" ht="15.75" customHeight="1" x14ac:dyDescent="0.25"/>
    <row r="2528" ht="15.75" customHeight="1" x14ac:dyDescent="0.25"/>
    <row r="2529" ht="15.75" customHeight="1" x14ac:dyDescent="0.25"/>
    <row r="2530" ht="15.75" customHeight="1" x14ac:dyDescent="0.25"/>
    <row r="2531" ht="15.75" customHeight="1" x14ac:dyDescent="0.25"/>
    <row r="2532" ht="15.75" customHeight="1" x14ac:dyDescent="0.25"/>
    <row r="2533" ht="15.75" customHeight="1" x14ac:dyDescent="0.25"/>
    <row r="2534" ht="15.75" customHeight="1" x14ac:dyDescent="0.25"/>
    <row r="2535" ht="15.75" customHeight="1" x14ac:dyDescent="0.25"/>
    <row r="2536" ht="15.75" customHeight="1" x14ac:dyDescent="0.25"/>
    <row r="2537" ht="15.75" customHeight="1" x14ac:dyDescent="0.25"/>
    <row r="2538" ht="15.75" customHeight="1" x14ac:dyDescent="0.25"/>
    <row r="2539" ht="15.75" customHeight="1" x14ac:dyDescent="0.25"/>
    <row r="2540" ht="15.75" customHeight="1" x14ac:dyDescent="0.25"/>
    <row r="2541" ht="15.75" customHeight="1" x14ac:dyDescent="0.25"/>
    <row r="2542" ht="15.75" customHeight="1" x14ac:dyDescent="0.25"/>
    <row r="2543" ht="15.75" customHeight="1" x14ac:dyDescent="0.25"/>
    <row r="2544" ht="15.75" customHeight="1" x14ac:dyDescent="0.25"/>
    <row r="2545" ht="15.75" customHeight="1" x14ac:dyDescent="0.25"/>
    <row r="2546" ht="15.75" customHeight="1" x14ac:dyDescent="0.25"/>
    <row r="2547" ht="15.75" customHeight="1" x14ac:dyDescent="0.25"/>
    <row r="2548" ht="15.75" customHeight="1" x14ac:dyDescent="0.25"/>
    <row r="2549" ht="15.75" customHeight="1" x14ac:dyDescent="0.25"/>
    <row r="2550" ht="15.75" customHeight="1" x14ac:dyDescent="0.25"/>
    <row r="2551" ht="15.75" customHeight="1" x14ac:dyDescent="0.25"/>
    <row r="2552" ht="15.75" customHeight="1" x14ac:dyDescent="0.25"/>
    <row r="2553" ht="15.75" customHeight="1" x14ac:dyDescent="0.25"/>
    <row r="2554" ht="15.75" customHeight="1" x14ac:dyDescent="0.25"/>
    <row r="2555" ht="15.75" customHeight="1" x14ac:dyDescent="0.25"/>
    <row r="2556" ht="15.75" customHeight="1" x14ac:dyDescent="0.25"/>
    <row r="2557" ht="15.75" customHeight="1" x14ac:dyDescent="0.25"/>
    <row r="2558" ht="15.75" customHeight="1" x14ac:dyDescent="0.25"/>
    <row r="2559" ht="15.75" customHeight="1" x14ac:dyDescent="0.25"/>
    <row r="2560" ht="15.75" customHeight="1" x14ac:dyDescent="0.25"/>
    <row r="2561" ht="15.75" customHeight="1" x14ac:dyDescent="0.25"/>
    <row r="2562" ht="15.75" customHeight="1" x14ac:dyDescent="0.25"/>
    <row r="2563" ht="15.75" customHeight="1" x14ac:dyDescent="0.25"/>
    <row r="2564" ht="15.75" customHeight="1" x14ac:dyDescent="0.25"/>
    <row r="2565" ht="15.75" customHeight="1" x14ac:dyDescent="0.25"/>
    <row r="2566" ht="15.75" customHeight="1" x14ac:dyDescent="0.25"/>
    <row r="2567" ht="15.75" customHeight="1" x14ac:dyDescent="0.25"/>
    <row r="2568" ht="15.75" customHeight="1" x14ac:dyDescent="0.25"/>
    <row r="2569" ht="15.75" customHeight="1" x14ac:dyDescent="0.25"/>
    <row r="2570" ht="15.75" customHeight="1" x14ac:dyDescent="0.25"/>
    <row r="2571" ht="15.75" customHeight="1" x14ac:dyDescent="0.25"/>
    <row r="2572" ht="15.75" customHeight="1" x14ac:dyDescent="0.25"/>
    <row r="2573" ht="15.75" customHeight="1" x14ac:dyDescent="0.25"/>
    <row r="2574" ht="15.75" customHeight="1" x14ac:dyDescent="0.25"/>
    <row r="2575" ht="15.75" customHeight="1" x14ac:dyDescent="0.25"/>
    <row r="2576" ht="15.75" customHeight="1" x14ac:dyDescent="0.25"/>
    <row r="2577" ht="15.75" customHeight="1" x14ac:dyDescent="0.25"/>
    <row r="2578" ht="15.75" customHeight="1" x14ac:dyDescent="0.25"/>
    <row r="2579" ht="15.75" customHeight="1" x14ac:dyDescent="0.25"/>
    <row r="2580" ht="15.75" customHeight="1" x14ac:dyDescent="0.25"/>
    <row r="2581" ht="15.75" customHeight="1" x14ac:dyDescent="0.25"/>
    <row r="2582" ht="15.75" customHeight="1" x14ac:dyDescent="0.25"/>
    <row r="2583" ht="15.75" customHeight="1" x14ac:dyDescent="0.25"/>
    <row r="2584" ht="15.75" customHeight="1" x14ac:dyDescent="0.25"/>
    <row r="2585" ht="15.75" customHeight="1" x14ac:dyDescent="0.25"/>
    <row r="2586" ht="15.75" customHeight="1" x14ac:dyDescent="0.25"/>
    <row r="2587" ht="15.75" customHeight="1" x14ac:dyDescent="0.25"/>
    <row r="2588" ht="15.75" customHeight="1" x14ac:dyDescent="0.25"/>
    <row r="2589" ht="15.75" customHeight="1" x14ac:dyDescent="0.25"/>
    <row r="2590" ht="15.75" customHeight="1" x14ac:dyDescent="0.25"/>
    <row r="2591" ht="15.75" customHeight="1" x14ac:dyDescent="0.25"/>
    <row r="2592" ht="15.75" customHeight="1" x14ac:dyDescent="0.25"/>
    <row r="2593" ht="15.75" customHeight="1" x14ac:dyDescent="0.25"/>
    <row r="2594" ht="15.75" customHeight="1" x14ac:dyDescent="0.25"/>
    <row r="2595" ht="15.75" customHeight="1" x14ac:dyDescent="0.25"/>
    <row r="2596" ht="15.75" customHeight="1" x14ac:dyDescent="0.25"/>
    <row r="2597" ht="15.75" customHeight="1" x14ac:dyDescent="0.25"/>
    <row r="2598" ht="15.75" customHeight="1" x14ac:dyDescent="0.25"/>
    <row r="2599" ht="15.75" customHeight="1" x14ac:dyDescent="0.25"/>
    <row r="2600" ht="15.75" customHeight="1" x14ac:dyDescent="0.25"/>
    <row r="2601" ht="15.75" customHeight="1" x14ac:dyDescent="0.25"/>
    <row r="2602" ht="15.75" customHeight="1" x14ac:dyDescent="0.25"/>
    <row r="2603" ht="15.75" customHeight="1" x14ac:dyDescent="0.25"/>
    <row r="2604" ht="15.75" customHeight="1" x14ac:dyDescent="0.25"/>
    <row r="2605" ht="15.75" customHeight="1" x14ac:dyDescent="0.25"/>
    <row r="2606" ht="15.75" customHeight="1" x14ac:dyDescent="0.25"/>
    <row r="2607" ht="15.75" customHeight="1" x14ac:dyDescent="0.25"/>
    <row r="2608" ht="15.75" customHeight="1" x14ac:dyDescent="0.25"/>
    <row r="2609" ht="15.75" customHeight="1" x14ac:dyDescent="0.25"/>
    <row r="2610" ht="15.75" customHeight="1" x14ac:dyDescent="0.25"/>
    <row r="2611" ht="15.75" customHeight="1" x14ac:dyDescent="0.25"/>
    <row r="2612" ht="15.75" customHeight="1" x14ac:dyDescent="0.25"/>
    <row r="2613" ht="15.75" customHeight="1" x14ac:dyDescent="0.25"/>
    <row r="2614" ht="15.75" customHeight="1" x14ac:dyDescent="0.25"/>
    <row r="2615" ht="15.75" customHeight="1" x14ac:dyDescent="0.25"/>
    <row r="2616" ht="15.75" customHeight="1" x14ac:dyDescent="0.25"/>
    <row r="2617" ht="15.75" customHeight="1" x14ac:dyDescent="0.25"/>
    <row r="2618" ht="15.75" customHeight="1" x14ac:dyDescent="0.25"/>
    <row r="2619" ht="15.75" customHeight="1" x14ac:dyDescent="0.25"/>
    <row r="2620" ht="15.75" customHeight="1" x14ac:dyDescent="0.25"/>
    <row r="2621" ht="15.75" customHeight="1" x14ac:dyDescent="0.25"/>
    <row r="2622" ht="15.75" customHeight="1" x14ac:dyDescent="0.25"/>
    <row r="2623" ht="15.75" customHeight="1" x14ac:dyDescent="0.25"/>
    <row r="2624" ht="15.75" customHeight="1" x14ac:dyDescent="0.25"/>
    <row r="2625" ht="15.75" customHeight="1" x14ac:dyDescent="0.25"/>
    <row r="2626" ht="15.75" customHeight="1" x14ac:dyDescent="0.25"/>
    <row r="2627" ht="15.75" customHeight="1" x14ac:dyDescent="0.25"/>
    <row r="2628" ht="15.75" customHeight="1" x14ac:dyDescent="0.25"/>
    <row r="2629" ht="15.75" customHeight="1" x14ac:dyDescent="0.25"/>
    <row r="2630" ht="15.75" customHeight="1" x14ac:dyDescent="0.25"/>
    <row r="2631" ht="15.75" customHeight="1" x14ac:dyDescent="0.25"/>
    <row r="2632" ht="15.75" customHeight="1" x14ac:dyDescent="0.25"/>
    <row r="2633" ht="15.75" customHeight="1" x14ac:dyDescent="0.25"/>
    <row r="2634" ht="15.75" customHeight="1" x14ac:dyDescent="0.25"/>
    <row r="2635" ht="15.75" customHeight="1" x14ac:dyDescent="0.25"/>
    <row r="2636" ht="15.75" customHeight="1" x14ac:dyDescent="0.25"/>
    <row r="2637" ht="15.75" customHeight="1" x14ac:dyDescent="0.25"/>
    <row r="2638" ht="15.75" customHeight="1" x14ac:dyDescent="0.25"/>
    <row r="2639" ht="15.75" customHeight="1" x14ac:dyDescent="0.25"/>
    <row r="2640" ht="15.75" customHeight="1" x14ac:dyDescent="0.25"/>
    <row r="2641" ht="15.75" customHeight="1" x14ac:dyDescent="0.25"/>
    <row r="2642" ht="15.75" customHeight="1" x14ac:dyDescent="0.25"/>
    <row r="2643" ht="15.75" customHeight="1" x14ac:dyDescent="0.25"/>
    <row r="2644" ht="15.75" customHeight="1" x14ac:dyDescent="0.25"/>
    <row r="2645" ht="15.75" customHeight="1" x14ac:dyDescent="0.25"/>
    <row r="2646" ht="15.75" customHeight="1" x14ac:dyDescent="0.25"/>
    <row r="2647" ht="15.75" customHeight="1" x14ac:dyDescent="0.25"/>
    <row r="2648" ht="15.75" customHeight="1" x14ac:dyDescent="0.25"/>
    <row r="2649" ht="15.75" customHeight="1" x14ac:dyDescent="0.25"/>
    <row r="2650" ht="15.75" customHeight="1" x14ac:dyDescent="0.25"/>
    <row r="2651" ht="15.75" customHeight="1" x14ac:dyDescent="0.25"/>
    <row r="2652" ht="15.75" customHeight="1" x14ac:dyDescent="0.25"/>
    <row r="2653" ht="15.75" customHeight="1" x14ac:dyDescent="0.25"/>
    <row r="2654" ht="15.75" customHeight="1" x14ac:dyDescent="0.25"/>
    <row r="2655" ht="15.75" customHeight="1" x14ac:dyDescent="0.25"/>
    <row r="2656" ht="15.75" customHeight="1" x14ac:dyDescent="0.25"/>
    <row r="2657" ht="15.75" customHeight="1" x14ac:dyDescent="0.25"/>
    <row r="2658" ht="15.75" customHeight="1" x14ac:dyDescent="0.25"/>
    <row r="2659" ht="15.75" customHeight="1" x14ac:dyDescent="0.25"/>
    <row r="2660" ht="15.75" customHeight="1" x14ac:dyDescent="0.25"/>
    <row r="2661" ht="15.75" customHeight="1" x14ac:dyDescent="0.25"/>
    <row r="2662" ht="15.75" customHeight="1" x14ac:dyDescent="0.25"/>
    <row r="2663" ht="15.75" customHeight="1" x14ac:dyDescent="0.25"/>
    <row r="2664" ht="15.75" customHeight="1" x14ac:dyDescent="0.25"/>
    <row r="2665" ht="15.75" customHeight="1" x14ac:dyDescent="0.25"/>
    <row r="2666" ht="15.75" customHeight="1" x14ac:dyDescent="0.25"/>
    <row r="2667" ht="15.75" customHeight="1" x14ac:dyDescent="0.25"/>
    <row r="2668" ht="15.75" customHeight="1" x14ac:dyDescent="0.25"/>
    <row r="2669" ht="15.75" customHeight="1" x14ac:dyDescent="0.25"/>
    <row r="2670" ht="15.75" customHeight="1" x14ac:dyDescent="0.25"/>
    <row r="2671" ht="15.75" customHeight="1" x14ac:dyDescent="0.25"/>
    <row r="2672" ht="15.75" customHeight="1" x14ac:dyDescent="0.25"/>
    <row r="2673" ht="15.75" customHeight="1" x14ac:dyDescent="0.25"/>
    <row r="2674" ht="15.75" customHeight="1" x14ac:dyDescent="0.25"/>
    <row r="2675" ht="15.75" customHeight="1" x14ac:dyDescent="0.25"/>
    <row r="2676" ht="15.75" customHeight="1" x14ac:dyDescent="0.25"/>
    <row r="2677" ht="15.75" customHeight="1" x14ac:dyDescent="0.25"/>
    <row r="2678" ht="15.75" customHeight="1" x14ac:dyDescent="0.25"/>
    <row r="2679" ht="15.75" customHeight="1" x14ac:dyDescent="0.25"/>
    <row r="2680" ht="15.75" customHeight="1" x14ac:dyDescent="0.25"/>
    <row r="2681" ht="15.75" customHeight="1" x14ac:dyDescent="0.25"/>
    <row r="2682" ht="15.75" customHeight="1" x14ac:dyDescent="0.25"/>
    <row r="2683" ht="15.75" customHeight="1" x14ac:dyDescent="0.25"/>
    <row r="2684" ht="15.75" customHeight="1" x14ac:dyDescent="0.25"/>
    <row r="2685" ht="15.75" customHeight="1" x14ac:dyDescent="0.25"/>
    <row r="2686" ht="15.75" customHeight="1" x14ac:dyDescent="0.25"/>
    <row r="2687" ht="15.75" customHeight="1" x14ac:dyDescent="0.25"/>
    <row r="2688" ht="15.75" customHeight="1" x14ac:dyDescent="0.25"/>
    <row r="2689" ht="15.75" customHeight="1" x14ac:dyDescent="0.25"/>
    <row r="2690" ht="15.75" customHeight="1" x14ac:dyDescent="0.25"/>
    <row r="2691" ht="15.75" customHeight="1" x14ac:dyDescent="0.25"/>
    <row r="2692" ht="15.75" customHeight="1" x14ac:dyDescent="0.25"/>
    <row r="2693" ht="15.75" customHeight="1" x14ac:dyDescent="0.25"/>
    <row r="2694" ht="15.75" customHeight="1" x14ac:dyDescent="0.25"/>
    <row r="2695" ht="15.75" customHeight="1" x14ac:dyDescent="0.25"/>
    <row r="2696" ht="15.75" customHeight="1" x14ac:dyDescent="0.25"/>
    <row r="2697" ht="15.75" customHeight="1" x14ac:dyDescent="0.25"/>
    <row r="2698" ht="15.75" customHeight="1" x14ac:dyDescent="0.25"/>
    <row r="2699" ht="15.75" customHeight="1" x14ac:dyDescent="0.25"/>
    <row r="2700" ht="15.75" customHeight="1" x14ac:dyDescent="0.25"/>
    <row r="2701" ht="15.75" customHeight="1" x14ac:dyDescent="0.25"/>
    <row r="2702" ht="15.75" customHeight="1" x14ac:dyDescent="0.25"/>
    <row r="2703" ht="15.75" customHeight="1" x14ac:dyDescent="0.25"/>
    <row r="2704" ht="15.75" customHeight="1" x14ac:dyDescent="0.25"/>
    <row r="2705" ht="15.75" customHeight="1" x14ac:dyDescent="0.25"/>
    <row r="2706" ht="15.75" customHeight="1" x14ac:dyDescent="0.25"/>
    <row r="2707" ht="15.75" customHeight="1" x14ac:dyDescent="0.25"/>
    <row r="2708" ht="15.75" customHeight="1" x14ac:dyDescent="0.25"/>
    <row r="2709" ht="15.75" customHeight="1" x14ac:dyDescent="0.25"/>
    <row r="2710" ht="15.75" customHeight="1" x14ac:dyDescent="0.25"/>
    <row r="2711" ht="15.75" customHeight="1" x14ac:dyDescent="0.25"/>
    <row r="2712" ht="15.75" customHeight="1" x14ac:dyDescent="0.25"/>
    <row r="2713" ht="15.75" customHeight="1" x14ac:dyDescent="0.25"/>
    <row r="2714" ht="15.75" customHeight="1" x14ac:dyDescent="0.25"/>
    <row r="2715" ht="15.75" customHeight="1" x14ac:dyDescent="0.25"/>
    <row r="2716" ht="15.75" customHeight="1" x14ac:dyDescent="0.25"/>
    <row r="2717" ht="15.75" customHeight="1" x14ac:dyDescent="0.25"/>
    <row r="2718" ht="15.75" customHeight="1" x14ac:dyDescent="0.25"/>
    <row r="2719" ht="15.75" customHeight="1" x14ac:dyDescent="0.25"/>
    <row r="2720" ht="15.75" customHeight="1" x14ac:dyDescent="0.25"/>
    <row r="2721" ht="15.75" customHeight="1" x14ac:dyDescent="0.25"/>
    <row r="2722" ht="15.75" customHeight="1" x14ac:dyDescent="0.25"/>
    <row r="2723" ht="15.75" customHeight="1" x14ac:dyDescent="0.25"/>
    <row r="2724" ht="15.75" customHeight="1" x14ac:dyDescent="0.25"/>
    <row r="2725" ht="15.75" customHeight="1" x14ac:dyDescent="0.25"/>
    <row r="2726" ht="15.75" customHeight="1" x14ac:dyDescent="0.25"/>
    <row r="2727" ht="15.75" customHeight="1" x14ac:dyDescent="0.25"/>
    <row r="2728" ht="15.75" customHeight="1" x14ac:dyDescent="0.25"/>
    <row r="2729" ht="15.75" customHeight="1" x14ac:dyDescent="0.25"/>
    <row r="2730" ht="15.75" customHeight="1" x14ac:dyDescent="0.25"/>
    <row r="2731" ht="15.75" customHeight="1" x14ac:dyDescent="0.25"/>
    <row r="2732" ht="15.75" customHeight="1" x14ac:dyDescent="0.25"/>
    <row r="2733" ht="15.75" customHeight="1" x14ac:dyDescent="0.25"/>
    <row r="2734" ht="15.75" customHeight="1" x14ac:dyDescent="0.25"/>
    <row r="2735" ht="15.75" customHeight="1" x14ac:dyDescent="0.25"/>
    <row r="2736" ht="15.75" customHeight="1" x14ac:dyDescent="0.25"/>
    <row r="2737" ht="15.75" customHeight="1" x14ac:dyDescent="0.25"/>
    <row r="2738" ht="15.75" customHeight="1" x14ac:dyDescent="0.25"/>
    <row r="2739" ht="15.75" customHeight="1" x14ac:dyDescent="0.25"/>
    <row r="2740" ht="15.75" customHeight="1" x14ac:dyDescent="0.25"/>
    <row r="2741" ht="15.75" customHeight="1" x14ac:dyDescent="0.25"/>
    <row r="2742" ht="15.75" customHeight="1" x14ac:dyDescent="0.25"/>
    <row r="2743" ht="15.75" customHeight="1" x14ac:dyDescent="0.25"/>
    <row r="2744" ht="15.75" customHeight="1" x14ac:dyDescent="0.25"/>
    <row r="2745" ht="15.75" customHeight="1" x14ac:dyDescent="0.25"/>
    <row r="2746" ht="15.75" customHeight="1" x14ac:dyDescent="0.25"/>
    <row r="2747" ht="15.75" customHeight="1" x14ac:dyDescent="0.25"/>
    <row r="2748" ht="15.75" customHeight="1" x14ac:dyDescent="0.25"/>
    <row r="2749" ht="15.75" customHeight="1" x14ac:dyDescent="0.25"/>
    <row r="2750" ht="15.75" customHeight="1" x14ac:dyDescent="0.25"/>
    <row r="2751" ht="15.75" customHeight="1" x14ac:dyDescent="0.25"/>
    <row r="2752" ht="15.75" customHeight="1" x14ac:dyDescent="0.25"/>
    <row r="2753" ht="15.75" customHeight="1" x14ac:dyDescent="0.25"/>
    <row r="2754" ht="15.75" customHeight="1" x14ac:dyDescent="0.25"/>
    <row r="2755" ht="15.75" customHeight="1" x14ac:dyDescent="0.25"/>
    <row r="2756" ht="15.75" customHeight="1" x14ac:dyDescent="0.25"/>
    <row r="2757" ht="15.75" customHeight="1" x14ac:dyDescent="0.25"/>
    <row r="2758" ht="15.75" customHeight="1" x14ac:dyDescent="0.25"/>
    <row r="2759" ht="15.75" customHeight="1" x14ac:dyDescent="0.25"/>
    <row r="2760" ht="15.75" customHeight="1" x14ac:dyDescent="0.25"/>
    <row r="2761" ht="15.75" customHeight="1" x14ac:dyDescent="0.25"/>
    <row r="2762" ht="15.75" customHeight="1" x14ac:dyDescent="0.25"/>
    <row r="2763" ht="15.75" customHeight="1" x14ac:dyDescent="0.25"/>
    <row r="2764" ht="15.75" customHeight="1" x14ac:dyDescent="0.25"/>
    <row r="2765" ht="15.75" customHeight="1" x14ac:dyDescent="0.25"/>
    <row r="2766" ht="15.75" customHeight="1" x14ac:dyDescent="0.25"/>
    <row r="2767" ht="15.75" customHeight="1" x14ac:dyDescent="0.25"/>
    <row r="2768" ht="15.75" customHeight="1" x14ac:dyDescent="0.25"/>
    <row r="2769" ht="15.75" customHeight="1" x14ac:dyDescent="0.25"/>
    <row r="2770" ht="15.75" customHeight="1" x14ac:dyDescent="0.25"/>
    <row r="2771" ht="15.75" customHeight="1" x14ac:dyDescent="0.25"/>
    <row r="2772" ht="15.75" customHeight="1" x14ac:dyDescent="0.25"/>
    <row r="2773" ht="15.75" customHeight="1" x14ac:dyDescent="0.25"/>
    <row r="2774" ht="15.75" customHeight="1" x14ac:dyDescent="0.25"/>
    <row r="2775" ht="15.75" customHeight="1" x14ac:dyDescent="0.25"/>
    <row r="2776" ht="15.75" customHeight="1" x14ac:dyDescent="0.25"/>
    <row r="2777" ht="15.75" customHeight="1" x14ac:dyDescent="0.25"/>
    <row r="2778" ht="15.75" customHeight="1" x14ac:dyDescent="0.25"/>
    <row r="2779" ht="15.75" customHeight="1" x14ac:dyDescent="0.25"/>
    <row r="2780" ht="15.75" customHeight="1" x14ac:dyDescent="0.25"/>
    <row r="2781" ht="15.75" customHeight="1" x14ac:dyDescent="0.25"/>
    <row r="2782" ht="15.75" customHeight="1" x14ac:dyDescent="0.25"/>
    <row r="2783" ht="15.75" customHeight="1" x14ac:dyDescent="0.25"/>
    <row r="2784" ht="15.75" customHeight="1" x14ac:dyDescent="0.25"/>
    <row r="2785" ht="15.75" customHeight="1" x14ac:dyDescent="0.25"/>
    <row r="2786" ht="15.75" customHeight="1" x14ac:dyDescent="0.25"/>
    <row r="2787" ht="15.75" customHeight="1" x14ac:dyDescent="0.25"/>
    <row r="2788" ht="15.75" customHeight="1" x14ac:dyDescent="0.25"/>
    <row r="2789" ht="15.75" customHeight="1" x14ac:dyDescent="0.25"/>
    <row r="2790" ht="15.75" customHeight="1" x14ac:dyDescent="0.25"/>
    <row r="2791" ht="15.75" customHeight="1" x14ac:dyDescent="0.25"/>
    <row r="2792" ht="15.75" customHeight="1" x14ac:dyDescent="0.25"/>
    <row r="2793" ht="15.75" customHeight="1" x14ac:dyDescent="0.25"/>
    <row r="2794" ht="15.75" customHeight="1" x14ac:dyDescent="0.25"/>
    <row r="2795" ht="15.75" customHeight="1" x14ac:dyDescent="0.25"/>
    <row r="2796" ht="15.75" customHeight="1" x14ac:dyDescent="0.25"/>
    <row r="2797" ht="15.75" customHeight="1" x14ac:dyDescent="0.25"/>
    <row r="2798" ht="15.75" customHeight="1" x14ac:dyDescent="0.25"/>
    <row r="2799" ht="15.75" customHeight="1" x14ac:dyDescent="0.25"/>
    <row r="2800" ht="15.75" customHeight="1" x14ac:dyDescent="0.25"/>
    <row r="2801" ht="15.75" customHeight="1" x14ac:dyDescent="0.25"/>
    <row r="2802" ht="15.75" customHeight="1" x14ac:dyDescent="0.25"/>
    <row r="2803" ht="15.75" customHeight="1" x14ac:dyDescent="0.25"/>
    <row r="2804" ht="15.75" customHeight="1" x14ac:dyDescent="0.25"/>
    <row r="2805" ht="15.75" customHeight="1" x14ac:dyDescent="0.25"/>
    <row r="2806" ht="15.75" customHeight="1" x14ac:dyDescent="0.25"/>
    <row r="2807" ht="15.75" customHeight="1" x14ac:dyDescent="0.25"/>
    <row r="2808" ht="15.75" customHeight="1" x14ac:dyDescent="0.25"/>
    <row r="2809" ht="15.75" customHeight="1" x14ac:dyDescent="0.25"/>
    <row r="2810" ht="15.75" customHeight="1" x14ac:dyDescent="0.25"/>
    <row r="2811" ht="15.75" customHeight="1" x14ac:dyDescent="0.25"/>
    <row r="2812" ht="15.75" customHeight="1" x14ac:dyDescent="0.25"/>
    <row r="2813" ht="15.75" customHeight="1" x14ac:dyDescent="0.25"/>
    <row r="2814" ht="15.75" customHeight="1" x14ac:dyDescent="0.25"/>
    <row r="2815" ht="15.75" customHeight="1" x14ac:dyDescent="0.25"/>
    <row r="2816" ht="15.75" customHeight="1" x14ac:dyDescent="0.25"/>
    <row r="2817" ht="15.75" customHeight="1" x14ac:dyDescent="0.25"/>
    <row r="2818" ht="15.75" customHeight="1" x14ac:dyDescent="0.25"/>
    <row r="2819" ht="15.75" customHeight="1" x14ac:dyDescent="0.25"/>
    <row r="2820" ht="15.75" customHeight="1" x14ac:dyDescent="0.25"/>
    <row r="2821" ht="15.75" customHeight="1" x14ac:dyDescent="0.25"/>
    <row r="2822" ht="15.75" customHeight="1" x14ac:dyDescent="0.25"/>
    <row r="2823" ht="15.75" customHeight="1" x14ac:dyDescent="0.25"/>
    <row r="2824" ht="15.75" customHeight="1" x14ac:dyDescent="0.25"/>
    <row r="2825" ht="15.75" customHeight="1" x14ac:dyDescent="0.25"/>
    <row r="2826" ht="15.75" customHeight="1" x14ac:dyDescent="0.25"/>
    <row r="2827" ht="15.75" customHeight="1" x14ac:dyDescent="0.25"/>
    <row r="2828" ht="15.75" customHeight="1" x14ac:dyDescent="0.25"/>
    <row r="2829" ht="15.75" customHeight="1" x14ac:dyDescent="0.25"/>
    <row r="2830" ht="15.75" customHeight="1" x14ac:dyDescent="0.25"/>
    <row r="2831" ht="15.75" customHeight="1" x14ac:dyDescent="0.25"/>
    <row r="2832" ht="15.75" customHeight="1" x14ac:dyDescent="0.25"/>
    <row r="2833" ht="15.75" customHeight="1" x14ac:dyDescent="0.25"/>
    <row r="2834" ht="15.75" customHeight="1" x14ac:dyDescent="0.25"/>
    <row r="2835" ht="15.75" customHeight="1" x14ac:dyDescent="0.25"/>
    <row r="2836" ht="15.75" customHeight="1" x14ac:dyDescent="0.25"/>
    <row r="2837" ht="15.75" customHeight="1" x14ac:dyDescent="0.25"/>
    <row r="2838" ht="15.75" customHeight="1" x14ac:dyDescent="0.25"/>
    <row r="2839" ht="15.75" customHeight="1" x14ac:dyDescent="0.25"/>
    <row r="2840" ht="15.75" customHeight="1" x14ac:dyDescent="0.25"/>
    <row r="2841" ht="15.75" customHeight="1" x14ac:dyDescent="0.25"/>
    <row r="2842" ht="15.75" customHeight="1" x14ac:dyDescent="0.25"/>
    <row r="2843" ht="15.75" customHeight="1" x14ac:dyDescent="0.25"/>
    <row r="2844" ht="15.75" customHeight="1" x14ac:dyDescent="0.25"/>
    <row r="2845" ht="15.75" customHeight="1" x14ac:dyDescent="0.25"/>
    <row r="2846" ht="15.75" customHeight="1" x14ac:dyDescent="0.25"/>
    <row r="2847" ht="15.75" customHeight="1" x14ac:dyDescent="0.25"/>
    <row r="2848" ht="15.75" customHeight="1" x14ac:dyDescent="0.25"/>
    <row r="2849" ht="15.75" customHeight="1" x14ac:dyDescent="0.25"/>
    <row r="2850" ht="15.75" customHeight="1" x14ac:dyDescent="0.25"/>
    <row r="2851" ht="15.75" customHeight="1" x14ac:dyDescent="0.25"/>
    <row r="2852" ht="15.75" customHeight="1" x14ac:dyDescent="0.25"/>
    <row r="2853" ht="15.75" customHeight="1" x14ac:dyDescent="0.25"/>
    <row r="2854" ht="15.75" customHeight="1" x14ac:dyDescent="0.25"/>
    <row r="2855" ht="15.75" customHeight="1" x14ac:dyDescent="0.25"/>
    <row r="2856" ht="15.75" customHeight="1" x14ac:dyDescent="0.25"/>
    <row r="2857" ht="15.75" customHeight="1" x14ac:dyDescent="0.25"/>
    <row r="2858" ht="15.75" customHeight="1" x14ac:dyDescent="0.25"/>
    <row r="2859" ht="15.75" customHeight="1" x14ac:dyDescent="0.25"/>
    <row r="2860" ht="15.75" customHeight="1" x14ac:dyDescent="0.25"/>
    <row r="2861" ht="15.75" customHeight="1" x14ac:dyDescent="0.25"/>
    <row r="2862" ht="15.75" customHeight="1" x14ac:dyDescent="0.25"/>
    <row r="2863" ht="15.75" customHeight="1" x14ac:dyDescent="0.25"/>
    <row r="2864" ht="15.75" customHeight="1" x14ac:dyDescent="0.25"/>
    <row r="2865" ht="15.75" customHeight="1" x14ac:dyDescent="0.25"/>
    <row r="2866" ht="15.75" customHeight="1" x14ac:dyDescent="0.25"/>
    <row r="2867" ht="15.75" customHeight="1" x14ac:dyDescent="0.25"/>
    <row r="2868" ht="15.75" customHeight="1" x14ac:dyDescent="0.25"/>
    <row r="2869" ht="15.75" customHeight="1" x14ac:dyDescent="0.25"/>
    <row r="2870" ht="15.75" customHeight="1" x14ac:dyDescent="0.25"/>
    <row r="2871" ht="15.75" customHeight="1" x14ac:dyDescent="0.25"/>
    <row r="2872" ht="15.75" customHeight="1" x14ac:dyDescent="0.25"/>
    <row r="2873" ht="15.75" customHeight="1" x14ac:dyDescent="0.25"/>
    <row r="2874" ht="15.75" customHeight="1" x14ac:dyDescent="0.25"/>
    <row r="2875" ht="15.75" customHeight="1" x14ac:dyDescent="0.25"/>
    <row r="2876" ht="15.75" customHeight="1" x14ac:dyDescent="0.25"/>
    <row r="2877" ht="15.75" customHeight="1" x14ac:dyDescent="0.25"/>
    <row r="2878" ht="15.75" customHeight="1" x14ac:dyDescent="0.25"/>
    <row r="2879" ht="15.75" customHeight="1" x14ac:dyDescent="0.25"/>
    <row r="2880" ht="15.75" customHeight="1" x14ac:dyDescent="0.25"/>
    <row r="2881" ht="15.75" customHeight="1" x14ac:dyDescent="0.25"/>
    <row r="2882" ht="15.75" customHeight="1" x14ac:dyDescent="0.25"/>
    <row r="2883" ht="15.75" customHeight="1" x14ac:dyDescent="0.25"/>
    <row r="2884" ht="15.75" customHeight="1" x14ac:dyDescent="0.25"/>
    <row r="2885" ht="15.75" customHeight="1" x14ac:dyDescent="0.25"/>
    <row r="2886" ht="15.75" customHeight="1" x14ac:dyDescent="0.25"/>
    <row r="2887" ht="15.75" customHeight="1" x14ac:dyDescent="0.25"/>
    <row r="2888" ht="15.75" customHeight="1" x14ac:dyDescent="0.25"/>
    <row r="2889" ht="15.75" customHeight="1" x14ac:dyDescent="0.25"/>
    <row r="2890" ht="15.75" customHeight="1" x14ac:dyDescent="0.25"/>
    <row r="2891" ht="15.75" customHeight="1" x14ac:dyDescent="0.25"/>
    <row r="2892" ht="15.75" customHeight="1" x14ac:dyDescent="0.25"/>
    <row r="2893" ht="15.75" customHeight="1" x14ac:dyDescent="0.25"/>
    <row r="2894" ht="15.75" customHeight="1" x14ac:dyDescent="0.25"/>
    <row r="2895" ht="15.75" customHeight="1" x14ac:dyDescent="0.25"/>
    <row r="2896" ht="15.75" customHeight="1" x14ac:dyDescent="0.25"/>
    <row r="2897" ht="15.75" customHeight="1" x14ac:dyDescent="0.25"/>
    <row r="2898" ht="15.75" customHeight="1" x14ac:dyDescent="0.25"/>
    <row r="2899" ht="15.75" customHeight="1" x14ac:dyDescent="0.25"/>
    <row r="2900" ht="15.75" customHeight="1" x14ac:dyDescent="0.25"/>
    <row r="2901" ht="15.75" customHeight="1" x14ac:dyDescent="0.25"/>
    <row r="2902" ht="15.75" customHeight="1" x14ac:dyDescent="0.25"/>
    <row r="2903" ht="15.75" customHeight="1" x14ac:dyDescent="0.25"/>
    <row r="2904" ht="15.75" customHeight="1" x14ac:dyDescent="0.25"/>
    <row r="2905" ht="15.75" customHeight="1" x14ac:dyDescent="0.25"/>
    <row r="2906" ht="15.75" customHeight="1" x14ac:dyDescent="0.25"/>
    <row r="2907" ht="15.75" customHeight="1" x14ac:dyDescent="0.25"/>
    <row r="2908" ht="15.75" customHeight="1" x14ac:dyDescent="0.25"/>
    <row r="2909" ht="15.75" customHeight="1" x14ac:dyDescent="0.25"/>
    <row r="2910" ht="15.75" customHeight="1" x14ac:dyDescent="0.25"/>
    <row r="2911" ht="15.75" customHeight="1" x14ac:dyDescent="0.25"/>
    <row r="2912" ht="15.75" customHeight="1" x14ac:dyDescent="0.25"/>
    <row r="2913" ht="15.75" customHeight="1" x14ac:dyDescent="0.25"/>
    <row r="2914" ht="15.75" customHeight="1" x14ac:dyDescent="0.25"/>
    <row r="2915" ht="15.75" customHeight="1" x14ac:dyDescent="0.25"/>
    <row r="2916" ht="15.75" customHeight="1" x14ac:dyDescent="0.25"/>
    <row r="2917" ht="15.75" customHeight="1" x14ac:dyDescent="0.25"/>
    <row r="2918" ht="15.75" customHeight="1" x14ac:dyDescent="0.25"/>
    <row r="2919" ht="15.75" customHeight="1" x14ac:dyDescent="0.25"/>
    <row r="2920" ht="15.75" customHeight="1" x14ac:dyDescent="0.25"/>
    <row r="2921" ht="15.75" customHeight="1" x14ac:dyDescent="0.25"/>
    <row r="2922" ht="15.75" customHeight="1" x14ac:dyDescent="0.25"/>
    <row r="2923" ht="15.75" customHeight="1" x14ac:dyDescent="0.25"/>
    <row r="2924" ht="15.75" customHeight="1" x14ac:dyDescent="0.25"/>
    <row r="2925" ht="15.75" customHeight="1" x14ac:dyDescent="0.25"/>
    <row r="2926" ht="15.75" customHeight="1" x14ac:dyDescent="0.25"/>
    <row r="2927" ht="15.75" customHeight="1" x14ac:dyDescent="0.25"/>
    <row r="2928" ht="15.75" customHeight="1" x14ac:dyDescent="0.25"/>
    <row r="2929" ht="15.75" customHeight="1" x14ac:dyDescent="0.25"/>
    <row r="2930" ht="15.75" customHeight="1" x14ac:dyDescent="0.25"/>
    <row r="2931" ht="15.75" customHeight="1" x14ac:dyDescent="0.25"/>
    <row r="2932" ht="15.75" customHeight="1" x14ac:dyDescent="0.25"/>
    <row r="2933" ht="15.75" customHeight="1" x14ac:dyDescent="0.25"/>
    <row r="2934" ht="15.75" customHeight="1" x14ac:dyDescent="0.25"/>
    <row r="2935" ht="15.75" customHeight="1" x14ac:dyDescent="0.25"/>
    <row r="2936" ht="15.75" customHeight="1" x14ac:dyDescent="0.25"/>
    <row r="2937" ht="15.75" customHeight="1" x14ac:dyDescent="0.25"/>
    <row r="2938" ht="15.75" customHeight="1" x14ac:dyDescent="0.25"/>
    <row r="2939" ht="15.75" customHeight="1" x14ac:dyDescent="0.25"/>
    <row r="2940" ht="15.75" customHeight="1" x14ac:dyDescent="0.25"/>
    <row r="2941" ht="15.75" customHeight="1" x14ac:dyDescent="0.25"/>
    <row r="2942" ht="15.75" customHeight="1" x14ac:dyDescent="0.25"/>
    <row r="2943" ht="15.75" customHeight="1" x14ac:dyDescent="0.25"/>
    <row r="2944" ht="15.75" customHeight="1" x14ac:dyDescent="0.25"/>
    <row r="2945" ht="15.75" customHeight="1" x14ac:dyDescent="0.25"/>
    <row r="2946" ht="15.75" customHeight="1" x14ac:dyDescent="0.25"/>
    <row r="2947" ht="15.75" customHeight="1" x14ac:dyDescent="0.25"/>
    <row r="2948" ht="15.75" customHeight="1" x14ac:dyDescent="0.25"/>
    <row r="2949" ht="15.75" customHeight="1" x14ac:dyDescent="0.25"/>
    <row r="2950" ht="15.75" customHeight="1" x14ac:dyDescent="0.25"/>
    <row r="2951" ht="15.75" customHeight="1" x14ac:dyDescent="0.25"/>
    <row r="2952" ht="15.75" customHeight="1" x14ac:dyDescent="0.25"/>
    <row r="2953" ht="15.75" customHeight="1" x14ac:dyDescent="0.25"/>
    <row r="2954" ht="15.75" customHeight="1" x14ac:dyDescent="0.25"/>
    <row r="2955" ht="15.75" customHeight="1" x14ac:dyDescent="0.25"/>
    <row r="2956" ht="15.75" customHeight="1" x14ac:dyDescent="0.25"/>
    <row r="2957" ht="15.75" customHeight="1" x14ac:dyDescent="0.25"/>
    <row r="2958" ht="15.75" customHeight="1" x14ac:dyDescent="0.25"/>
    <row r="2959" ht="15.75" customHeight="1" x14ac:dyDescent="0.25"/>
    <row r="2960" ht="15.75" customHeight="1" x14ac:dyDescent="0.25"/>
    <row r="2961" ht="15.75" customHeight="1" x14ac:dyDescent="0.25"/>
    <row r="2962" ht="15.75" customHeight="1" x14ac:dyDescent="0.25"/>
    <row r="2963" ht="15.75" customHeight="1" x14ac:dyDescent="0.25"/>
    <row r="2964" ht="15.75" customHeight="1" x14ac:dyDescent="0.25"/>
    <row r="2965" ht="15.75" customHeight="1" x14ac:dyDescent="0.25"/>
    <row r="2966" ht="15.75" customHeight="1" x14ac:dyDescent="0.25"/>
    <row r="2967" ht="15.75" customHeight="1" x14ac:dyDescent="0.25"/>
    <row r="2968" ht="15.75" customHeight="1" x14ac:dyDescent="0.25"/>
    <row r="2969" ht="15.75" customHeight="1" x14ac:dyDescent="0.25"/>
    <row r="2970" ht="15.75" customHeight="1" x14ac:dyDescent="0.25"/>
    <row r="2971" ht="15.75" customHeight="1" x14ac:dyDescent="0.25"/>
    <row r="2972" ht="15.75" customHeight="1" x14ac:dyDescent="0.25"/>
    <row r="2973" ht="15.75" customHeight="1" x14ac:dyDescent="0.25"/>
    <row r="2974" ht="15.75" customHeight="1" x14ac:dyDescent="0.25"/>
    <row r="2975" ht="15.75" customHeight="1" x14ac:dyDescent="0.25"/>
    <row r="2976" ht="15.75" customHeight="1" x14ac:dyDescent="0.25"/>
    <row r="2977" ht="15.75" customHeight="1" x14ac:dyDescent="0.25"/>
    <row r="2978" ht="15.75" customHeight="1" x14ac:dyDescent="0.25"/>
    <row r="2979" ht="15.75" customHeight="1" x14ac:dyDescent="0.25"/>
    <row r="2980" ht="15.75" customHeight="1" x14ac:dyDescent="0.25"/>
    <row r="2981" ht="15.75" customHeight="1" x14ac:dyDescent="0.25"/>
    <row r="2982" ht="15.75" customHeight="1" x14ac:dyDescent="0.25"/>
    <row r="2983" ht="15.75" customHeight="1" x14ac:dyDescent="0.25"/>
    <row r="2984" ht="15.75" customHeight="1" x14ac:dyDescent="0.25"/>
    <row r="2985" ht="15.75" customHeight="1" x14ac:dyDescent="0.25"/>
    <row r="2986" ht="15.75" customHeight="1" x14ac:dyDescent="0.25"/>
    <row r="2987" ht="15.75" customHeight="1" x14ac:dyDescent="0.25"/>
    <row r="2988" ht="15.75" customHeight="1" x14ac:dyDescent="0.25"/>
    <row r="2989" ht="15.75" customHeight="1" x14ac:dyDescent="0.25"/>
    <row r="2990" ht="15.75" customHeight="1" x14ac:dyDescent="0.25"/>
    <row r="2991" ht="15.75" customHeight="1" x14ac:dyDescent="0.25"/>
    <row r="2992" ht="15.75" customHeight="1" x14ac:dyDescent="0.25"/>
    <row r="2993" ht="15.75" customHeight="1" x14ac:dyDescent="0.25"/>
    <row r="2994" ht="15.75" customHeight="1" x14ac:dyDescent="0.25"/>
    <row r="2995" ht="15.75" customHeight="1" x14ac:dyDescent="0.25"/>
    <row r="2996" ht="15.75" customHeight="1" x14ac:dyDescent="0.25"/>
    <row r="2997" ht="15.75" customHeight="1" x14ac:dyDescent="0.25"/>
    <row r="2998" ht="15.75" customHeight="1" x14ac:dyDescent="0.25"/>
    <row r="2999" ht="15.75" customHeight="1" x14ac:dyDescent="0.25"/>
    <row r="3000" ht="15.75" customHeight="1" x14ac:dyDescent="0.25"/>
    <row r="3001" ht="15.75" customHeight="1" x14ac:dyDescent="0.25"/>
    <row r="3002" ht="15.75" customHeight="1" x14ac:dyDescent="0.25"/>
    <row r="3003" ht="15.75" customHeight="1" x14ac:dyDescent="0.25"/>
    <row r="3004" ht="15.75" customHeight="1" x14ac:dyDescent="0.25"/>
    <row r="3005" ht="15.75" customHeight="1" x14ac:dyDescent="0.25"/>
    <row r="3006" ht="15.75" customHeight="1" x14ac:dyDescent="0.25"/>
    <row r="3007" ht="15.75" customHeight="1" x14ac:dyDescent="0.25"/>
    <row r="3008" ht="15.75" customHeight="1" x14ac:dyDescent="0.25"/>
    <row r="3009" ht="15.75" customHeight="1" x14ac:dyDescent="0.25"/>
    <row r="3010" ht="15.75" customHeight="1" x14ac:dyDescent="0.25"/>
    <row r="3011" ht="15.75" customHeight="1" x14ac:dyDescent="0.25"/>
    <row r="3012" ht="15.75" customHeight="1" x14ac:dyDescent="0.25"/>
    <row r="3013" ht="15.75" customHeight="1" x14ac:dyDescent="0.25"/>
    <row r="3014" ht="15.75" customHeight="1" x14ac:dyDescent="0.25"/>
    <row r="3015" ht="15.75" customHeight="1" x14ac:dyDescent="0.25"/>
    <row r="3016" ht="15.75" customHeight="1" x14ac:dyDescent="0.25"/>
    <row r="3017" ht="15.75" customHeight="1" x14ac:dyDescent="0.25"/>
    <row r="3018" ht="15.75" customHeight="1" x14ac:dyDescent="0.25"/>
    <row r="3019" ht="15.75" customHeight="1" x14ac:dyDescent="0.25"/>
    <row r="3020" ht="15.75" customHeight="1" x14ac:dyDescent="0.25"/>
    <row r="3021" ht="15.75" customHeight="1" x14ac:dyDescent="0.25"/>
    <row r="3022" ht="15.75" customHeight="1" x14ac:dyDescent="0.25"/>
    <row r="3023" ht="15.75" customHeight="1" x14ac:dyDescent="0.25"/>
    <row r="3024" ht="15.75" customHeight="1" x14ac:dyDescent="0.25"/>
    <row r="3025" ht="15.75" customHeight="1" x14ac:dyDescent="0.25"/>
    <row r="3026" ht="15.75" customHeight="1" x14ac:dyDescent="0.25"/>
    <row r="3027" ht="15.75" customHeight="1" x14ac:dyDescent="0.25"/>
    <row r="3028" ht="15.75" customHeight="1" x14ac:dyDescent="0.25"/>
    <row r="3029" ht="15.75" customHeight="1" x14ac:dyDescent="0.25"/>
    <row r="3030" ht="15.75" customHeight="1" x14ac:dyDescent="0.25"/>
    <row r="3031" ht="15.75" customHeight="1" x14ac:dyDescent="0.25"/>
    <row r="3032" ht="15.75" customHeight="1" x14ac:dyDescent="0.25"/>
    <row r="3033" ht="15.75" customHeight="1" x14ac:dyDescent="0.25"/>
    <row r="3034" ht="15.75" customHeight="1" x14ac:dyDescent="0.25"/>
    <row r="3035" ht="15.75" customHeight="1" x14ac:dyDescent="0.25"/>
    <row r="3036" ht="15.75" customHeight="1" x14ac:dyDescent="0.25"/>
    <row r="3037" ht="15.75" customHeight="1" x14ac:dyDescent="0.25"/>
    <row r="3038" ht="15.75" customHeight="1" x14ac:dyDescent="0.25"/>
    <row r="3039" ht="15.75" customHeight="1" x14ac:dyDescent="0.25"/>
    <row r="3040" ht="15.75" customHeight="1" x14ac:dyDescent="0.25"/>
    <row r="3041" ht="15.75" customHeight="1" x14ac:dyDescent="0.25"/>
    <row r="3042" ht="15.75" customHeight="1" x14ac:dyDescent="0.25"/>
    <row r="3043" ht="15.75" customHeight="1" x14ac:dyDescent="0.25"/>
    <row r="3044" ht="15.75" customHeight="1" x14ac:dyDescent="0.25"/>
    <row r="3045" ht="15.75" customHeight="1" x14ac:dyDescent="0.25"/>
    <row r="3046" ht="15.75" customHeight="1" x14ac:dyDescent="0.25"/>
    <row r="3047" ht="15.75" customHeight="1" x14ac:dyDescent="0.25"/>
    <row r="3048" ht="15.75" customHeight="1" x14ac:dyDescent="0.25"/>
    <row r="3049" ht="15.75" customHeight="1" x14ac:dyDescent="0.25"/>
    <row r="3050" ht="15.75" customHeight="1" x14ac:dyDescent="0.25"/>
    <row r="3051" ht="15.75" customHeight="1" x14ac:dyDescent="0.25"/>
    <row r="3052" ht="15.75" customHeight="1" x14ac:dyDescent="0.25"/>
    <row r="3053" ht="15.75" customHeight="1" x14ac:dyDescent="0.25"/>
    <row r="3054" ht="15.75" customHeight="1" x14ac:dyDescent="0.25"/>
    <row r="3055" ht="15.75" customHeight="1" x14ac:dyDescent="0.25"/>
    <row r="3056" ht="15.75" customHeight="1" x14ac:dyDescent="0.25"/>
    <row r="3057" ht="15.75" customHeight="1" x14ac:dyDescent="0.25"/>
    <row r="3058" ht="15.75" customHeight="1" x14ac:dyDescent="0.25"/>
    <row r="3059" ht="15.75" customHeight="1" x14ac:dyDescent="0.25"/>
    <row r="3060" ht="15.75" customHeight="1" x14ac:dyDescent="0.25"/>
    <row r="3061" ht="15.75" customHeight="1" x14ac:dyDescent="0.25"/>
    <row r="3062" ht="15.75" customHeight="1" x14ac:dyDescent="0.25"/>
    <row r="3063" ht="15.75" customHeight="1" x14ac:dyDescent="0.25"/>
    <row r="3064" ht="15.75" customHeight="1" x14ac:dyDescent="0.25"/>
    <row r="3065" ht="15.75" customHeight="1" x14ac:dyDescent="0.25"/>
    <row r="3066" ht="15.75" customHeight="1" x14ac:dyDescent="0.25"/>
    <row r="3067" ht="15.75" customHeight="1" x14ac:dyDescent="0.25"/>
    <row r="3068" ht="15.75" customHeight="1" x14ac:dyDescent="0.25"/>
    <row r="3069" ht="15.75" customHeight="1" x14ac:dyDescent="0.25"/>
    <row r="3070" ht="15.75" customHeight="1" x14ac:dyDescent="0.25"/>
    <row r="3071" ht="15.75" customHeight="1" x14ac:dyDescent="0.25"/>
    <row r="3072" ht="15.75" customHeight="1" x14ac:dyDescent="0.25"/>
    <row r="3073" ht="15.75" customHeight="1" x14ac:dyDescent="0.25"/>
    <row r="3074" ht="15.75" customHeight="1" x14ac:dyDescent="0.25"/>
    <row r="3075" ht="15.75" customHeight="1" x14ac:dyDescent="0.25"/>
    <row r="3076" ht="15.75" customHeight="1" x14ac:dyDescent="0.25"/>
    <row r="3077" ht="15.75" customHeight="1" x14ac:dyDescent="0.25"/>
    <row r="3078" ht="15.75" customHeight="1" x14ac:dyDescent="0.25"/>
    <row r="3079" ht="15.75" customHeight="1" x14ac:dyDescent="0.25"/>
    <row r="3080" ht="15.75" customHeight="1" x14ac:dyDescent="0.25"/>
    <row r="3081" ht="15.75" customHeight="1" x14ac:dyDescent="0.25"/>
    <row r="3082" ht="15.75" customHeight="1" x14ac:dyDescent="0.25"/>
    <row r="3083" ht="15.75" customHeight="1" x14ac:dyDescent="0.25"/>
    <row r="3084" ht="15.75" customHeight="1" x14ac:dyDescent="0.25"/>
    <row r="3085" ht="15.75" customHeight="1" x14ac:dyDescent="0.25"/>
    <row r="3086" ht="15.75" customHeight="1" x14ac:dyDescent="0.25"/>
    <row r="3087" ht="15.75" customHeight="1" x14ac:dyDescent="0.25"/>
    <row r="3088" ht="15.75" customHeight="1" x14ac:dyDescent="0.25"/>
    <row r="3089" ht="15.75" customHeight="1" x14ac:dyDescent="0.25"/>
    <row r="3090" ht="15.75" customHeight="1" x14ac:dyDescent="0.25"/>
    <row r="3091" ht="15.75" customHeight="1" x14ac:dyDescent="0.25"/>
    <row r="3092" ht="15.75" customHeight="1" x14ac:dyDescent="0.25"/>
    <row r="3093" ht="15.75" customHeight="1" x14ac:dyDescent="0.25"/>
    <row r="3094" ht="15.75" customHeight="1" x14ac:dyDescent="0.25"/>
    <row r="3095" ht="15.75" customHeight="1" x14ac:dyDescent="0.25"/>
    <row r="3096" ht="15.75" customHeight="1" x14ac:dyDescent="0.25"/>
    <row r="3097" ht="15.75" customHeight="1" x14ac:dyDescent="0.25"/>
    <row r="3098" ht="15.75" customHeight="1" x14ac:dyDescent="0.25"/>
    <row r="3099" ht="15.75" customHeight="1" x14ac:dyDescent="0.25"/>
    <row r="3100" ht="15.75" customHeight="1" x14ac:dyDescent="0.25"/>
    <row r="3101" ht="15.75" customHeight="1" x14ac:dyDescent="0.25"/>
    <row r="3102" ht="15.75" customHeight="1" x14ac:dyDescent="0.25"/>
    <row r="3103" ht="15.75" customHeight="1" x14ac:dyDescent="0.25"/>
    <row r="3104" ht="15.75" customHeight="1" x14ac:dyDescent="0.25"/>
    <row r="3105" ht="15.75" customHeight="1" x14ac:dyDescent="0.25"/>
    <row r="3106" ht="15.75" customHeight="1" x14ac:dyDescent="0.25"/>
    <row r="3107" ht="15.75" customHeight="1" x14ac:dyDescent="0.25"/>
    <row r="3108" ht="15.75" customHeight="1" x14ac:dyDescent="0.25"/>
    <row r="3109" ht="15.75" customHeight="1" x14ac:dyDescent="0.25"/>
    <row r="3110" ht="15.75" customHeight="1" x14ac:dyDescent="0.25"/>
    <row r="3111" ht="15.75" customHeight="1" x14ac:dyDescent="0.25"/>
    <row r="3112" ht="15.75" customHeight="1" x14ac:dyDescent="0.25"/>
    <row r="3113" ht="15.75" customHeight="1" x14ac:dyDescent="0.25"/>
    <row r="3114" ht="15.75" customHeight="1" x14ac:dyDescent="0.25"/>
    <row r="3115" ht="15.75" customHeight="1" x14ac:dyDescent="0.25"/>
    <row r="3116" ht="15.75" customHeight="1" x14ac:dyDescent="0.25"/>
    <row r="3117" ht="15.75" customHeight="1" x14ac:dyDescent="0.25"/>
    <row r="3118" ht="15.75" customHeight="1" x14ac:dyDescent="0.25"/>
    <row r="3119" ht="15.75" customHeight="1" x14ac:dyDescent="0.25"/>
    <row r="3120" ht="15.75" customHeight="1" x14ac:dyDescent="0.25"/>
    <row r="3121" ht="15.75" customHeight="1" x14ac:dyDescent="0.25"/>
    <row r="3122" ht="15.75" customHeight="1" x14ac:dyDescent="0.25"/>
    <row r="3123" ht="15.75" customHeight="1" x14ac:dyDescent="0.25"/>
    <row r="3124" ht="15.75" customHeight="1" x14ac:dyDescent="0.25"/>
    <row r="3125" ht="15.75" customHeight="1" x14ac:dyDescent="0.25"/>
    <row r="3126" ht="15.75" customHeight="1" x14ac:dyDescent="0.25"/>
    <row r="3127" ht="15.75" customHeight="1" x14ac:dyDescent="0.25"/>
    <row r="3128" ht="15.75" customHeight="1" x14ac:dyDescent="0.25"/>
    <row r="3129" ht="15.75" customHeight="1" x14ac:dyDescent="0.25"/>
    <row r="3130" ht="15.75" customHeight="1" x14ac:dyDescent="0.25"/>
    <row r="3131" ht="15.75" customHeight="1" x14ac:dyDescent="0.25"/>
    <row r="3132" ht="15.75" customHeight="1" x14ac:dyDescent="0.25"/>
    <row r="3133" ht="15.75" customHeight="1" x14ac:dyDescent="0.25"/>
    <row r="3134" ht="15.75" customHeight="1" x14ac:dyDescent="0.25"/>
    <row r="3135" ht="15.75" customHeight="1" x14ac:dyDescent="0.25"/>
    <row r="3136" ht="15.75" customHeight="1" x14ac:dyDescent="0.25"/>
    <row r="3137" ht="15.75" customHeight="1" x14ac:dyDescent="0.25"/>
    <row r="3138" ht="15.75" customHeight="1" x14ac:dyDescent="0.25"/>
    <row r="3139" ht="15.75" customHeight="1" x14ac:dyDescent="0.25"/>
    <row r="3140" ht="15.75" customHeight="1" x14ac:dyDescent="0.25"/>
    <row r="3141" ht="15.75" customHeight="1" x14ac:dyDescent="0.25"/>
    <row r="3142" ht="15.75" customHeight="1" x14ac:dyDescent="0.25"/>
    <row r="3143" ht="15.75" customHeight="1" x14ac:dyDescent="0.25"/>
    <row r="3144" ht="15.75" customHeight="1" x14ac:dyDescent="0.25"/>
    <row r="3145" ht="15.75" customHeight="1" x14ac:dyDescent="0.25"/>
    <row r="3146" ht="15.75" customHeight="1" x14ac:dyDescent="0.25"/>
    <row r="3147" ht="15.75" customHeight="1" x14ac:dyDescent="0.25"/>
    <row r="3148" ht="15.75" customHeight="1" x14ac:dyDescent="0.25"/>
    <row r="3149" ht="15.75" customHeight="1" x14ac:dyDescent="0.25"/>
    <row r="3150" ht="15.75" customHeight="1" x14ac:dyDescent="0.25"/>
    <row r="3151" ht="15.75" customHeight="1" x14ac:dyDescent="0.25"/>
    <row r="3152" ht="15.75" customHeight="1" x14ac:dyDescent="0.25"/>
    <row r="3153" ht="15.75" customHeight="1" x14ac:dyDescent="0.25"/>
    <row r="3154" ht="15.75" customHeight="1" x14ac:dyDescent="0.25"/>
    <row r="3155" ht="15.75" customHeight="1" x14ac:dyDescent="0.25"/>
    <row r="3156" ht="15.75" customHeight="1" x14ac:dyDescent="0.25"/>
    <row r="3157" ht="15.75" customHeight="1" x14ac:dyDescent="0.25"/>
    <row r="3158" ht="15.75" customHeight="1" x14ac:dyDescent="0.25"/>
    <row r="3159" ht="15.75" customHeight="1" x14ac:dyDescent="0.25"/>
    <row r="3160" ht="15.75" customHeight="1" x14ac:dyDescent="0.25"/>
    <row r="3161" ht="15.75" customHeight="1" x14ac:dyDescent="0.25"/>
    <row r="3162" ht="15.75" customHeight="1" x14ac:dyDescent="0.25"/>
    <row r="3163" ht="15.75" customHeight="1" x14ac:dyDescent="0.25"/>
    <row r="3164" ht="15.75" customHeight="1" x14ac:dyDescent="0.25"/>
    <row r="3165" ht="15.75" customHeight="1" x14ac:dyDescent="0.25"/>
    <row r="3166" ht="15.75" customHeight="1" x14ac:dyDescent="0.25"/>
    <row r="3167" ht="15.75" customHeight="1" x14ac:dyDescent="0.25"/>
    <row r="3168" ht="15.75" customHeight="1" x14ac:dyDescent="0.25"/>
    <row r="3169" ht="15.75" customHeight="1" x14ac:dyDescent="0.25"/>
    <row r="3170" ht="15.75" customHeight="1" x14ac:dyDescent="0.25"/>
    <row r="3171" ht="15.75" customHeight="1" x14ac:dyDescent="0.25"/>
    <row r="3172" ht="15.75" customHeight="1" x14ac:dyDescent="0.25"/>
    <row r="3173" ht="15.75" customHeight="1" x14ac:dyDescent="0.25"/>
    <row r="3174" ht="15.75" customHeight="1" x14ac:dyDescent="0.25"/>
    <row r="3175" ht="15.75" customHeight="1" x14ac:dyDescent="0.25"/>
    <row r="3176" ht="15.75" customHeight="1" x14ac:dyDescent="0.25"/>
    <row r="3177" ht="15.75" customHeight="1" x14ac:dyDescent="0.25"/>
    <row r="3178" ht="15.75" customHeight="1" x14ac:dyDescent="0.25"/>
    <row r="3179" ht="15.75" customHeight="1" x14ac:dyDescent="0.25"/>
    <row r="3180" ht="15.75" customHeight="1" x14ac:dyDescent="0.25"/>
    <row r="3181" ht="15.75" customHeight="1" x14ac:dyDescent="0.25"/>
    <row r="3182" ht="15.75" customHeight="1" x14ac:dyDescent="0.25"/>
    <row r="3183" ht="15.75" customHeight="1" x14ac:dyDescent="0.25"/>
    <row r="3184" ht="15.75" customHeight="1" x14ac:dyDescent="0.25"/>
    <row r="3185" ht="15.75" customHeight="1" x14ac:dyDescent="0.25"/>
    <row r="3186" ht="15.75" customHeight="1" x14ac:dyDescent="0.25"/>
    <row r="3187" ht="15.75" customHeight="1" x14ac:dyDescent="0.25"/>
    <row r="3188" ht="15.75" customHeight="1" x14ac:dyDescent="0.25"/>
    <row r="3189" ht="15.75" customHeight="1" x14ac:dyDescent="0.25"/>
    <row r="3190" ht="15.75" customHeight="1" x14ac:dyDescent="0.25"/>
    <row r="3191" ht="15.75" customHeight="1" x14ac:dyDescent="0.25"/>
    <row r="3192" ht="15.75" customHeight="1" x14ac:dyDescent="0.25"/>
    <row r="3193" ht="15.75" customHeight="1" x14ac:dyDescent="0.25"/>
    <row r="3194" ht="15.75" customHeight="1" x14ac:dyDescent="0.25"/>
    <row r="3195" ht="15.75" customHeight="1" x14ac:dyDescent="0.25"/>
    <row r="3196" ht="15.75" customHeight="1" x14ac:dyDescent="0.25"/>
    <row r="3197" ht="15.75" customHeight="1" x14ac:dyDescent="0.25"/>
    <row r="3198" ht="15.75" customHeight="1" x14ac:dyDescent="0.25"/>
    <row r="3199" ht="15.75" customHeight="1" x14ac:dyDescent="0.25"/>
    <row r="3200" ht="15.75" customHeight="1" x14ac:dyDescent="0.25"/>
    <row r="3201" ht="15.75" customHeight="1" x14ac:dyDescent="0.25"/>
    <row r="3202" ht="15.75" customHeight="1" x14ac:dyDescent="0.25"/>
    <row r="3203" ht="15.75" customHeight="1" x14ac:dyDescent="0.25"/>
    <row r="3204" ht="15.75" customHeight="1" x14ac:dyDescent="0.25"/>
    <row r="3205" ht="15.75" customHeight="1" x14ac:dyDescent="0.25"/>
    <row r="3206" ht="15.75" customHeight="1" x14ac:dyDescent="0.25"/>
    <row r="3207" ht="15.75" customHeight="1" x14ac:dyDescent="0.25"/>
    <row r="3208" ht="15.75" customHeight="1" x14ac:dyDescent="0.25"/>
    <row r="3209" ht="15.75" customHeight="1" x14ac:dyDescent="0.25"/>
    <row r="3210" ht="15.75" customHeight="1" x14ac:dyDescent="0.25"/>
    <row r="3211" ht="15.75" customHeight="1" x14ac:dyDescent="0.25"/>
    <row r="3212" ht="15.75" customHeight="1" x14ac:dyDescent="0.25"/>
    <row r="3213" ht="15.75" customHeight="1" x14ac:dyDescent="0.25"/>
    <row r="3214" ht="15.75" customHeight="1" x14ac:dyDescent="0.25"/>
    <row r="3215" ht="15.75" customHeight="1" x14ac:dyDescent="0.25"/>
    <row r="3216" ht="15.75" customHeight="1" x14ac:dyDescent="0.25"/>
    <row r="3217" ht="15.75" customHeight="1" x14ac:dyDescent="0.25"/>
    <row r="3218" ht="15.75" customHeight="1" x14ac:dyDescent="0.25"/>
    <row r="3219" ht="15.75" customHeight="1" x14ac:dyDescent="0.25"/>
    <row r="3220" ht="15.75" customHeight="1" x14ac:dyDescent="0.25"/>
    <row r="3221" ht="15.75" customHeight="1" x14ac:dyDescent="0.25"/>
    <row r="3222" ht="15.75" customHeight="1" x14ac:dyDescent="0.25"/>
    <row r="3223" ht="15.75" customHeight="1" x14ac:dyDescent="0.25"/>
    <row r="3224" ht="15.75" customHeight="1" x14ac:dyDescent="0.25"/>
    <row r="3225" ht="15.75" customHeight="1" x14ac:dyDescent="0.25"/>
    <row r="3226" ht="15.75" customHeight="1" x14ac:dyDescent="0.25"/>
    <row r="3227" ht="15.75" customHeight="1" x14ac:dyDescent="0.25"/>
    <row r="3228" ht="15.75" customHeight="1" x14ac:dyDescent="0.25"/>
    <row r="3229" ht="15.75" customHeight="1" x14ac:dyDescent="0.25"/>
    <row r="3230" ht="15.75" customHeight="1" x14ac:dyDescent="0.25"/>
    <row r="3231" ht="15.75" customHeight="1" x14ac:dyDescent="0.25"/>
    <row r="3232" ht="15.75" customHeight="1" x14ac:dyDescent="0.25"/>
    <row r="3233" ht="15.75" customHeight="1" x14ac:dyDescent="0.25"/>
    <row r="3234" ht="15.75" customHeight="1" x14ac:dyDescent="0.25"/>
    <row r="3235" ht="15.75" customHeight="1" x14ac:dyDescent="0.25"/>
    <row r="3236" ht="15.75" customHeight="1" x14ac:dyDescent="0.25"/>
    <row r="3237" ht="15.75" customHeight="1" x14ac:dyDescent="0.25"/>
    <row r="3238" ht="15.75" customHeight="1" x14ac:dyDescent="0.25"/>
    <row r="3239" ht="15.75" customHeight="1" x14ac:dyDescent="0.25"/>
    <row r="3240" ht="15.75" customHeight="1" x14ac:dyDescent="0.25"/>
    <row r="3241" ht="15.75" customHeight="1" x14ac:dyDescent="0.25"/>
    <row r="3242" ht="15.75" customHeight="1" x14ac:dyDescent="0.25"/>
    <row r="3243" ht="15.75" customHeight="1" x14ac:dyDescent="0.25"/>
    <row r="3244" ht="15.75" customHeight="1" x14ac:dyDescent="0.25"/>
    <row r="3245" ht="15.75" customHeight="1" x14ac:dyDescent="0.25"/>
    <row r="3246" ht="15.75" customHeight="1" x14ac:dyDescent="0.25"/>
    <row r="3247" ht="15.75" customHeight="1" x14ac:dyDescent="0.25"/>
    <row r="3248" ht="15.75" customHeight="1" x14ac:dyDescent="0.25"/>
    <row r="3249" ht="15.75" customHeight="1" x14ac:dyDescent="0.25"/>
    <row r="3250" ht="15.75" customHeight="1" x14ac:dyDescent="0.25"/>
    <row r="3251" ht="15.75" customHeight="1" x14ac:dyDescent="0.25"/>
    <row r="3252" ht="15.75" customHeight="1" x14ac:dyDescent="0.25"/>
    <row r="3253" ht="15.75" customHeight="1" x14ac:dyDescent="0.25"/>
    <row r="3254" ht="15.75" customHeight="1" x14ac:dyDescent="0.25"/>
    <row r="3255" ht="15.75" customHeight="1" x14ac:dyDescent="0.25"/>
    <row r="3256" ht="15.75" customHeight="1" x14ac:dyDescent="0.25"/>
    <row r="3257" ht="15.75" customHeight="1" x14ac:dyDescent="0.25"/>
    <row r="3258" ht="15.75" customHeight="1" x14ac:dyDescent="0.25"/>
    <row r="3259" ht="15.75" customHeight="1" x14ac:dyDescent="0.25"/>
    <row r="3260" ht="15.75" customHeight="1" x14ac:dyDescent="0.25"/>
    <row r="3261" ht="15.75" customHeight="1" x14ac:dyDescent="0.25"/>
    <row r="3262" ht="15.75" customHeight="1" x14ac:dyDescent="0.25"/>
    <row r="3263" ht="15.75" customHeight="1" x14ac:dyDescent="0.25"/>
    <row r="3264" ht="15.75" customHeight="1" x14ac:dyDescent="0.25"/>
    <row r="3265" ht="15.75" customHeight="1" x14ac:dyDescent="0.25"/>
    <row r="3266" ht="15.75" customHeight="1" x14ac:dyDescent="0.25"/>
    <row r="3267" ht="15.75" customHeight="1" x14ac:dyDescent="0.25"/>
    <row r="3268" ht="15.75" customHeight="1" x14ac:dyDescent="0.25"/>
    <row r="3269" ht="15.75" customHeight="1" x14ac:dyDescent="0.25"/>
    <row r="3270" ht="15.75" customHeight="1" x14ac:dyDescent="0.25"/>
    <row r="3271" ht="15.75" customHeight="1" x14ac:dyDescent="0.25"/>
    <row r="3272" ht="15.75" customHeight="1" x14ac:dyDescent="0.25"/>
    <row r="3273" ht="15.75" customHeight="1" x14ac:dyDescent="0.25"/>
    <row r="3274" ht="15.75" customHeight="1" x14ac:dyDescent="0.25"/>
    <row r="3275" ht="15.75" customHeight="1" x14ac:dyDescent="0.25"/>
    <row r="3276" ht="15.75" customHeight="1" x14ac:dyDescent="0.25"/>
    <row r="3277" ht="15.75" customHeight="1" x14ac:dyDescent="0.25"/>
    <row r="3278" ht="15.75" customHeight="1" x14ac:dyDescent="0.25"/>
    <row r="3279" ht="15.75" customHeight="1" x14ac:dyDescent="0.25"/>
    <row r="3280" ht="15.75" customHeight="1" x14ac:dyDescent="0.25"/>
    <row r="3281" ht="15.75" customHeight="1" x14ac:dyDescent="0.25"/>
    <row r="3282" ht="15.75" customHeight="1" x14ac:dyDescent="0.25"/>
    <row r="3283" ht="15.75" customHeight="1" x14ac:dyDescent="0.25"/>
    <row r="3284" ht="15.75" customHeight="1" x14ac:dyDescent="0.25"/>
    <row r="3285" ht="15.75" customHeight="1" x14ac:dyDescent="0.25"/>
    <row r="3286" ht="15.75" customHeight="1" x14ac:dyDescent="0.25"/>
    <row r="3287" ht="15.75" customHeight="1" x14ac:dyDescent="0.25"/>
    <row r="3288" ht="15.75" customHeight="1" x14ac:dyDescent="0.25"/>
    <row r="3289" ht="15.75" customHeight="1" x14ac:dyDescent="0.25"/>
    <row r="3290" ht="15.75" customHeight="1" x14ac:dyDescent="0.25"/>
    <row r="3291" ht="15.75" customHeight="1" x14ac:dyDescent="0.25"/>
    <row r="3292" ht="15.75" customHeight="1" x14ac:dyDescent="0.25"/>
    <row r="3293" ht="15.75" customHeight="1" x14ac:dyDescent="0.25"/>
    <row r="3294" ht="15.75" customHeight="1" x14ac:dyDescent="0.25"/>
    <row r="3295" ht="15.75" customHeight="1" x14ac:dyDescent="0.25"/>
    <row r="3296" ht="15.75" customHeight="1" x14ac:dyDescent="0.25"/>
    <row r="3297" ht="15.75" customHeight="1" x14ac:dyDescent="0.25"/>
    <row r="3298" ht="15.75" customHeight="1" x14ac:dyDescent="0.25"/>
    <row r="3299" ht="15.75" customHeight="1" x14ac:dyDescent="0.25"/>
    <row r="3300" ht="15.75" customHeight="1" x14ac:dyDescent="0.25"/>
    <row r="3301" ht="15.75" customHeight="1" x14ac:dyDescent="0.25"/>
    <row r="3302" ht="15.75" customHeight="1" x14ac:dyDescent="0.25"/>
    <row r="3303" ht="15.75" customHeight="1" x14ac:dyDescent="0.25"/>
    <row r="3304" ht="15.75" customHeight="1" x14ac:dyDescent="0.25"/>
    <row r="3305" ht="15.75" customHeight="1" x14ac:dyDescent="0.25"/>
    <row r="3306" ht="15.75" customHeight="1" x14ac:dyDescent="0.25"/>
    <row r="3307" ht="15.75" customHeight="1" x14ac:dyDescent="0.25"/>
    <row r="3308" ht="15.75" customHeight="1" x14ac:dyDescent="0.25"/>
    <row r="3309" ht="15.75" customHeight="1" x14ac:dyDescent="0.25"/>
    <row r="3310" ht="15.75" customHeight="1" x14ac:dyDescent="0.25"/>
    <row r="3311" ht="15.75" customHeight="1" x14ac:dyDescent="0.25"/>
    <row r="3312" ht="15.75" customHeight="1" x14ac:dyDescent="0.25"/>
    <row r="3313" ht="15.75" customHeight="1" x14ac:dyDescent="0.25"/>
    <row r="3314" ht="15.75" customHeight="1" x14ac:dyDescent="0.25"/>
    <row r="3315" ht="15.75" customHeight="1" x14ac:dyDescent="0.25"/>
    <row r="3316" ht="15.75" customHeight="1" x14ac:dyDescent="0.25"/>
    <row r="3317" ht="15.75" customHeight="1" x14ac:dyDescent="0.25"/>
    <row r="3318" ht="15.75" customHeight="1" x14ac:dyDescent="0.25"/>
    <row r="3319" ht="15.75" customHeight="1" x14ac:dyDescent="0.25"/>
    <row r="3320" ht="15.75" customHeight="1" x14ac:dyDescent="0.25"/>
    <row r="3321" ht="15.75" customHeight="1" x14ac:dyDescent="0.25"/>
    <row r="3322" ht="15.75" customHeight="1" x14ac:dyDescent="0.25"/>
    <row r="3323" ht="15.75" customHeight="1" x14ac:dyDescent="0.25"/>
    <row r="3324" ht="15.75" customHeight="1" x14ac:dyDescent="0.25"/>
    <row r="3325" ht="15.75" customHeight="1" x14ac:dyDescent="0.25"/>
    <row r="3326" ht="15.75" customHeight="1" x14ac:dyDescent="0.25"/>
    <row r="3327" ht="15.75" customHeight="1" x14ac:dyDescent="0.25"/>
    <row r="3328" ht="15.75" customHeight="1" x14ac:dyDescent="0.25"/>
    <row r="3329" ht="15.75" customHeight="1" x14ac:dyDescent="0.25"/>
    <row r="3330" ht="15.75" customHeight="1" x14ac:dyDescent="0.25"/>
    <row r="3331" ht="15.75" customHeight="1" x14ac:dyDescent="0.25"/>
    <row r="3332" ht="15.75" customHeight="1" x14ac:dyDescent="0.25"/>
    <row r="3333" ht="15.75" customHeight="1" x14ac:dyDescent="0.25"/>
    <row r="3334" ht="15.75" customHeight="1" x14ac:dyDescent="0.25"/>
    <row r="3335" ht="15.75" customHeight="1" x14ac:dyDescent="0.25"/>
    <row r="3336" ht="15.75" customHeight="1" x14ac:dyDescent="0.25"/>
    <row r="3337" ht="15.75" customHeight="1" x14ac:dyDescent="0.25"/>
    <row r="3338" ht="15.75" customHeight="1" x14ac:dyDescent="0.25"/>
    <row r="3339" ht="15.75" customHeight="1" x14ac:dyDescent="0.25"/>
    <row r="3340" ht="15.75" customHeight="1" x14ac:dyDescent="0.25"/>
    <row r="3341" ht="15.75" customHeight="1" x14ac:dyDescent="0.25"/>
    <row r="3342" ht="15.75" customHeight="1" x14ac:dyDescent="0.25"/>
    <row r="3343" ht="15.75" customHeight="1" x14ac:dyDescent="0.25"/>
    <row r="3344" ht="15.75" customHeight="1" x14ac:dyDescent="0.25"/>
    <row r="3345" ht="15.75" customHeight="1" x14ac:dyDescent="0.25"/>
    <row r="3346" ht="15.75" customHeight="1" x14ac:dyDescent="0.25"/>
    <row r="3347" ht="15.75" customHeight="1" x14ac:dyDescent="0.25"/>
    <row r="3348" ht="15.75" customHeight="1" x14ac:dyDescent="0.25"/>
    <row r="3349" ht="15.75" customHeight="1" x14ac:dyDescent="0.25"/>
    <row r="3350" ht="15.75" customHeight="1" x14ac:dyDescent="0.25"/>
    <row r="3351" ht="15.75" customHeight="1" x14ac:dyDescent="0.25"/>
    <row r="3352" ht="15.75" customHeight="1" x14ac:dyDescent="0.25"/>
    <row r="3353" ht="15.75" customHeight="1" x14ac:dyDescent="0.25"/>
    <row r="3354" ht="15.75" customHeight="1" x14ac:dyDescent="0.25"/>
    <row r="3355" ht="15.75" customHeight="1" x14ac:dyDescent="0.25"/>
    <row r="3356" ht="15.75" customHeight="1" x14ac:dyDescent="0.25"/>
    <row r="3357" ht="15.75" customHeight="1" x14ac:dyDescent="0.25"/>
    <row r="3358" ht="15.75" customHeight="1" x14ac:dyDescent="0.25"/>
    <row r="3359" ht="15.75" customHeight="1" x14ac:dyDescent="0.25"/>
    <row r="3360" ht="15.75" customHeight="1" x14ac:dyDescent="0.25"/>
    <row r="3361" ht="15.75" customHeight="1" x14ac:dyDescent="0.25"/>
    <row r="3362" ht="15.75" customHeight="1" x14ac:dyDescent="0.25"/>
    <row r="3363" ht="15.75" customHeight="1" x14ac:dyDescent="0.25"/>
    <row r="3364" ht="15.75" customHeight="1" x14ac:dyDescent="0.25"/>
    <row r="3365" ht="15.75" customHeight="1" x14ac:dyDescent="0.25"/>
    <row r="3366" ht="15.75" customHeight="1" x14ac:dyDescent="0.25"/>
    <row r="3367" ht="15.75" customHeight="1" x14ac:dyDescent="0.25"/>
    <row r="3368" ht="15.75" customHeight="1" x14ac:dyDescent="0.25"/>
    <row r="3369" ht="15.75" customHeight="1" x14ac:dyDescent="0.25"/>
    <row r="3370" ht="15.75" customHeight="1" x14ac:dyDescent="0.25"/>
    <row r="3371" ht="15.75" customHeight="1" x14ac:dyDescent="0.25"/>
    <row r="3372" ht="15.75" customHeight="1" x14ac:dyDescent="0.25"/>
    <row r="3373" ht="15.75" customHeight="1" x14ac:dyDescent="0.25"/>
    <row r="3374" ht="15.75" customHeight="1" x14ac:dyDescent="0.25"/>
    <row r="3375" ht="15.75" customHeight="1" x14ac:dyDescent="0.25"/>
    <row r="3376" ht="15.75" customHeight="1" x14ac:dyDescent="0.25"/>
    <row r="3377" ht="15.75" customHeight="1" x14ac:dyDescent="0.25"/>
    <row r="3378" ht="15.75" customHeight="1" x14ac:dyDescent="0.25"/>
    <row r="3379" ht="15.75" customHeight="1" x14ac:dyDescent="0.25"/>
    <row r="3380" ht="15.75" customHeight="1" x14ac:dyDescent="0.25"/>
    <row r="3381" ht="15.75" customHeight="1" x14ac:dyDescent="0.25"/>
    <row r="3382" ht="15.75" customHeight="1" x14ac:dyDescent="0.25"/>
    <row r="3383" ht="15.75" customHeight="1" x14ac:dyDescent="0.25"/>
    <row r="3384" ht="15.75" customHeight="1" x14ac:dyDescent="0.25"/>
    <row r="3385" ht="15.75" customHeight="1" x14ac:dyDescent="0.25"/>
    <row r="3386" ht="15.75" customHeight="1" x14ac:dyDescent="0.25"/>
    <row r="3387" ht="15.75" customHeight="1" x14ac:dyDescent="0.25"/>
    <row r="3388" ht="15.75" customHeight="1" x14ac:dyDescent="0.25"/>
    <row r="3389" ht="15.75" customHeight="1" x14ac:dyDescent="0.25"/>
    <row r="3390" ht="15.75" customHeight="1" x14ac:dyDescent="0.25"/>
    <row r="3391" ht="15.75" customHeight="1" x14ac:dyDescent="0.25"/>
    <row r="3392" ht="15.75" customHeight="1" x14ac:dyDescent="0.25"/>
    <row r="3393" ht="15.75" customHeight="1" x14ac:dyDescent="0.25"/>
    <row r="3394" ht="15.75" customHeight="1" x14ac:dyDescent="0.25"/>
    <row r="3395" ht="15.75" customHeight="1" x14ac:dyDescent="0.25"/>
    <row r="3396" ht="15.75" customHeight="1" x14ac:dyDescent="0.25"/>
    <row r="3397" ht="15.75" customHeight="1" x14ac:dyDescent="0.25"/>
    <row r="3398" ht="15.75" customHeight="1" x14ac:dyDescent="0.25"/>
    <row r="3399" ht="15.75" customHeight="1" x14ac:dyDescent="0.25"/>
    <row r="3400" ht="15.75" customHeight="1" x14ac:dyDescent="0.25"/>
    <row r="3401" ht="15.75" customHeight="1" x14ac:dyDescent="0.25"/>
    <row r="3402" ht="15.75" customHeight="1" x14ac:dyDescent="0.25"/>
    <row r="3403" ht="15.75" customHeight="1" x14ac:dyDescent="0.25"/>
    <row r="3404" ht="15.75" customHeight="1" x14ac:dyDescent="0.25"/>
    <row r="3405" ht="15.75" customHeight="1" x14ac:dyDescent="0.25"/>
    <row r="3406" ht="15.75" customHeight="1" x14ac:dyDescent="0.25"/>
    <row r="3407" ht="15.75" customHeight="1" x14ac:dyDescent="0.25"/>
    <row r="3408" ht="15.75" customHeight="1" x14ac:dyDescent="0.25"/>
    <row r="3409" ht="15.75" customHeight="1" x14ac:dyDescent="0.25"/>
    <row r="3410" ht="15.75" customHeight="1" x14ac:dyDescent="0.25"/>
    <row r="3411" ht="15.75" customHeight="1" x14ac:dyDescent="0.25"/>
    <row r="3412" ht="15.75" customHeight="1" x14ac:dyDescent="0.25"/>
    <row r="3413" ht="15.75" customHeight="1" x14ac:dyDescent="0.25"/>
    <row r="3414" ht="15.75" customHeight="1" x14ac:dyDescent="0.25"/>
    <row r="3415" ht="15.75" customHeight="1" x14ac:dyDescent="0.25"/>
    <row r="3416" ht="15.75" customHeight="1" x14ac:dyDescent="0.25"/>
    <row r="3417" ht="15.75" customHeight="1" x14ac:dyDescent="0.25"/>
    <row r="3418" ht="15.75" customHeight="1" x14ac:dyDescent="0.25"/>
    <row r="3419" ht="15.75" customHeight="1" x14ac:dyDescent="0.25"/>
    <row r="3420" ht="15.75" customHeight="1" x14ac:dyDescent="0.25"/>
    <row r="3421" ht="15.75" customHeight="1" x14ac:dyDescent="0.25"/>
    <row r="3422" ht="15.75" customHeight="1" x14ac:dyDescent="0.25"/>
    <row r="3423" ht="15.75" customHeight="1" x14ac:dyDescent="0.25"/>
    <row r="3424" ht="15.75" customHeight="1" x14ac:dyDescent="0.25"/>
    <row r="3425" ht="15.75" customHeight="1" x14ac:dyDescent="0.25"/>
    <row r="3426" ht="15.75" customHeight="1" x14ac:dyDescent="0.25"/>
    <row r="3427" ht="15.75" customHeight="1" x14ac:dyDescent="0.25"/>
    <row r="3428" ht="15.75" customHeight="1" x14ac:dyDescent="0.25"/>
    <row r="3429" ht="15.75" customHeight="1" x14ac:dyDescent="0.25"/>
    <row r="3430" ht="15.75" customHeight="1" x14ac:dyDescent="0.25"/>
    <row r="3431" ht="15.75" customHeight="1" x14ac:dyDescent="0.25"/>
    <row r="3432" ht="15.75" customHeight="1" x14ac:dyDescent="0.25"/>
    <row r="3433" ht="15.75" customHeight="1" x14ac:dyDescent="0.25"/>
    <row r="3434" ht="15.75" customHeight="1" x14ac:dyDescent="0.25"/>
    <row r="3435" ht="15.75" customHeight="1" x14ac:dyDescent="0.25"/>
    <row r="3436" ht="15.75" customHeight="1" x14ac:dyDescent="0.25"/>
    <row r="3437" ht="15.75" customHeight="1" x14ac:dyDescent="0.25"/>
    <row r="3438" ht="15.75" customHeight="1" x14ac:dyDescent="0.25"/>
    <row r="3439" ht="15.75" customHeight="1" x14ac:dyDescent="0.25"/>
    <row r="3440" ht="15.75" customHeight="1" x14ac:dyDescent="0.25"/>
    <row r="3441" ht="15.75" customHeight="1" x14ac:dyDescent="0.25"/>
    <row r="3442" ht="15.75" customHeight="1" x14ac:dyDescent="0.25"/>
    <row r="3443" ht="15.75" customHeight="1" x14ac:dyDescent="0.25"/>
    <row r="3444" ht="15.75" customHeight="1" x14ac:dyDescent="0.25"/>
    <row r="3445" ht="15.75" customHeight="1" x14ac:dyDescent="0.25"/>
    <row r="3446" ht="15.75" customHeight="1" x14ac:dyDescent="0.25"/>
    <row r="3447" ht="15.75" customHeight="1" x14ac:dyDescent="0.25"/>
    <row r="3448" ht="15.75" customHeight="1" x14ac:dyDescent="0.25"/>
    <row r="3449" ht="15.75" customHeight="1" x14ac:dyDescent="0.25"/>
    <row r="3450" ht="15.75" customHeight="1" x14ac:dyDescent="0.25"/>
    <row r="3451" ht="15.75" customHeight="1" x14ac:dyDescent="0.25"/>
    <row r="3452" ht="15.75" customHeight="1" x14ac:dyDescent="0.25"/>
    <row r="3453" ht="15.75" customHeight="1" x14ac:dyDescent="0.25"/>
    <row r="3454" ht="15.75" customHeight="1" x14ac:dyDescent="0.25"/>
    <row r="3455" ht="15.75" customHeight="1" x14ac:dyDescent="0.25"/>
    <row r="3456" ht="15.75" customHeight="1" x14ac:dyDescent="0.25"/>
    <row r="3457" ht="15.75" customHeight="1" x14ac:dyDescent="0.25"/>
    <row r="3458" ht="15.75" customHeight="1" x14ac:dyDescent="0.25"/>
    <row r="3459" ht="15.75" customHeight="1" x14ac:dyDescent="0.25"/>
    <row r="3460" ht="15.75" customHeight="1" x14ac:dyDescent="0.25"/>
    <row r="3461" ht="15.75" customHeight="1" x14ac:dyDescent="0.25"/>
    <row r="3462" ht="15.75" customHeight="1" x14ac:dyDescent="0.25"/>
    <row r="3463" ht="15.75" customHeight="1" x14ac:dyDescent="0.25"/>
    <row r="3464" ht="15.75" customHeight="1" x14ac:dyDescent="0.25"/>
    <row r="3465" ht="15.75" customHeight="1" x14ac:dyDescent="0.25"/>
    <row r="3466" ht="15.75" customHeight="1" x14ac:dyDescent="0.25"/>
    <row r="3467" ht="15.75" customHeight="1" x14ac:dyDescent="0.25"/>
    <row r="3468" ht="15.75" customHeight="1" x14ac:dyDescent="0.25"/>
    <row r="3469" ht="15.75" customHeight="1" x14ac:dyDescent="0.25"/>
    <row r="3470" ht="15.75" customHeight="1" x14ac:dyDescent="0.25"/>
    <row r="3471" ht="15.75" customHeight="1" x14ac:dyDescent="0.25"/>
    <row r="3472" ht="15.75" customHeight="1" x14ac:dyDescent="0.25"/>
    <row r="3473" ht="15.75" customHeight="1" x14ac:dyDescent="0.25"/>
    <row r="3474" ht="15.75" customHeight="1" x14ac:dyDescent="0.25"/>
    <row r="3475" ht="15.75" customHeight="1" x14ac:dyDescent="0.25"/>
    <row r="3476" ht="15.75" customHeight="1" x14ac:dyDescent="0.25"/>
    <row r="3477" ht="15.75" customHeight="1" x14ac:dyDescent="0.25"/>
    <row r="3478" ht="15.75" customHeight="1" x14ac:dyDescent="0.25"/>
    <row r="3479" ht="15.75" customHeight="1" x14ac:dyDescent="0.25"/>
    <row r="3480" ht="15.75" customHeight="1" x14ac:dyDescent="0.25"/>
    <row r="3481" ht="15.75" customHeight="1" x14ac:dyDescent="0.25"/>
    <row r="3482" ht="15.75" customHeight="1" x14ac:dyDescent="0.25"/>
    <row r="3483" ht="15.75" customHeight="1" x14ac:dyDescent="0.25"/>
    <row r="3484" ht="15.75" customHeight="1" x14ac:dyDescent="0.25"/>
    <row r="3485" ht="15.75" customHeight="1" x14ac:dyDescent="0.25"/>
    <row r="3486" ht="15.75" customHeight="1" x14ac:dyDescent="0.25"/>
    <row r="3487" ht="15.75" customHeight="1" x14ac:dyDescent="0.25"/>
    <row r="3488" ht="15.75" customHeight="1" x14ac:dyDescent="0.25"/>
    <row r="3489" ht="15.75" customHeight="1" x14ac:dyDescent="0.25"/>
    <row r="3490" ht="15.75" customHeight="1" x14ac:dyDescent="0.25"/>
    <row r="3491" ht="15.75" customHeight="1" x14ac:dyDescent="0.25"/>
    <row r="3492" ht="15.75" customHeight="1" x14ac:dyDescent="0.25"/>
    <row r="3493" ht="15.75" customHeight="1" x14ac:dyDescent="0.25"/>
    <row r="3494" ht="15.75" customHeight="1" x14ac:dyDescent="0.25"/>
    <row r="3495" ht="15.75" customHeight="1" x14ac:dyDescent="0.25"/>
    <row r="3496" ht="15.75" customHeight="1" x14ac:dyDescent="0.25"/>
    <row r="3497" ht="15.75" customHeight="1" x14ac:dyDescent="0.25"/>
    <row r="3498" ht="15.75" customHeight="1" x14ac:dyDescent="0.25"/>
    <row r="3499" ht="15.75" customHeight="1" x14ac:dyDescent="0.25"/>
    <row r="3500" ht="15.75" customHeight="1" x14ac:dyDescent="0.25"/>
    <row r="3501" ht="15.75" customHeight="1" x14ac:dyDescent="0.25"/>
    <row r="3502" ht="15.75" customHeight="1" x14ac:dyDescent="0.25"/>
    <row r="3503" ht="15.75" customHeight="1" x14ac:dyDescent="0.25"/>
    <row r="3504" ht="15.75" customHeight="1" x14ac:dyDescent="0.25"/>
    <row r="3505" ht="15.75" customHeight="1" x14ac:dyDescent="0.25"/>
    <row r="3506" ht="15.75" customHeight="1" x14ac:dyDescent="0.25"/>
    <row r="3507" ht="15.75" customHeight="1" x14ac:dyDescent="0.25"/>
    <row r="3508" ht="15.75" customHeight="1" x14ac:dyDescent="0.25"/>
    <row r="3509" ht="15.75" customHeight="1" x14ac:dyDescent="0.25"/>
    <row r="3510" ht="15.75" customHeight="1" x14ac:dyDescent="0.25"/>
    <row r="3511" ht="15.75" customHeight="1" x14ac:dyDescent="0.25"/>
    <row r="3512" ht="15.75" customHeight="1" x14ac:dyDescent="0.25"/>
    <row r="3513" ht="15.75" customHeight="1" x14ac:dyDescent="0.25"/>
    <row r="3514" ht="15.75" customHeight="1" x14ac:dyDescent="0.25"/>
    <row r="3515" ht="15.75" customHeight="1" x14ac:dyDescent="0.25"/>
    <row r="3516" ht="15.75" customHeight="1" x14ac:dyDescent="0.25"/>
    <row r="3517" ht="15.75" customHeight="1" x14ac:dyDescent="0.25"/>
    <row r="3518" ht="15.75" customHeight="1" x14ac:dyDescent="0.25"/>
    <row r="3519" ht="15.75" customHeight="1" x14ac:dyDescent="0.25"/>
    <row r="3520" ht="15.75" customHeight="1" x14ac:dyDescent="0.25"/>
    <row r="3521" ht="15.75" customHeight="1" x14ac:dyDescent="0.25"/>
    <row r="3522" ht="15.75" customHeight="1" x14ac:dyDescent="0.25"/>
    <row r="3523" ht="15.75" customHeight="1" x14ac:dyDescent="0.25"/>
    <row r="3524" ht="15.75" customHeight="1" x14ac:dyDescent="0.25"/>
    <row r="3525" ht="15.75" customHeight="1" x14ac:dyDescent="0.25"/>
    <row r="3526" ht="15.75" customHeight="1" x14ac:dyDescent="0.25"/>
    <row r="3527" ht="15.75" customHeight="1" x14ac:dyDescent="0.25"/>
    <row r="3528" ht="15.75" customHeight="1" x14ac:dyDescent="0.25"/>
    <row r="3529" ht="15.75" customHeight="1" x14ac:dyDescent="0.25"/>
    <row r="3530" ht="15.75" customHeight="1" x14ac:dyDescent="0.25"/>
    <row r="3531" ht="15.75" customHeight="1" x14ac:dyDescent="0.25"/>
    <row r="3532" ht="15.75" customHeight="1" x14ac:dyDescent="0.25"/>
    <row r="3533" ht="15.75" customHeight="1" x14ac:dyDescent="0.25"/>
    <row r="3534" ht="15.75" customHeight="1" x14ac:dyDescent="0.25"/>
    <row r="3535" ht="15.75" customHeight="1" x14ac:dyDescent="0.25"/>
    <row r="3536" ht="15.75" customHeight="1" x14ac:dyDescent="0.25"/>
    <row r="3537" ht="15.75" customHeight="1" x14ac:dyDescent="0.25"/>
    <row r="3538" ht="15.75" customHeight="1" x14ac:dyDescent="0.25"/>
    <row r="3539" ht="15.75" customHeight="1" x14ac:dyDescent="0.25"/>
    <row r="3540" ht="15.75" customHeight="1" x14ac:dyDescent="0.25"/>
    <row r="3541" ht="15.75" customHeight="1" x14ac:dyDescent="0.25"/>
    <row r="3542" ht="15.75" customHeight="1" x14ac:dyDescent="0.25"/>
    <row r="3543" ht="15.75" customHeight="1" x14ac:dyDescent="0.25"/>
    <row r="3544" ht="15.75" customHeight="1" x14ac:dyDescent="0.25"/>
    <row r="3545" ht="15.75" customHeight="1" x14ac:dyDescent="0.25"/>
    <row r="3546" ht="15.75" customHeight="1" x14ac:dyDescent="0.25"/>
    <row r="3547" ht="15.75" customHeight="1" x14ac:dyDescent="0.25"/>
    <row r="3548" ht="15.75" customHeight="1" x14ac:dyDescent="0.25"/>
    <row r="3549" ht="15.75" customHeight="1" x14ac:dyDescent="0.25"/>
    <row r="3550" ht="15.75" customHeight="1" x14ac:dyDescent="0.25"/>
    <row r="3551" ht="15.75" customHeight="1" x14ac:dyDescent="0.25"/>
    <row r="3552" ht="15.75" customHeight="1" x14ac:dyDescent="0.25"/>
    <row r="3553" spans="9:9" ht="15.75" customHeight="1" x14ac:dyDescent="0.25"/>
    <row r="3554" spans="9:9" ht="15.75" customHeight="1" x14ac:dyDescent="0.25"/>
    <row r="3555" spans="9:9" ht="15.75" customHeight="1" x14ac:dyDescent="0.25"/>
    <row r="3556" spans="9:9" ht="15.75" customHeight="1" x14ac:dyDescent="0.25"/>
    <row r="3557" spans="9:9" ht="15.75" customHeight="1" x14ac:dyDescent="0.25"/>
    <row r="3558" spans="9:9" ht="15.75" customHeight="1" x14ac:dyDescent="0.25"/>
    <row r="3559" spans="9:9" ht="15.75" customHeight="1" x14ac:dyDescent="0.25"/>
    <row r="3560" spans="9:9" ht="15.75" customHeight="1" x14ac:dyDescent="0.25"/>
    <row r="3561" spans="9:9" ht="15.75" customHeight="1" x14ac:dyDescent="0.25"/>
    <row r="3562" spans="9:9" ht="15.75" customHeight="1" x14ac:dyDescent="0.25"/>
    <row r="3563" spans="9:9" ht="15.75" customHeight="1" x14ac:dyDescent="0.25"/>
    <row r="3564" spans="9:9" ht="15.75" customHeight="1" x14ac:dyDescent="0.25"/>
    <row r="3565" spans="9:9" ht="15.75" customHeight="1" x14ac:dyDescent="0.25"/>
    <row r="3566" spans="9:9" ht="15.75" customHeight="1" x14ac:dyDescent="0.25"/>
    <row r="3567" spans="9:9" ht="12" customHeight="1" x14ac:dyDescent="0.25">
      <c r="I3567" s="335" t="s">
        <v>225</v>
      </c>
    </row>
    <row r="3568" spans="9:9" ht="12" customHeight="1" x14ac:dyDescent="0.25">
      <c r="I3568" s="335"/>
    </row>
    <row r="3569" spans="9:9" ht="12" customHeight="1" x14ac:dyDescent="0.25">
      <c r="I3569" s="335"/>
    </row>
    <row r="3570" spans="9:9" ht="12" customHeight="1" x14ac:dyDescent="0.25">
      <c r="I3570" s="335"/>
    </row>
    <row r="3571" spans="9:9" ht="12" customHeight="1" x14ac:dyDescent="0.25">
      <c r="I3571" s="335"/>
    </row>
    <row r="3572" spans="9:9" ht="12" customHeight="1" x14ac:dyDescent="0.25">
      <c r="I3572" s="335"/>
    </row>
    <row r="3573" spans="9:9" ht="12" customHeight="1" x14ac:dyDescent="0.25">
      <c r="I3573" s="335"/>
    </row>
    <row r="3574" spans="9:9" ht="12" customHeight="1" x14ac:dyDescent="0.25">
      <c r="I3574" s="335"/>
    </row>
    <row r="3575" spans="9:9" ht="12" customHeight="1" x14ac:dyDescent="0.25">
      <c r="I3575" s="335"/>
    </row>
    <row r="3576" spans="9:9" ht="12" customHeight="1" x14ac:dyDescent="0.25">
      <c r="I3576" s="335" t="s">
        <v>226</v>
      </c>
    </row>
    <row r="3577" spans="9:9" ht="15.75" customHeight="1" x14ac:dyDescent="0.25"/>
    <row r="3578" spans="9:9" ht="15.75" customHeight="1" x14ac:dyDescent="0.25"/>
    <row r="3579" spans="9:9" ht="12" customHeight="1" x14ac:dyDescent="0.25">
      <c r="I3579" s="335" t="s">
        <v>226</v>
      </c>
    </row>
    <row r="3580" spans="9:9" ht="12" customHeight="1" x14ac:dyDescent="0.25">
      <c r="I3580" s="335"/>
    </row>
    <row r="3581" spans="9:9" ht="12" customHeight="1" x14ac:dyDescent="0.25">
      <c r="I3581" s="335"/>
    </row>
    <row r="3582" spans="9:9" ht="12" customHeight="1" x14ac:dyDescent="0.25">
      <c r="I3582" s="335"/>
    </row>
    <row r="3583" spans="9:9" ht="12" customHeight="1" x14ac:dyDescent="0.25">
      <c r="I3583" s="335"/>
    </row>
    <row r="3584" spans="9:9" ht="12" customHeight="1" x14ac:dyDescent="0.25">
      <c r="I3584" s="335"/>
    </row>
    <row r="3585" spans="9:9" ht="12" customHeight="1" x14ac:dyDescent="0.25">
      <c r="I3585" s="335" t="s">
        <v>226</v>
      </c>
    </row>
    <row r="3586" spans="9:9" ht="12" customHeight="1" x14ac:dyDescent="0.25">
      <c r="I3586" s="335" t="s">
        <v>226</v>
      </c>
    </row>
    <row r="3587" spans="9:9" ht="12" customHeight="1" x14ac:dyDescent="0.25">
      <c r="I3587" s="335"/>
    </row>
    <row r="3588" spans="9:9" ht="12" customHeight="1" x14ac:dyDescent="0.25">
      <c r="I3588" s="335"/>
    </row>
    <row r="3589" spans="9:9" ht="12" customHeight="1" x14ac:dyDescent="0.25">
      <c r="I3589" s="335"/>
    </row>
    <row r="3590" spans="9:9" ht="12" customHeight="1" x14ac:dyDescent="0.25">
      <c r="I3590" s="335" t="s">
        <v>226</v>
      </c>
    </row>
    <row r="3591" spans="9:9" ht="12" customHeight="1" x14ac:dyDescent="0.25">
      <c r="I3591" s="335" t="s">
        <v>225</v>
      </c>
    </row>
    <row r="3592" spans="9:9" ht="12" customHeight="1" x14ac:dyDescent="0.25">
      <c r="I3592" s="335" t="s">
        <v>225</v>
      </c>
    </row>
    <row r="3593" spans="9:9" ht="15.75" customHeight="1" x14ac:dyDescent="0.25"/>
    <row r="3594" spans="9:9" ht="15.75" customHeight="1" x14ac:dyDescent="0.25"/>
    <row r="3595" spans="9:9" ht="12" customHeight="1" x14ac:dyDescent="0.25">
      <c r="I3595" s="335" t="s">
        <v>225</v>
      </c>
    </row>
    <row r="3596" spans="9:9" ht="12" customHeight="1" x14ac:dyDescent="0.25">
      <c r="I3596" s="335"/>
    </row>
    <row r="3597" spans="9:9" ht="12" customHeight="1" x14ac:dyDescent="0.25">
      <c r="I3597" s="335" t="s">
        <v>226</v>
      </c>
    </row>
    <row r="3598" spans="9:9" ht="12" customHeight="1" x14ac:dyDescent="0.25">
      <c r="I3598" s="335"/>
    </row>
    <row r="3599" spans="9:9" ht="12" customHeight="1" x14ac:dyDescent="0.25">
      <c r="I3599" s="335"/>
    </row>
    <row r="3600" spans="9:9" ht="12" customHeight="1" x14ac:dyDescent="0.25">
      <c r="I3600" s="335" t="s">
        <v>226</v>
      </c>
    </row>
    <row r="3601" spans="9:9" ht="12" customHeight="1" x14ac:dyDescent="0.25">
      <c r="I3601" s="335"/>
    </row>
    <row r="3602" spans="9:9" ht="12" customHeight="1" x14ac:dyDescent="0.25">
      <c r="I3602" s="335" t="s">
        <v>226</v>
      </c>
    </row>
    <row r="3603" spans="9:9" ht="15.75" customHeight="1" x14ac:dyDescent="0.25"/>
    <row r="3604" spans="9:9" ht="15.75" customHeight="1" x14ac:dyDescent="0.25"/>
    <row r="3605" spans="9:9" ht="15.75" customHeight="1" x14ac:dyDescent="0.25"/>
    <row r="3606" spans="9:9" ht="15.75" customHeight="1" x14ac:dyDescent="0.25"/>
    <row r="3607" spans="9:9" ht="15.75" customHeight="1" x14ac:dyDescent="0.25"/>
    <row r="3608" spans="9:9" ht="15.75" customHeight="1" x14ac:dyDescent="0.25"/>
    <row r="3609" spans="9:9" ht="15.75" customHeight="1" x14ac:dyDescent="0.25"/>
    <row r="3610" spans="9:9" ht="15.75" customHeight="1" x14ac:dyDescent="0.25"/>
    <row r="3611" spans="9:9" ht="12" customHeight="1" x14ac:dyDescent="0.25">
      <c r="I3611" s="335" t="s">
        <v>226</v>
      </c>
    </row>
    <row r="3612" spans="9:9" ht="12" customHeight="1" x14ac:dyDescent="0.25">
      <c r="I3612" s="335"/>
    </row>
    <row r="3613" spans="9:9" ht="12" customHeight="1" x14ac:dyDescent="0.25">
      <c r="I3613" s="335" t="s">
        <v>225</v>
      </c>
    </row>
    <row r="3614" spans="9:9" ht="12" customHeight="1" x14ac:dyDescent="0.25">
      <c r="I3614" s="335"/>
    </row>
    <row r="3615" spans="9:9" ht="12" customHeight="1" x14ac:dyDescent="0.25">
      <c r="I3615" s="335" t="s">
        <v>226</v>
      </c>
    </row>
    <row r="3616" spans="9:9" ht="12" customHeight="1" x14ac:dyDescent="0.25">
      <c r="I3616" s="335" t="s">
        <v>225</v>
      </c>
    </row>
    <row r="3617" ht="15.75" customHeight="1" x14ac:dyDescent="0.25"/>
    <row r="3618" ht="15.75" customHeight="1" x14ac:dyDescent="0.25"/>
    <row r="3619" ht="15.75" customHeight="1" x14ac:dyDescent="0.25"/>
    <row r="3620" ht="15.75" customHeight="1" x14ac:dyDescent="0.25"/>
    <row r="3621" ht="15.75" customHeight="1" x14ac:dyDescent="0.25"/>
    <row r="3622" ht="15.75" customHeight="1" x14ac:dyDescent="0.25"/>
    <row r="3623" ht="15.75" customHeight="1" x14ac:dyDescent="0.25"/>
    <row r="3624" ht="15.75" customHeight="1" x14ac:dyDescent="0.25"/>
    <row r="3625" ht="15.75" customHeight="1" x14ac:dyDescent="0.25"/>
    <row r="3626" ht="15.75" customHeight="1" x14ac:dyDescent="0.25"/>
    <row r="3627" ht="15.75" customHeight="1" x14ac:dyDescent="0.25"/>
    <row r="3628" ht="15.75" customHeight="1" x14ac:dyDescent="0.25"/>
    <row r="3629" ht="15.75" customHeight="1" x14ac:dyDescent="0.25"/>
    <row r="3630" ht="15.75" customHeight="1" x14ac:dyDescent="0.25"/>
    <row r="3631" ht="15.75" customHeight="1" x14ac:dyDescent="0.25"/>
    <row r="3632" ht="15.75" customHeight="1" x14ac:dyDescent="0.25"/>
    <row r="3633" spans="9:9" ht="15.75" customHeight="1" x14ac:dyDescent="0.25"/>
    <row r="3634" spans="9:9" ht="15.75" customHeight="1" x14ac:dyDescent="0.25"/>
    <row r="3635" spans="9:9" ht="12" customHeight="1" x14ac:dyDescent="0.25">
      <c r="I3635" s="335" t="s">
        <v>226</v>
      </c>
    </row>
  </sheetData>
  <autoFilter ref="A1:G1837" xr:uid="{00000000-0009-0000-0000-000006000000}"/>
  <mergeCells count="5">
    <mergeCell ref="A1:B1"/>
    <mergeCell ref="E1:F1"/>
    <mergeCell ref="Q1:R1"/>
    <mergeCell ref="E2:F2"/>
    <mergeCell ref="E3:F3"/>
  </mergeCells>
  <conditionalFormatting sqref="I1 I4:I3635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82"/>
  <sheetViews>
    <sheetView workbookViewId="0">
      <pane ySplit="1" topLeftCell="A2" activePane="bottomLeft" state="frozen"/>
      <selection pane="bottomLeft" activeCell="B7" sqref="B7"/>
    </sheetView>
  </sheetViews>
  <sheetFormatPr defaultColWidth="14.42578125" defaultRowHeight="15" customHeight="1" x14ac:dyDescent="0.25"/>
  <cols>
    <col min="1" max="1" width="14.140625" customWidth="1"/>
    <col min="2" max="2" width="12" customWidth="1"/>
    <col min="3" max="3" width="43.85546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28515625" customWidth="1"/>
    <col min="20" max="21" width="12.7109375" customWidth="1"/>
    <col min="22" max="22" width="10" customWidth="1"/>
    <col min="23" max="23" width="11" customWidth="1"/>
    <col min="24" max="25" width="10" customWidth="1"/>
    <col min="26" max="27" width="12.140625" customWidth="1"/>
    <col min="28" max="29" width="10" customWidth="1"/>
  </cols>
  <sheetData>
    <row r="1" spans="1:29" ht="14.25" customHeight="1" x14ac:dyDescent="0.25">
      <c r="A1" s="338" t="s">
        <v>488</v>
      </c>
      <c r="B1" s="339"/>
      <c r="C1" s="340"/>
      <c r="D1" s="564" t="s">
        <v>489</v>
      </c>
      <c r="E1" s="548"/>
      <c r="F1" s="565" t="s">
        <v>490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25">
      <c r="A2" s="341">
        <f t="shared" ref="A2:A3" si="0">SUM(G2,E2,U2,I2,S2,O2,K2,M2,Q2,W2,Y2,AA2,AC2)</f>
        <v>10054.729999999998</v>
      </c>
      <c r="B2" s="339"/>
      <c r="C2" s="340"/>
      <c r="D2" s="342" t="s">
        <v>491</v>
      </c>
      <c r="E2" s="343">
        <f>E3-E140</f>
        <v>28019.139999999996</v>
      </c>
      <c r="F2" s="344" t="s">
        <v>491</v>
      </c>
      <c r="G2" s="345">
        <f>G3-G140</f>
        <v>1340.8500000000001</v>
      </c>
      <c r="H2" s="343" t="s">
        <v>491</v>
      </c>
      <c r="I2" s="343">
        <f>I3-I140</f>
        <v>1533.3599999999997</v>
      </c>
      <c r="J2" s="344" t="s">
        <v>491</v>
      </c>
      <c r="K2" s="345">
        <f>K3-K140</f>
        <v>721</v>
      </c>
      <c r="L2" s="343" t="s">
        <v>491</v>
      </c>
      <c r="M2" s="343">
        <f>M3-M140</f>
        <v>-35.789999999999964</v>
      </c>
      <c r="N2" s="345" t="s">
        <v>491</v>
      </c>
      <c r="O2" s="345">
        <f>O3-O140</f>
        <v>-35.789999999999964</v>
      </c>
      <c r="P2" s="343" t="s">
        <v>491</v>
      </c>
      <c r="Q2" s="343">
        <f>Q3-Q140</f>
        <v>30.720000000000027</v>
      </c>
      <c r="R2" s="345" t="s">
        <v>491</v>
      </c>
      <c r="S2" s="345">
        <f>S3-S140</f>
        <v>-3041.09</v>
      </c>
      <c r="T2" s="346" t="s">
        <v>491</v>
      </c>
      <c r="U2" s="343">
        <f>U3-U140</f>
        <v>-19295.109999999993</v>
      </c>
      <c r="V2" s="345" t="s">
        <v>491</v>
      </c>
      <c r="W2" s="345">
        <f>W3-W140</f>
        <v>900</v>
      </c>
      <c r="X2" s="343" t="s">
        <v>491</v>
      </c>
      <c r="Y2" s="343">
        <f>Y3-Y140</f>
        <v>264.5</v>
      </c>
      <c r="Z2" s="345" t="s">
        <v>491</v>
      </c>
      <c r="AA2" s="345">
        <f>AA3-AA140</f>
        <v>-377.7800000000002</v>
      </c>
      <c r="AB2" s="343" t="s">
        <v>491</v>
      </c>
      <c r="AC2" s="343">
        <f>AC3-AC140</f>
        <v>30.720000000000027</v>
      </c>
    </row>
    <row r="3" spans="1:29" ht="14.25" customHeight="1" x14ac:dyDescent="0.25">
      <c r="A3" s="341">
        <f t="shared" si="0"/>
        <v>22295.220000000005</v>
      </c>
      <c r="B3" s="347"/>
      <c r="C3" s="340"/>
      <c r="D3" s="342" t="s">
        <v>492</v>
      </c>
      <c r="E3" s="343">
        <f>SUM(E6:E140)-SUM(D6:D140)</f>
        <v>29729.629999999997</v>
      </c>
      <c r="F3" s="345" t="s">
        <v>492</v>
      </c>
      <c r="G3" s="345">
        <f>SUM(G6:G140)-SUM(F6:F140)</f>
        <v>1840.8500000000001</v>
      </c>
      <c r="H3" s="343" t="s">
        <v>492</v>
      </c>
      <c r="I3" s="343">
        <f>SUM(I6:I140)-SUM(H6:H140)</f>
        <v>3533.3599999999997</v>
      </c>
      <c r="J3" s="345" t="s">
        <v>492</v>
      </c>
      <c r="K3" s="345">
        <f>SUM(K6:K140)-SUM(J6:J140)</f>
        <v>1721</v>
      </c>
      <c r="L3" s="343" t="s">
        <v>492</v>
      </c>
      <c r="M3" s="343">
        <f>SUM(M6:M140)-SUM(L6:L140)</f>
        <v>29.210000000000036</v>
      </c>
      <c r="N3" s="345" t="s">
        <v>492</v>
      </c>
      <c r="O3" s="345">
        <f>SUM(O6:O140)-SUM(N6:N140)</f>
        <v>29.210000000000036</v>
      </c>
      <c r="P3" s="343" t="s">
        <v>492</v>
      </c>
      <c r="Q3" s="343">
        <f>SUM(Q6:Q140)-SUM(P6:P140)</f>
        <v>130.72000000000003</v>
      </c>
      <c r="R3" s="345" t="s">
        <v>492</v>
      </c>
      <c r="S3" s="345">
        <f>SUM(S6:S140)-SUM(R6:R140)</f>
        <v>-1041.0900000000001</v>
      </c>
      <c r="T3" s="343" t="s">
        <v>492</v>
      </c>
      <c r="U3" s="343">
        <f>SUM(U6:U140)-SUM(T6:T140)</f>
        <v>-16795.109999999993</v>
      </c>
      <c r="V3" s="345" t="s">
        <v>492</v>
      </c>
      <c r="W3" s="345">
        <f>SUM(W6:W140)-SUM(V6:V140)</f>
        <v>1400</v>
      </c>
      <c r="X3" s="343" t="s">
        <v>492</v>
      </c>
      <c r="Y3" s="343">
        <f>SUM(Y6:Y140)-SUM(X6:X140)</f>
        <v>464.5</v>
      </c>
      <c r="Z3" s="345" t="s">
        <v>492</v>
      </c>
      <c r="AA3" s="345">
        <f>SUM(AA6:AA140)-SUM(Z6:Z140)</f>
        <v>1122.2199999999998</v>
      </c>
      <c r="AB3" s="343" t="s">
        <v>492</v>
      </c>
      <c r="AC3" s="343">
        <f>SUM(AC6:AC140)-SUM(AB6:AB140)</f>
        <v>130.72000000000003</v>
      </c>
    </row>
    <row r="4" spans="1:29" ht="14.25" customHeight="1" x14ac:dyDescent="0.25">
      <c r="A4" s="338" t="s">
        <v>493</v>
      </c>
      <c r="B4" s="347"/>
      <c r="C4" s="340"/>
      <c r="D4" s="564" t="s">
        <v>494</v>
      </c>
      <c r="E4" s="548"/>
      <c r="F4" s="565" t="s">
        <v>494</v>
      </c>
      <c r="G4" s="548"/>
      <c r="H4" s="564" t="s">
        <v>494</v>
      </c>
      <c r="I4" s="548"/>
      <c r="J4" s="565" t="s">
        <v>494</v>
      </c>
      <c r="K4" s="548"/>
      <c r="L4" s="564" t="s">
        <v>494</v>
      </c>
      <c r="M4" s="548"/>
      <c r="N4" s="565" t="s">
        <v>494</v>
      </c>
      <c r="O4" s="548"/>
      <c r="P4" s="564" t="s">
        <v>494</v>
      </c>
      <c r="Q4" s="548"/>
      <c r="R4" s="565" t="s">
        <v>495</v>
      </c>
      <c r="S4" s="548"/>
      <c r="T4" s="564" t="s">
        <v>496</v>
      </c>
      <c r="U4" s="548"/>
      <c r="V4" s="565" t="s">
        <v>494</v>
      </c>
      <c r="W4" s="548"/>
      <c r="X4" s="564" t="s">
        <v>494</v>
      </c>
      <c r="Y4" s="548"/>
      <c r="Z4" s="565" t="s">
        <v>494</v>
      </c>
      <c r="AA4" s="548"/>
      <c r="AB4" s="564" t="s">
        <v>494</v>
      </c>
      <c r="AC4" s="548"/>
    </row>
    <row r="5" spans="1:29" ht="14.25" customHeight="1" x14ac:dyDescent="0.25">
      <c r="A5" s="338" t="s">
        <v>497</v>
      </c>
      <c r="B5" s="347"/>
      <c r="C5" s="340"/>
      <c r="D5" s="342">
        <f t="shared" ref="D5:AC5" si="1">SUM(D6:D139)</f>
        <v>21300.18</v>
      </c>
      <c r="E5" s="343">
        <f t="shared" si="1"/>
        <v>49319.32</v>
      </c>
      <c r="F5" s="345">
        <f t="shared" si="1"/>
        <v>0</v>
      </c>
      <c r="G5" s="345">
        <f t="shared" si="1"/>
        <v>1340.8500000000001</v>
      </c>
      <c r="H5" s="343">
        <f t="shared" si="1"/>
        <v>1616.6400000000003</v>
      </c>
      <c r="I5" s="343">
        <f t="shared" si="1"/>
        <v>3150</v>
      </c>
      <c r="J5" s="345">
        <f t="shared" si="1"/>
        <v>2159</v>
      </c>
      <c r="K5" s="345">
        <f t="shared" si="1"/>
        <v>2880</v>
      </c>
      <c r="L5" s="343">
        <f t="shared" si="1"/>
        <v>260.78999999999996</v>
      </c>
      <c r="M5" s="343">
        <f t="shared" si="1"/>
        <v>225</v>
      </c>
      <c r="N5" s="345">
        <f t="shared" si="1"/>
        <v>260.78999999999996</v>
      </c>
      <c r="O5" s="345">
        <f t="shared" si="1"/>
        <v>225</v>
      </c>
      <c r="P5" s="343">
        <f t="shared" si="1"/>
        <v>374.28</v>
      </c>
      <c r="Q5" s="343">
        <f t="shared" si="1"/>
        <v>405</v>
      </c>
      <c r="R5" s="345">
        <f t="shared" si="1"/>
        <v>6641.09</v>
      </c>
      <c r="S5" s="345">
        <f t="shared" si="1"/>
        <v>3600</v>
      </c>
      <c r="T5" s="343">
        <f t="shared" si="1"/>
        <v>22670.109999999993</v>
      </c>
      <c r="U5" s="343">
        <f t="shared" si="1"/>
        <v>3375</v>
      </c>
      <c r="V5" s="345">
        <f t="shared" si="1"/>
        <v>0</v>
      </c>
      <c r="W5" s="345">
        <f t="shared" si="1"/>
        <v>900</v>
      </c>
      <c r="X5" s="343">
        <f t="shared" si="1"/>
        <v>500.5</v>
      </c>
      <c r="Y5" s="343">
        <f t="shared" si="1"/>
        <v>765</v>
      </c>
      <c r="Z5" s="345">
        <f t="shared" si="1"/>
        <v>2447.7800000000002</v>
      </c>
      <c r="AA5" s="345">
        <f t="shared" si="1"/>
        <v>2070</v>
      </c>
      <c r="AB5" s="343">
        <f t="shared" si="1"/>
        <v>374.28</v>
      </c>
      <c r="AC5" s="343">
        <f t="shared" si="1"/>
        <v>405</v>
      </c>
    </row>
    <row r="6" spans="1:29" ht="14.25" customHeight="1" x14ac:dyDescent="0.25">
      <c r="A6" s="338" t="s">
        <v>498</v>
      </c>
      <c r="B6" s="347" t="s">
        <v>499</v>
      </c>
      <c r="C6" s="284" t="s">
        <v>500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25">
      <c r="A7" s="338">
        <v>46321</v>
      </c>
      <c r="B7" s="347">
        <f t="shared" ref="B7:B68" si="2">SUM(E7,U7,K7,G7,I7,S7,O7,M7,Q7,W7,Y7,AA7,AC7)-SUM(D7,F7,T7,H7,R7,N7,J7,L7,P7,V7,X7,Z7,AB7)</f>
        <v>781</v>
      </c>
      <c r="C7" s="348" t="s">
        <v>1111</v>
      </c>
      <c r="D7" s="342"/>
      <c r="E7" s="343">
        <v>781</v>
      </c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25">
      <c r="A8" s="338">
        <v>46321</v>
      </c>
      <c r="B8" s="347">
        <f t="shared" si="2"/>
        <v>-134.52000000000001</v>
      </c>
      <c r="C8" s="348" t="s">
        <v>315</v>
      </c>
      <c r="D8" s="342"/>
      <c r="E8" s="343"/>
      <c r="F8" s="345"/>
      <c r="G8" s="345"/>
      <c r="H8" s="343"/>
      <c r="I8" s="343"/>
      <c r="J8" s="345"/>
      <c r="K8" s="345"/>
      <c r="L8" s="343">
        <v>67.260000000000005</v>
      </c>
      <c r="M8" s="343"/>
      <c r="N8" s="345">
        <v>67.260000000000005</v>
      </c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25">
      <c r="A9" s="338">
        <v>46314</v>
      </c>
      <c r="B9" s="347">
        <f t="shared" si="2"/>
        <v>54.24</v>
      </c>
      <c r="C9" s="348" t="s">
        <v>502</v>
      </c>
      <c r="D9" s="342"/>
      <c r="E9" s="343"/>
      <c r="F9" s="345"/>
      <c r="G9" s="345">
        <v>54.24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25">
      <c r="A10" s="338">
        <v>46304</v>
      </c>
      <c r="B10" s="347">
        <f t="shared" si="2"/>
        <v>-959.8</v>
      </c>
      <c r="C10" s="348" t="s">
        <v>899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>
        <v>959.8</v>
      </c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25">
      <c r="A11" s="338">
        <v>46304</v>
      </c>
      <c r="B11" s="347">
        <f t="shared" si="2"/>
        <v>1000</v>
      </c>
      <c r="C11" s="348" t="s">
        <v>1092</v>
      </c>
      <c r="D11" s="342"/>
      <c r="E11" s="343">
        <v>1000</v>
      </c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25">
      <c r="A12" s="338">
        <v>46304</v>
      </c>
      <c r="B12" s="347">
        <f t="shared" si="2"/>
        <v>-80.89</v>
      </c>
      <c r="C12" s="348" t="s">
        <v>856</v>
      </c>
      <c r="D12" s="342">
        <v>80.89</v>
      </c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25">
      <c r="A13" s="338">
        <v>46303</v>
      </c>
      <c r="B13" s="347">
        <f t="shared" si="2"/>
        <v>-960</v>
      </c>
      <c r="C13" s="348" t="s">
        <v>899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960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25">
      <c r="A14" s="338">
        <v>46300</v>
      </c>
      <c r="B14" s="347">
        <f t="shared" si="2"/>
        <v>292</v>
      </c>
      <c r="C14" s="348" t="s">
        <v>1087</v>
      </c>
      <c r="D14" s="342">
        <v>1508</v>
      </c>
      <c r="E14" s="343">
        <v>1800</v>
      </c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25">
      <c r="A15" s="338">
        <v>46297</v>
      </c>
      <c r="B15" s="347">
        <f t="shared" si="2"/>
        <v>-112.25</v>
      </c>
      <c r="C15" s="348" t="s">
        <v>1085</v>
      </c>
      <c r="D15" s="342"/>
      <c r="E15" s="343"/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>
        <v>112.25</v>
      </c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25">
      <c r="A16" s="338">
        <v>46295</v>
      </c>
      <c r="B16" s="347">
        <f t="shared" si="2"/>
        <v>2768.7</v>
      </c>
      <c r="C16" s="348" t="s">
        <v>1080</v>
      </c>
      <c r="D16" s="342"/>
      <c r="E16" s="343">
        <v>2768.7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25">
      <c r="A17" s="338">
        <v>46295</v>
      </c>
      <c r="B17" s="347">
        <f t="shared" si="2"/>
        <v>2000</v>
      </c>
      <c r="C17" s="348" t="s">
        <v>1074</v>
      </c>
      <c r="D17" s="342"/>
      <c r="E17" s="343"/>
      <c r="F17" s="345"/>
      <c r="G17" s="345"/>
      <c r="H17" s="343"/>
      <c r="I17" s="343">
        <v>350</v>
      </c>
      <c r="J17" s="345"/>
      <c r="K17" s="345">
        <v>320</v>
      </c>
      <c r="L17" s="343"/>
      <c r="M17" s="343">
        <v>25</v>
      </c>
      <c r="N17" s="345"/>
      <c r="O17" s="345">
        <v>25</v>
      </c>
      <c r="P17" s="343"/>
      <c r="Q17" s="343">
        <v>45</v>
      </c>
      <c r="R17" s="345"/>
      <c r="S17" s="345">
        <v>400</v>
      </c>
      <c r="T17" s="343"/>
      <c r="U17" s="343">
        <v>375</v>
      </c>
      <c r="V17" s="345"/>
      <c r="W17" s="345">
        <v>100</v>
      </c>
      <c r="X17" s="343"/>
      <c r="Y17" s="343">
        <v>85</v>
      </c>
      <c r="Z17" s="345"/>
      <c r="AA17" s="345">
        <v>230</v>
      </c>
      <c r="AB17" s="343"/>
      <c r="AC17" s="343">
        <v>45</v>
      </c>
    </row>
    <row r="18" spans="1:29" ht="14.25" customHeight="1" x14ac:dyDescent="0.25">
      <c r="A18" s="338">
        <v>46295</v>
      </c>
      <c r="B18" s="347">
        <f t="shared" si="2"/>
        <v>0.6</v>
      </c>
      <c r="C18" s="348" t="s">
        <v>503</v>
      </c>
      <c r="D18" s="342"/>
      <c r="E18" s="343"/>
      <c r="F18" s="345"/>
      <c r="G18" s="345">
        <v>0.6</v>
      </c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25">
      <c r="A19" s="338">
        <v>46295</v>
      </c>
      <c r="B19" s="347">
        <f t="shared" si="2"/>
        <v>60.95</v>
      </c>
      <c r="C19" s="348" t="s">
        <v>507</v>
      </c>
      <c r="D19" s="342"/>
      <c r="E19" s="343"/>
      <c r="F19" s="345"/>
      <c r="G19" s="345">
        <v>60.95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25">
      <c r="A20" s="338">
        <v>46279</v>
      </c>
      <c r="B20" s="347">
        <f t="shared" si="2"/>
        <v>-1360</v>
      </c>
      <c r="C20" s="348" t="s">
        <v>1055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>
        <v>1360</v>
      </c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25">
      <c r="A21" s="338">
        <v>46273</v>
      </c>
      <c r="B21" s="347">
        <f t="shared" si="2"/>
        <v>-960</v>
      </c>
      <c r="C21" s="348" t="s">
        <v>899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25">
      <c r="A22" s="338">
        <v>46272</v>
      </c>
      <c r="B22" s="347">
        <f t="shared" si="2"/>
        <v>-600</v>
      </c>
      <c r="C22" s="348" t="s">
        <v>527</v>
      </c>
      <c r="D22" s="342">
        <v>600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25">
      <c r="A23" s="338">
        <v>46265</v>
      </c>
      <c r="B23" s="347">
        <f t="shared" si="2"/>
        <v>6794.38</v>
      </c>
      <c r="C23" s="348" t="s">
        <v>1035</v>
      </c>
      <c r="D23" s="342"/>
      <c r="E23" s="343">
        <v>6794.38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25">
      <c r="A24" s="338">
        <v>46265</v>
      </c>
      <c r="B24" s="347">
        <f t="shared" si="2"/>
        <v>2000</v>
      </c>
      <c r="C24" s="348" t="s">
        <v>1031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25">
      <c r="A25" s="338">
        <v>46265</v>
      </c>
      <c r="B25" s="347">
        <f t="shared" si="2"/>
        <v>53.41</v>
      </c>
      <c r="C25" s="348" t="s">
        <v>502</v>
      </c>
      <c r="D25" s="342"/>
      <c r="E25" s="343"/>
      <c r="F25" s="345"/>
      <c r="G25" s="345">
        <v>53.41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25">
      <c r="A26" s="338">
        <v>46265</v>
      </c>
      <c r="B26" s="347">
        <f t="shared" si="2"/>
        <v>0.41</v>
      </c>
      <c r="C26" s="348" t="s">
        <v>503</v>
      </c>
      <c r="D26" s="342"/>
      <c r="E26" s="343"/>
      <c r="F26" s="345"/>
      <c r="G26" s="345">
        <v>0.41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25">
      <c r="A27" s="338">
        <v>46265</v>
      </c>
      <c r="B27" s="347">
        <f t="shared" si="2"/>
        <v>-191.64</v>
      </c>
      <c r="C27" s="348" t="s">
        <v>422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>
        <v>95.82</v>
      </c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>
        <v>95.82</v>
      </c>
      <c r="AC27" s="343"/>
    </row>
    <row r="28" spans="1:29" ht="14.25" customHeight="1" x14ac:dyDescent="0.25">
      <c r="A28" s="338">
        <v>46261</v>
      </c>
      <c r="B28" s="347">
        <f t="shared" si="2"/>
        <v>99.61</v>
      </c>
      <c r="C28" s="348" t="s">
        <v>507</v>
      </c>
      <c r="D28" s="342"/>
      <c r="E28" s="343"/>
      <c r="F28" s="345"/>
      <c r="G28" s="345">
        <v>99.61</v>
      </c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25">
      <c r="A29" s="338">
        <v>46253</v>
      </c>
      <c r="B29" s="347">
        <f t="shared" si="2"/>
        <v>-219.38</v>
      </c>
      <c r="C29" s="348" t="s">
        <v>1032</v>
      </c>
      <c r="D29" s="342"/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>
        <v>219.38</v>
      </c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25">
      <c r="A30" s="338">
        <v>46244</v>
      </c>
      <c r="B30" s="347">
        <f t="shared" si="2"/>
        <v>-960</v>
      </c>
      <c r="C30" s="348" t="s">
        <v>899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>
        <v>960</v>
      </c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25">
      <c r="A31" s="338">
        <v>46243</v>
      </c>
      <c r="B31" s="347">
        <f t="shared" si="2"/>
        <v>-116.04</v>
      </c>
      <c r="C31" s="348" t="s">
        <v>856</v>
      </c>
      <c r="D31" s="342">
        <v>116.04</v>
      </c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25">
      <c r="A32" s="338">
        <v>46240</v>
      </c>
      <c r="B32" s="347">
        <f t="shared" si="2"/>
        <v>52.8</v>
      </c>
      <c r="C32" s="348" t="s">
        <v>507</v>
      </c>
      <c r="D32" s="342"/>
      <c r="E32" s="343"/>
      <c r="F32" s="345"/>
      <c r="G32" s="345">
        <v>52.8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25">
      <c r="A33" s="338">
        <v>46238</v>
      </c>
      <c r="B33" s="347">
        <f t="shared" si="2"/>
        <v>-500</v>
      </c>
      <c r="C33" s="348" t="s">
        <v>894</v>
      </c>
      <c r="D33" s="342">
        <v>500</v>
      </c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25">
      <c r="A34" s="338">
        <v>46238</v>
      </c>
      <c r="B34" s="347">
        <f t="shared" si="2"/>
        <v>-500</v>
      </c>
      <c r="C34" s="348" t="s">
        <v>895</v>
      </c>
      <c r="D34" s="342">
        <v>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25">
      <c r="A35" s="338">
        <v>46238</v>
      </c>
      <c r="B35" s="347">
        <f t="shared" si="2"/>
        <v>-121.4</v>
      </c>
      <c r="C35" s="348" t="s">
        <v>531</v>
      </c>
      <c r="D35" s="342"/>
      <c r="E35" s="343"/>
      <c r="F35" s="345"/>
      <c r="G35" s="345"/>
      <c r="H35" s="343">
        <v>121.4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25">
      <c r="A36" s="338">
        <v>46234</v>
      </c>
      <c r="B36" s="347">
        <f t="shared" si="2"/>
        <v>8746.27</v>
      </c>
      <c r="C36" s="348" t="s">
        <v>1002</v>
      </c>
      <c r="D36" s="342"/>
      <c r="E36" s="343">
        <v>8746.27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25">
      <c r="A37" s="338">
        <v>46234</v>
      </c>
      <c r="B37" s="347">
        <f t="shared" si="2"/>
        <v>2000</v>
      </c>
      <c r="C37" s="348" t="s">
        <v>1003</v>
      </c>
      <c r="D37" s="342"/>
      <c r="E37" s="343"/>
      <c r="F37" s="345"/>
      <c r="G37" s="345"/>
      <c r="H37" s="343"/>
      <c r="I37" s="343">
        <v>350</v>
      </c>
      <c r="J37" s="345"/>
      <c r="K37" s="345">
        <v>320</v>
      </c>
      <c r="L37" s="343"/>
      <c r="M37" s="343">
        <v>25</v>
      </c>
      <c r="N37" s="345"/>
      <c r="O37" s="345">
        <v>25</v>
      </c>
      <c r="P37" s="343"/>
      <c r="Q37" s="343">
        <v>45</v>
      </c>
      <c r="R37" s="345"/>
      <c r="S37" s="345">
        <v>400</v>
      </c>
      <c r="T37" s="343"/>
      <c r="U37" s="343">
        <v>375</v>
      </c>
      <c r="V37" s="345"/>
      <c r="W37" s="345">
        <v>100</v>
      </c>
      <c r="X37" s="343"/>
      <c r="Y37" s="343">
        <v>85</v>
      </c>
      <c r="Z37" s="345"/>
      <c r="AA37" s="345">
        <v>230</v>
      </c>
      <c r="AB37" s="343"/>
      <c r="AC37" s="343">
        <v>45</v>
      </c>
    </row>
    <row r="38" spans="1:29" ht="14.25" customHeight="1" x14ac:dyDescent="0.25">
      <c r="A38" s="338">
        <v>46234</v>
      </c>
      <c r="B38" s="347">
        <f t="shared" si="2"/>
        <v>0.22</v>
      </c>
      <c r="C38" s="348" t="s">
        <v>503</v>
      </c>
      <c r="D38" s="342"/>
      <c r="E38" s="343"/>
      <c r="F38" s="345"/>
      <c r="G38" s="345">
        <v>0.22</v>
      </c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25">
      <c r="A39" s="338">
        <v>46232</v>
      </c>
      <c r="B39" s="347">
        <f t="shared" si="2"/>
        <v>52.7</v>
      </c>
      <c r="C39" s="348" t="s">
        <v>502</v>
      </c>
      <c r="D39" s="342"/>
      <c r="E39" s="343"/>
      <c r="F39" s="345"/>
      <c r="G39" s="345">
        <v>52.7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25">
      <c r="A40" s="338">
        <v>46231</v>
      </c>
      <c r="B40" s="347">
        <f t="shared" si="2"/>
        <v>-1171.3800000000001</v>
      </c>
      <c r="C40" s="348" t="s">
        <v>523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>
        <v>1171.3800000000001</v>
      </c>
      <c r="AA40" s="345"/>
      <c r="AB40" s="343"/>
      <c r="AC40" s="343"/>
    </row>
    <row r="41" spans="1:29" ht="14.25" customHeight="1" x14ac:dyDescent="0.25">
      <c r="A41" s="338">
        <v>46226</v>
      </c>
      <c r="B41" s="347">
        <f t="shared" si="2"/>
        <v>-133.13999999999999</v>
      </c>
      <c r="C41" s="348" t="s">
        <v>315</v>
      </c>
      <c r="D41" s="342"/>
      <c r="E41" s="343"/>
      <c r="F41" s="345"/>
      <c r="G41" s="345"/>
      <c r="H41" s="343"/>
      <c r="I41" s="343"/>
      <c r="J41" s="345"/>
      <c r="K41" s="345"/>
      <c r="L41" s="343">
        <v>66.569999999999993</v>
      </c>
      <c r="M41" s="343"/>
      <c r="N41" s="345">
        <v>66.569999999999993</v>
      </c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25">
      <c r="A42" s="338">
        <v>46214</v>
      </c>
      <c r="B42" s="347">
        <f t="shared" si="2"/>
        <v>53.11</v>
      </c>
      <c r="C42" s="348" t="s">
        <v>507</v>
      </c>
      <c r="D42" s="342"/>
      <c r="E42" s="343"/>
      <c r="F42" s="345"/>
      <c r="G42" s="345">
        <v>53.11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25">
      <c r="A43" s="338">
        <v>46212</v>
      </c>
      <c r="B43" s="347">
        <f t="shared" si="2"/>
        <v>300</v>
      </c>
      <c r="C43" s="348" t="s">
        <v>971</v>
      </c>
      <c r="D43" s="342"/>
      <c r="E43" s="343">
        <v>300</v>
      </c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25">
      <c r="A44" s="338">
        <v>46211</v>
      </c>
      <c r="B44" s="347">
        <f t="shared" si="2"/>
        <v>-960</v>
      </c>
      <c r="C44" s="348" t="s">
        <v>899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>
        <v>960</v>
      </c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25">
      <c r="A45" s="338">
        <v>46209</v>
      </c>
      <c r="B45" s="347">
        <f t="shared" si="2"/>
        <v>-1182.68</v>
      </c>
      <c r="C45" s="348" t="s">
        <v>1000</v>
      </c>
      <c r="D45" s="342">
        <v>1182.68</v>
      </c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25">
      <c r="A46" s="338">
        <v>46209</v>
      </c>
      <c r="B46" s="347">
        <f t="shared" si="2"/>
        <v>350</v>
      </c>
      <c r="C46" s="348" t="s">
        <v>969</v>
      </c>
      <c r="D46" s="342"/>
      <c r="E46" s="343">
        <v>350</v>
      </c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25">
      <c r="A47" s="338">
        <v>46209</v>
      </c>
      <c r="B47" s="347">
        <f t="shared" si="2"/>
        <v>-8500</v>
      </c>
      <c r="C47" s="348" t="s">
        <v>955</v>
      </c>
      <c r="D47" s="342">
        <v>8500</v>
      </c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25">
      <c r="A48" s="338">
        <v>46209</v>
      </c>
      <c r="B48" s="347">
        <f t="shared" si="2"/>
        <v>-150</v>
      </c>
      <c r="C48" s="348" t="s">
        <v>970</v>
      </c>
      <c r="D48" s="342"/>
      <c r="E48" s="343"/>
      <c r="F48" s="345"/>
      <c r="G48" s="345"/>
      <c r="H48" s="343">
        <v>150</v>
      </c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25">
      <c r="A49" s="338">
        <v>46205</v>
      </c>
      <c r="B49" s="347">
        <f t="shared" si="2"/>
        <v>-783</v>
      </c>
      <c r="C49" s="348" t="s">
        <v>999</v>
      </c>
      <c r="D49" s="342"/>
      <c r="E49" s="343"/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>
        <v>783</v>
      </c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25">
      <c r="A50" s="338">
        <v>46203</v>
      </c>
      <c r="B50" s="347">
        <f t="shared" si="2"/>
        <v>6487.16</v>
      </c>
      <c r="C50" s="348" t="s">
        <v>968</v>
      </c>
      <c r="D50" s="342"/>
      <c r="E50" s="343">
        <v>6487.16</v>
      </c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25">
      <c r="A51" s="338">
        <v>46203</v>
      </c>
      <c r="B51" s="347">
        <f t="shared" si="2"/>
        <v>2000</v>
      </c>
      <c r="C51" s="348" t="s">
        <v>942</v>
      </c>
      <c r="D51" s="342"/>
      <c r="E51" s="343"/>
      <c r="F51" s="345"/>
      <c r="G51" s="345"/>
      <c r="H51" s="343"/>
      <c r="I51" s="343">
        <v>350</v>
      </c>
      <c r="J51" s="345"/>
      <c r="K51" s="345">
        <v>320</v>
      </c>
      <c r="L51" s="343"/>
      <c r="M51" s="343">
        <v>25</v>
      </c>
      <c r="N51" s="345"/>
      <c r="O51" s="345">
        <v>25</v>
      </c>
      <c r="P51" s="343"/>
      <c r="Q51" s="343">
        <v>45</v>
      </c>
      <c r="R51" s="345"/>
      <c r="S51" s="345">
        <v>400</v>
      </c>
      <c r="T51" s="343"/>
      <c r="U51" s="343">
        <v>375</v>
      </c>
      <c r="V51" s="345"/>
      <c r="W51" s="345">
        <v>100</v>
      </c>
      <c r="X51" s="343"/>
      <c r="Y51" s="343">
        <v>85</v>
      </c>
      <c r="Z51" s="345"/>
      <c r="AA51" s="345">
        <v>230</v>
      </c>
      <c r="AB51" s="343"/>
      <c r="AC51" s="343">
        <v>45</v>
      </c>
    </row>
    <row r="52" spans="1:29" ht="14.25" customHeight="1" x14ac:dyDescent="0.25">
      <c r="A52" s="338">
        <v>46203</v>
      </c>
      <c r="B52" s="347">
        <f t="shared" si="2"/>
        <v>0.35</v>
      </c>
      <c r="C52" s="348" t="s">
        <v>503</v>
      </c>
      <c r="D52" s="342"/>
      <c r="E52" s="343"/>
      <c r="F52" s="345"/>
      <c r="G52" s="345">
        <v>0.35</v>
      </c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25">
      <c r="A53" s="338">
        <v>46203</v>
      </c>
      <c r="B53" s="347">
        <f t="shared" si="2"/>
        <v>-580</v>
      </c>
      <c r="C53" s="348" t="s">
        <v>947</v>
      </c>
      <c r="D53" s="342">
        <v>580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25">
      <c r="A54" s="338">
        <v>46203</v>
      </c>
      <c r="B54" s="347">
        <f t="shared" si="2"/>
        <v>-185.64</v>
      </c>
      <c r="C54" s="348" t="s">
        <v>422</v>
      </c>
      <c r="D54" s="342"/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>
        <v>92.82</v>
      </c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>
        <v>92.82</v>
      </c>
      <c r="AC54" s="343"/>
    </row>
    <row r="55" spans="1:29" ht="14.25" customHeight="1" x14ac:dyDescent="0.25">
      <c r="A55" s="338">
        <v>46203</v>
      </c>
      <c r="B55" s="347">
        <f t="shared" si="2"/>
        <v>51.56</v>
      </c>
      <c r="C55" s="348" t="s">
        <v>507</v>
      </c>
      <c r="D55" s="342"/>
      <c r="E55" s="343"/>
      <c r="F55" s="345"/>
      <c r="G55" s="345">
        <v>51.56</v>
      </c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25">
      <c r="A56" s="338">
        <v>46203</v>
      </c>
      <c r="B56" s="347">
        <f t="shared" si="2"/>
        <v>53.44</v>
      </c>
      <c r="C56" s="348" t="s">
        <v>502</v>
      </c>
      <c r="D56" s="342"/>
      <c r="E56" s="343"/>
      <c r="F56" s="345"/>
      <c r="G56" s="345">
        <v>53.44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25">
      <c r="A57" s="338">
        <v>46203</v>
      </c>
      <c r="B57" s="347">
        <f t="shared" si="2"/>
        <v>-207.96</v>
      </c>
      <c r="C57" s="348" t="s">
        <v>944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>
        <v>207.96</v>
      </c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25">
      <c r="A58" s="338">
        <v>46203</v>
      </c>
      <c r="B58" s="347">
        <f t="shared" si="2"/>
        <v>-1713.1</v>
      </c>
      <c r="C58" s="348" t="s">
        <v>529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>
        <v>1713.1</v>
      </c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25">
      <c r="A59" s="338">
        <v>46189</v>
      </c>
      <c r="B59" s="347">
        <f t="shared" si="2"/>
        <v>53.17</v>
      </c>
      <c r="C59" s="348" t="s">
        <v>507</v>
      </c>
      <c r="D59" s="342"/>
      <c r="E59" s="343"/>
      <c r="F59" s="345"/>
      <c r="G59" s="345">
        <v>53.17</v>
      </c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25">
      <c r="A60" s="338">
        <v>46186</v>
      </c>
      <c r="B60" s="347">
        <f t="shared" si="2"/>
        <v>57.38</v>
      </c>
      <c r="C60" s="348" t="s">
        <v>507</v>
      </c>
      <c r="D60" s="342"/>
      <c r="E60" s="343"/>
      <c r="F60" s="345"/>
      <c r="G60" s="345">
        <v>57.38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25">
      <c r="A61" s="338">
        <v>46184</v>
      </c>
      <c r="B61" s="347">
        <f t="shared" si="2"/>
        <v>-2159</v>
      </c>
      <c r="C61" s="348" t="s">
        <v>909</v>
      </c>
      <c r="D61" s="342"/>
      <c r="E61" s="343"/>
      <c r="F61" s="345"/>
      <c r="G61" s="345"/>
      <c r="H61" s="343"/>
      <c r="I61" s="343"/>
      <c r="J61" s="345">
        <v>2159</v>
      </c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25">
      <c r="A62" s="338">
        <v>46183</v>
      </c>
      <c r="B62" s="347">
        <f t="shared" si="2"/>
        <v>-816.19</v>
      </c>
      <c r="C62" s="348" t="s">
        <v>910</v>
      </c>
      <c r="D62" s="342"/>
      <c r="E62" s="343"/>
      <c r="F62" s="345"/>
      <c r="G62" s="345"/>
      <c r="H62" s="343">
        <v>816.19</v>
      </c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25">
      <c r="A63" s="338">
        <v>46180</v>
      </c>
      <c r="B63" s="347">
        <f t="shared" si="2"/>
        <v>-313.77999999999997</v>
      </c>
      <c r="C63" s="348" t="s">
        <v>888</v>
      </c>
      <c r="D63" s="342"/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>
        <v>313.77999999999997</v>
      </c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25">
      <c r="A64" s="338">
        <v>46176</v>
      </c>
      <c r="B64" s="347">
        <f t="shared" si="2"/>
        <v>-1000</v>
      </c>
      <c r="C64" s="348" t="s">
        <v>899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>
        <v>1000</v>
      </c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25">
      <c r="A65" s="338">
        <v>46174</v>
      </c>
      <c r="B65" s="347">
        <f t="shared" si="2"/>
        <v>-320</v>
      </c>
      <c r="C65" s="348" t="s">
        <v>911</v>
      </c>
      <c r="D65" s="342">
        <v>320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25">
      <c r="A66" s="338">
        <v>46173</v>
      </c>
      <c r="B66" s="347">
        <f t="shared" si="2"/>
        <v>-3000</v>
      </c>
      <c r="C66" s="348" t="s">
        <v>895</v>
      </c>
      <c r="D66" s="342">
        <v>3000</v>
      </c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25">
      <c r="A67" s="338">
        <v>46173</v>
      </c>
      <c r="B67" s="347">
        <f t="shared" si="2"/>
        <v>-1000</v>
      </c>
      <c r="C67" s="348" t="s">
        <v>894</v>
      </c>
      <c r="D67" s="342">
        <v>1000</v>
      </c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25">
      <c r="A68" s="338">
        <v>46173</v>
      </c>
      <c r="B68" s="347">
        <f t="shared" si="2"/>
        <v>1160.3599999999999</v>
      </c>
      <c r="C68" s="348" t="s">
        <v>893</v>
      </c>
      <c r="D68" s="342"/>
      <c r="E68" s="343">
        <v>1160.3599999999999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25">
      <c r="A69" s="338">
        <v>46173</v>
      </c>
      <c r="B69" s="347">
        <f t="shared" ref="B69:B140" si="3">SUM(E69,U69,K69,G69,I69,S69,O69,M69,Q69,W69,Y69,AA69,AC69)-SUM(D69,F69,T69,H69,R69,N69,J69,L69,P69,V69,X69,Z69,AB69)</f>
        <v>2000</v>
      </c>
      <c r="C69" s="348" t="s">
        <v>884</v>
      </c>
      <c r="D69" s="342"/>
      <c r="E69" s="343"/>
      <c r="F69" s="345"/>
      <c r="G69" s="345"/>
      <c r="H69" s="343"/>
      <c r="I69" s="343">
        <v>350</v>
      </c>
      <c r="J69" s="345"/>
      <c r="K69" s="345">
        <v>320</v>
      </c>
      <c r="L69" s="343"/>
      <c r="M69" s="343">
        <v>25</v>
      </c>
      <c r="N69" s="345"/>
      <c r="O69" s="345">
        <v>25</v>
      </c>
      <c r="P69" s="343"/>
      <c r="Q69" s="343">
        <v>45</v>
      </c>
      <c r="R69" s="345"/>
      <c r="S69" s="345">
        <v>400</v>
      </c>
      <c r="T69" s="343"/>
      <c r="U69" s="343">
        <v>375</v>
      </c>
      <c r="V69" s="345"/>
      <c r="W69" s="345">
        <v>100</v>
      </c>
      <c r="X69" s="343"/>
      <c r="Y69" s="343">
        <v>85</v>
      </c>
      <c r="Z69" s="345"/>
      <c r="AA69" s="345">
        <v>230</v>
      </c>
      <c r="AB69" s="343"/>
      <c r="AC69" s="343">
        <v>45</v>
      </c>
    </row>
    <row r="70" spans="1:29" ht="14.25" customHeight="1" x14ac:dyDescent="0.25">
      <c r="A70" s="338">
        <v>46173</v>
      </c>
      <c r="B70" s="347">
        <f t="shared" si="3"/>
        <v>0.63</v>
      </c>
      <c r="C70" s="348" t="s">
        <v>503</v>
      </c>
      <c r="D70" s="342"/>
      <c r="E70" s="343"/>
      <c r="F70" s="345"/>
      <c r="G70" s="345">
        <v>0.63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25">
      <c r="A71" s="338">
        <v>46172</v>
      </c>
      <c r="B71" s="347">
        <f t="shared" si="3"/>
        <v>-530.36</v>
      </c>
      <c r="C71" s="348" t="s">
        <v>888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530.36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25">
      <c r="A72" s="338">
        <v>46168</v>
      </c>
      <c r="B72" s="347">
        <f t="shared" si="3"/>
        <v>0</v>
      </c>
      <c r="C72" s="348" t="s">
        <v>885</v>
      </c>
      <c r="D72" s="342">
        <v>400</v>
      </c>
      <c r="E72" s="343">
        <v>400</v>
      </c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/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25">
      <c r="A73" s="338">
        <v>46170</v>
      </c>
      <c r="B73" s="347">
        <f t="shared" si="3"/>
        <v>87.5</v>
      </c>
      <c r="C73" s="348" t="s">
        <v>507</v>
      </c>
      <c r="D73" s="342"/>
      <c r="E73" s="343"/>
      <c r="F73" s="345"/>
      <c r="G73" s="345">
        <v>87.5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25">
      <c r="A74" s="338">
        <v>46170</v>
      </c>
      <c r="B74" s="347">
        <f t="shared" si="3"/>
        <v>56.18</v>
      </c>
      <c r="C74" s="348" t="s">
        <v>502</v>
      </c>
      <c r="D74" s="342"/>
      <c r="E74" s="343"/>
      <c r="F74" s="345"/>
      <c r="G74" s="345">
        <v>56.18</v>
      </c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25">
      <c r="A75" s="338">
        <v>46170</v>
      </c>
      <c r="B75" s="347">
        <f t="shared" si="3"/>
        <v>-4500</v>
      </c>
      <c r="C75" s="348" t="s">
        <v>510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>
        <v>4500</v>
      </c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25">
      <c r="A76" s="338">
        <v>46166</v>
      </c>
      <c r="B76" s="347">
        <f t="shared" si="3"/>
        <v>-69.2</v>
      </c>
      <c r="C76" s="348" t="s">
        <v>856</v>
      </c>
      <c r="D76" s="342">
        <v>69.2</v>
      </c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25">
      <c r="A77" s="338">
        <v>46165</v>
      </c>
      <c r="B77" s="347">
        <f t="shared" si="3"/>
        <v>-138.44</v>
      </c>
      <c r="C77" s="348" t="s">
        <v>874</v>
      </c>
      <c r="D77" s="342">
        <v>138.44</v>
      </c>
      <c r="E77" s="343"/>
      <c r="F77" s="345"/>
      <c r="G77" s="345"/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25">
      <c r="A78" s="338">
        <v>46158</v>
      </c>
      <c r="B78" s="347">
        <f t="shared" si="3"/>
        <v>-87.13</v>
      </c>
      <c r="C78" s="348" t="s">
        <v>845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87.13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25">
      <c r="A79" s="338">
        <v>46158</v>
      </c>
      <c r="B79" s="347">
        <f t="shared" si="3"/>
        <v>-95.85</v>
      </c>
      <c r="C79" s="348" t="s">
        <v>847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95.85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25">
      <c r="A80" s="338">
        <v>46157</v>
      </c>
      <c r="B80" s="347">
        <f t="shared" si="3"/>
        <v>-146.15</v>
      </c>
      <c r="C80" s="348" t="s">
        <v>504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146.15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25">
      <c r="A81" s="338">
        <v>46155</v>
      </c>
      <c r="B81" s="347">
        <f t="shared" si="3"/>
        <v>-221.4</v>
      </c>
      <c r="C81" s="348" t="s">
        <v>854</v>
      </c>
      <c r="D81" s="342"/>
      <c r="E81" s="343"/>
      <c r="F81" s="345"/>
      <c r="G81" s="345"/>
      <c r="H81" s="343">
        <v>221.4</v>
      </c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25">
      <c r="A82" s="338">
        <v>46155</v>
      </c>
      <c r="B82" s="347">
        <f t="shared" si="3"/>
        <v>444.44</v>
      </c>
      <c r="C82" s="348" t="s">
        <v>517</v>
      </c>
      <c r="D82" s="342"/>
      <c r="E82" s="343">
        <v>444.44</v>
      </c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25">
      <c r="A83" s="338">
        <v>46155</v>
      </c>
      <c r="B83" s="347">
        <f t="shared" si="3"/>
        <v>351.69</v>
      </c>
      <c r="C83" s="348" t="s">
        <v>857</v>
      </c>
      <c r="D83" s="342"/>
      <c r="E83" s="343">
        <v>351.69</v>
      </c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25">
      <c r="A84" s="338">
        <v>46153</v>
      </c>
      <c r="B84" s="347">
        <f t="shared" si="3"/>
        <v>-1045.8699999999999</v>
      </c>
      <c r="C84" s="348" t="s">
        <v>841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>
        <v>1045.8699999999999</v>
      </c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25">
      <c r="A85" s="338">
        <v>46151</v>
      </c>
      <c r="B85" s="347">
        <f t="shared" si="3"/>
        <v>-903.88</v>
      </c>
      <c r="C85" s="348" t="s">
        <v>855</v>
      </c>
      <c r="D85" s="342"/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>
        <v>903.88</v>
      </c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25">
      <c r="A86" s="338">
        <v>46149</v>
      </c>
      <c r="B86" s="347">
        <f t="shared" si="3"/>
        <v>69.400000000000006</v>
      </c>
      <c r="C86" s="348" t="s">
        <v>507</v>
      </c>
      <c r="D86" s="342"/>
      <c r="E86" s="343"/>
      <c r="F86" s="345"/>
      <c r="G86" s="345">
        <v>69.400000000000006</v>
      </c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25">
      <c r="A87" s="338">
        <v>46148</v>
      </c>
      <c r="B87" s="347">
        <f t="shared" si="3"/>
        <v>-500.5</v>
      </c>
      <c r="C87" s="348" t="s">
        <v>212</v>
      </c>
      <c r="D87" s="342"/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>
        <v>500.5</v>
      </c>
      <c r="Y87" s="343"/>
      <c r="Z87" s="345"/>
      <c r="AA87" s="345"/>
      <c r="AB87" s="343"/>
      <c r="AC87" s="343"/>
    </row>
    <row r="88" spans="1:29" ht="14.25" customHeight="1" x14ac:dyDescent="0.25">
      <c r="A88" s="338">
        <v>46148</v>
      </c>
      <c r="B88" s="347">
        <f t="shared" si="3"/>
        <v>-457.94</v>
      </c>
      <c r="C88" s="348" t="s">
        <v>856</v>
      </c>
      <c r="D88" s="342">
        <v>457.94</v>
      </c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25">
      <c r="A89" s="338">
        <v>46142</v>
      </c>
      <c r="B89" s="347">
        <f t="shared" si="3"/>
        <v>5616.82</v>
      </c>
      <c r="C89" s="348" t="s">
        <v>285</v>
      </c>
      <c r="D89" s="342"/>
      <c r="E89" s="343">
        <v>5616.82</v>
      </c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25">
      <c r="A90" s="338">
        <v>46142</v>
      </c>
      <c r="B90" s="347">
        <f t="shared" si="3"/>
        <v>2000</v>
      </c>
      <c r="C90" s="348" t="s">
        <v>501</v>
      </c>
      <c r="D90" s="342"/>
      <c r="E90" s="343"/>
      <c r="F90" s="345"/>
      <c r="G90" s="345"/>
      <c r="H90" s="343"/>
      <c r="I90" s="343">
        <v>350</v>
      </c>
      <c r="J90" s="345"/>
      <c r="K90" s="345">
        <v>320</v>
      </c>
      <c r="L90" s="343"/>
      <c r="M90" s="343">
        <v>25</v>
      </c>
      <c r="N90" s="345"/>
      <c r="O90" s="345">
        <v>25</v>
      </c>
      <c r="P90" s="343"/>
      <c r="Q90" s="343">
        <v>45</v>
      </c>
      <c r="R90" s="345"/>
      <c r="S90" s="345">
        <v>400</v>
      </c>
      <c r="T90" s="343"/>
      <c r="U90" s="343">
        <v>375</v>
      </c>
      <c r="V90" s="345"/>
      <c r="W90" s="345">
        <v>100</v>
      </c>
      <c r="X90" s="343"/>
      <c r="Y90" s="343">
        <v>85</v>
      </c>
      <c r="Z90" s="345"/>
      <c r="AA90" s="345">
        <v>230</v>
      </c>
      <c r="AB90" s="343"/>
      <c r="AC90" s="343">
        <v>45</v>
      </c>
    </row>
    <row r="91" spans="1:29" ht="14.25" customHeight="1" x14ac:dyDescent="0.25">
      <c r="A91" s="338">
        <v>46142</v>
      </c>
      <c r="B91" s="347">
        <f t="shared" si="3"/>
        <v>62.26</v>
      </c>
      <c r="C91" s="348" t="s">
        <v>502</v>
      </c>
      <c r="D91" s="342"/>
      <c r="E91" s="343"/>
      <c r="F91" s="345"/>
      <c r="G91" s="345">
        <v>62.26</v>
      </c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25">
      <c r="A92" s="338">
        <v>46142</v>
      </c>
      <c r="B92" s="347">
        <f t="shared" si="3"/>
        <v>-185.64</v>
      </c>
      <c r="C92" s="348" t="s">
        <v>422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>
        <v>92.82</v>
      </c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>
        <v>92.82</v>
      </c>
      <c r="AC92" s="343"/>
    </row>
    <row r="93" spans="1:29" ht="14.25" customHeight="1" x14ac:dyDescent="0.25">
      <c r="A93" s="338">
        <v>46142</v>
      </c>
      <c r="B93" s="347">
        <f t="shared" si="3"/>
        <v>-127.68</v>
      </c>
      <c r="C93" s="348" t="s">
        <v>315</v>
      </c>
      <c r="D93" s="342"/>
      <c r="E93" s="343"/>
      <c r="F93" s="345"/>
      <c r="G93" s="345"/>
      <c r="H93" s="343"/>
      <c r="I93" s="343"/>
      <c r="J93" s="345"/>
      <c r="K93" s="345"/>
      <c r="L93" s="343">
        <v>63.84</v>
      </c>
      <c r="M93" s="343"/>
      <c r="N93" s="345">
        <v>63.84</v>
      </c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25">
      <c r="A94" s="338">
        <v>46142</v>
      </c>
      <c r="B94" s="347">
        <f t="shared" si="3"/>
        <v>0.52</v>
      </c>
      <c r="C94" s="348" t="s">
        <v>503</v>
      </c>
      <c r="D94" s="342"/>
      <c r="E94" s="343"/>
      <c r="F94" s="345"/>
      <c r="G94" s="345">
        <v>0.52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25">
      <c r="A95" s="338">
        <v>46130</v>
      </c>
      <c r="B95" s="347">
        <f t="shared" si="3"/>
        <v>-578.57000000000005</v>
      </c>
      <c r="C95" s="348" t="s">
        <v>504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578.57000000000005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25">
      <c r="A96" s="338">
        <v>46130</v>
      </c>
      <c r="B96" s="347">
        <f t="shared" si="3"/>
        <v>-93.71</v>
      </c>
      <c r="C96" s="348" t="s">
        <v>505</v>
      </c>
      <c r="D96" s="342"/>
      <c r="E96" s="343"/>
      <c r="F96" s="345"/>
      <c r="G96" s="345"/>
      <c r="H96" s="343">
        <v>93.71</v>
      </c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25">
      <c r="A97" s="338">
        <v>46130</v>
      </c>
      <c r="B97" s="347">
        <f t="shared" si="3"/>
        <v>-318.36</v>
      </c>
      <c r="C97" s="348" t="s">
        <v>506</v>
      </c>
      <c r="D97" s="342"/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>
        <v>318.36</v>
      </c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25">
      <c r="A98" s="338">
        <v>46129</v>
      </c>
      <c r="B98" s="347">
        <f t="shared" si="3"/>
        <v>62.19</v>
      </c>
      <c r="C98" s="348" t="s">
        <v>507</v>
      </c>
      <c r="D98" s="342"/>
      <c r="E98" s="343"/>
      <c r="F98" s="345"/>
      <c r="G98" s="345">
        <v>62.19</v>
      </c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25">
      <c r="A99" s="338">
        <v>46112</v>
      </c>
      <c r="B99" s="347">
        <f t="shared" si="3"/>
        <v>4309.58</v>
      </c>
      <c r="C99" s="348" t="s">
        <v>508</v>
      </c>
      <c r="D99" s="342"/>
      <c r="E99" s="343">
        <v>4309.58</v>
      </c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25">
      <c r="A100" s="338">
        <v>46112</v>
      </c>
      <c r="B100" s="347">
        <f t="shared" si="3"/>
        <v>2000</v>
      </c>
      <c r="C100" s="348" t="s">
        <v>509</v>
      </c>
      <c r="D100" s="342"/>
      <c r="E100" s="343"/>
      <c r="F100" s="345"/>
      <c r="G100" s="345"/>
      <c r="H100" s="343"/>
      <c r="I100" s="343">
        <v>350</v>
      </c>
      <c r="J100" s="345"/>
      <c r="K100" s="345">
        <v>320</v>
      </c>
      <c r="L100" s="343"/>
      <c r="M100" s="343">
        <v>25</v>
      </c>
      <c r="N100" s="345"/>
      <c r="O100" s="345">
        <v>25</v>
      </c>
      <c r="P100" s="343"/>
      <c r="Q100" s="343">
        <v>45</v>
      </c>
      <c r="R100" s="345"/>
      <c r="S100" s="345">
        <v>400</v>
      </c>
      <c r="T100" s="343"/>
      <c r="U100" s="343">
        <v>375</v>
      </c>
      <c r="V100" s="345"/>
      <c r="W100" s="345">
        <v>100</v>
      </c>
      <c r="X100" s="343"/>
      <c r="Y100" s="343">
        <v>85</v>
      </c>
      <c r="Z100" s="345"/>
      <c r="AA100" s="345">
        <v>230</v>
      </c>
      <c r="AB100" s="343"/>
      <c r="AC100" s="343">
        <v>45</v>
      </c>
    </row>
    <row r="101" spans="1:29" ht="14.25" customHeight="1" x14ac:dyDescent="0.25">
      <c r="A101" s="338">
        <v>46112</v>
      </c>
      <c r="B101" s="347">
        <f t="shared" si="3"/>
        <v>0.34</v>
      </c>
      <c r="C101" s="348" t="s">
        <v>503</v>
      </c>
      <c r="D101" s="342"/>
      <c r="E101" s="343"/>
      <c r="F101" s="345"/>
      <c r="G101" s="345">
        <v>0.34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25">
      <c r="A102" s="338">
        <v>46112</v>
      </c>
      <c r="B102" s="347">
        <f t="shared" si="3"/>
        <v>-1200</v>
      </c>
      <c r="C102" s="348" t="s">
        <v>510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1200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25">
      <c r="A103" s="338">
        <v>46108</v>
      </c>
      <c r="B103" s="347">
        <f t="shared" si="3"/>
        <v>68.72</v>
      </c>
      <c r="C103" s="348" t="s">
        <v>502</v>
      </c>
      <c r="D103" s="342"/>
      <c r="E103" s="343"/>
      <c r="F103" s="345"/>
      <c r="G103" s="345">
        <v>68.72</v>
      </c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/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25">
      <c r="A104" s="338">
        <v>46104</v>
      </c>
      <c r="B104" s="347">
        <f t="shared" si="3"/>
        <v>-6</v>
      </c>
      <c r="C104" s="348" t="s">
        <v>511</v>
      </c>
      <c r="D104" s="342">
        <v>6</v>
      </c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25">
      <c r="A105" s="338">
        <v>46103</v>
      </c>
      <c r="B105" s="347">
        <f t="shared" si="3"/>
        <v>-100</v>
      </c>
      <c r="C105" s="348" t="s">
        <v>512</v>
      </c>
      <c r="D105" s="342">
        <v>100</v>
      </c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25">
      <c r="A106" s="338">
        <v>46103</v>
      </c>
      <c r="B106" s="347">
        <f t="shared" si="3"/>
        <v>-100</v>
      </c>
      <c r="C106" s="348" t="s">
        <v>513</v>
      </c>
      <c r="D106" s="342">
        <v>100</v>
      </c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/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25">
      <c r="A107" s="338">
        <v>46103</v>
      </c>
      <c r="B107" s="347">
        <f t="shared" si="3"/>
        <v>-50</v>
      </c>
      <c r="C107" s="348" t="s">
        <v>514</v>
      </c>
      <c r="D107" s="342">
        <v>50</v>
      </c>
      <c r="E107" s="343"/>
      <c r="F107" s="345"/>
      <c r="G107" s="345"/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25">
      <c r="A108" s="338">
        <v>46103</v>
      </c>
      <c r="B108" s="347">
        <f t="shared" si="3"/>
        <v>-100</v>
      </c>
      <c r="C108" s="348" t="s">
        <v>515</v>
      </c>
      <c r="D108" s="342">
        <v>100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25">
      <c r="A109" s="338">
        <v>46103</v>
      </c>
      <c r="B109" s="347">
        <f t="shared" si="3"/>
        <v>-100</v>
      </c>
      <c r="C109" s="348" t="s">
        <v>516</v>
      </c>
      <c r="D109" s="342">
        <v>100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25">
      <c r="A110" s="338">
        <v>46102</v>
      </c>
      <c r="B110" s="347">
        <f t="shared" si="3"/>
        <v>-300</v>
      </c>
      <c r="C110" s="348" t="s">
        <v>517</v>
      </c>
      <c r="D110" s="342">
        <v>300</v>
      </c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25">
      <c r="A111" s="338">
        <v>46102</v>
      </c>
      <c r="B111" s="347">
        <f t="shared" si="3"/>
        <v>1384.5</v>
      </c>
      <c r="C111" s="348" t="s">
        <v>518</v>
      </c>
      <c r="D111" s="342"/>
      <c r="E111" s="343"/>
      <c r="F111" s="345"/>
      <c r="G111" s="345"/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>
        <v>-1384.5</v>
      </c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25">
      <c r="A112" s="338">
        <v>46094</v>
      </c>
      <c r="B112" s="347">
        <f t="shared" si="3"/>
        <v>55.66</v>
      </c>
      <c r="C112" s="348" t="s">
        <v>507</v>
      </c>
      <c r="D112" s="342"/>
      <c r="E112" s="343"/>
      <c r="F112" s="345"/>
      <c r="G112" s="345">
        <v>55.66</v>
      </c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25">
      <c r="A113" s="338">
        <v>46090</v>
      </c>
      <c r="B113" s="347">
        <f t="shared" si="3"/>
        <v>-380</v>
      </c>
      <c r="C113" s="348" t="s">
        <v>519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380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25">
      <c r="A114" s="338">
        <v>46083</v>
      </c>
      <c r="B114" s="347">
        <f t="shared" si="3"/>
        <v>-185.64</v>
      </c>
      <c r="C114" s="348" t="s">
        <v>422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>
        <v>92.82</v>
      </c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>
        <v>92.82</v>
      </c>
      <c r="AC114" s="343"/>
    </row>
    <row r="115" spans="1:29" ht="14.25" customHeight="1" x14ac:dyDescent="0.25">
      <c r="A115" s="338">
        <v>46081</v>
      </c>
      <c r="B115" s="347">
        <f t="shared" si="3"/>
        <v>3764.91</v>
      </c>
      <c r="C115" s="348" t="s">
        <v>424</v>
      </c>
      <c r="D115" s="342"/>
      <c r="E115" s="343">
        <v>3764.91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25">
      <c r="A116" s="338">
        <v>46081</v>
      </c>
      <c r="B116" s="347">
        <f t="shared" si="3"/>
        <v>2000</v>
      </c>
      <c r="C116" s="348" t="s">
        <v>520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25">
      <c r="A117" s="338">
        <v>46081</v>
      </c>
      <c r="B117" s="347">
        <f t="shared" si="3"/>
        <v>0.23</v>
      </c>
      <c r="C117" s="348" t="s">
        <v>503</v>
      </c>
      <c r="D117" s="342"/>
      <c r="E117" s="343"/>
      <c r="F117" s="345"/>
      <c r="G117" s="345">
        <v>0.23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25">
      <c r="A118" s="338">
        <v>46070</v>
      </c>
      <c r="B118" s="347">
        <f t="shared" si="3"/>
        <v>-1920</v>
      </c>
      <c r="C118" s="348" t="s">
        <v>521</v>
      </c>
      <c r="D118" s="342"/>
      <c r="E118" s="343"/>
      <c r="F118" s="345"/>
      <c r="G118" s="345"/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>
        <v>1920</v>
      </c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25">
      <c r="A119" s="338">
        <v>46069</v>
      </c>
      <c r="B119" s="347">
        <f t="shared" si="3"/>
        <v>-243.8</v>
      </c>
      <c r="C119" s="348" t="s">
        <v>521</v>
      </c>
      <c r="D119" s="342"/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>
        <v>243.8</v>
      </c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25">
      <c r="A120" s="338">
        <v>46068</v>
      </c>
      <c r="B120" s="347">
        <f t="shared" si="3"/>
        <v>63.46</v>
      </c>
      <c r="C120" s="348" t="s">
        <v>507</v>
      </c>
      <c r="D120" s="342"/>
      <c r="E120" s="343"/>
      <c r="F120" s="345"/>
      <c r="G120" s="345">
        <v>63.46</v>
      </c>
      <c r="H120" s="343"/>
      <c r="I120" s="343"/>
      <c r="J120" s="345"/>
      <c r="K120" s="345"/>
      <c r="L120" s="343"/>
      <c r="M120" s="343"/>
      <c r="N120" s="345"/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25">
      <c r="A121" s="338">
        <v>46067</v>
      </c>
      <c r="B121" s="347">
        <f t="shared" si="3"/>
        <v>-1007.99</v>
      </c>
      <c r="C121" s="348" t="s">
        <v>522</v>
      </c>
      <c r="D121" s="342">
        <v>1007.99</v>
      </c>
      <c r="E121" s="343"/>
      <c r="F121" s="345"/>
      <c r="G121" s="345"/>
      <c r="H121" s="343"/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25">
      <c r="A122" s="338">
        <v>46063</v>
      </c>
      <c r="B122" s="347">
        <f t="shared" si="3"/>
        <v>-1276.4000000000001</v>
      </c>
      <c r="C122" s="348" t="s">
        <v>523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/>
      <c r="S122" s="345"/>
      <c r="T122" s="343"/>
      <c r="U122" s="343"/>
      <c r="V122" s="345"/>
      <c r="W122" s="345"/>
      <c r="X122" s="343"/>
      <c r="Y122" s="343"/>
      <c r="Z122" s="345">
        <v>1276.4000000000001</v>
      </c>
      <c r="AA122" s="345"/>
      <c r="AB122" s="343"/>
      <c r="AC122" s="343"/>
    </row>
    <row r="123" spans="1:29" ht="14.25" customHeight="1" x14ac:dyDescent="0.25">
      <c r="A123" s="338">
        <v>46063</v>
      </c>
      <c r="B123" s="347">
        <f t="shared" si="3"/>
        <v>-955</v>
      </c>
      <c r="C123" s="348" t="s">
        <v>524</v>
      </c>
      <c r="D123" s="342"/>
      <c r="E123" s="343"/>
      <c r="F123" s="345"/>
      <c r="G123" s="345"/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>
        <v>955</v>
      </c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25">
      <c r="A124" s="338">
        <v>46063</v>
      </c>
      <c r="B124" s="347">
        <f t="shared" si="3"/>
        <v>59.19</v>
      </c>
      <c r="C124" s="348" t="s">
        <v>502</v>
      </c>
      <c r="D124" s="342"/>
      <c r="E124" s="343"/>
      <c r="F124" s="345"/>
      <c r="G124" s="345">
        <v>59.19</v>
      </c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25">
      <c r="A125" s="338">
        <v>46061</v>
      </c>
      <c r="B125" s="347">
        <f t="shared" si="3"/>
        <v>-2203.44</v>
      </c>
      <c r="C125" s="348" t="s">
        <v>521</v>
      </c>
      <c r="D125" s="342"/>
      <c r="E125" s="343"/>
      <c r="F125" s="345"/>
      <c r="G125" s="345"/>
      <c r="H125" s="343"/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>
        <v>2203.44</v>
      </c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25">
      <c r="A126" s="338">
        <v>46061</v>
      </c>
      <c r="B126" s="347">
        <f t="shared" si="3"/>
        <v>-831.92</v>
      </c>
      <c r="C126" s="348" t="s">
        <v>525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>
        <v>831.92</v>
      </c>
      <c r="S126" s="345"/>
      <c r="T126" s="343"/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25">
      <c r="A127" s="338">
        <v>46055</v>
      </c>
      <c r="B127" s="347">
        <f t="shared" si="3"/>
        <v>-900</v>
      </c>
      <c r="C127" s="348" t="s">
        <v>510</v>
      </c>
      <c r="D127" s="342"/>
      <c r="E127" s="343"/>
      <c r="F127" s="345"/>
      <c r="G127" s="345"/>
      <c r="H127" s="343"/>
      <c r="I127" s="343"/>
      <c r="J127" s="345"/>
      <c r="K127" s="345"/>
      <c r="L127" s="343"/>
      <c r="M127" s="343"/>
      <c r="N127" s="345"/>
      <c r="O127" s="345"/>
      <c r="P127" s="343"/>
      <c r="Q127" s="343"/>
      <c r="R127" s="345"/>
      <c r="S127" s="345"/>
      <c r="T127" s="343">
        <v>900</v>
      </c>
      <c r="U127" s="343"/>
      <c r="V127" s="345"/>
      <c r="W127" s="345"/>
      <c r="X127" s="343"/>
      <c r="Y127" s="343"/>
      <c r="Z127" s="345"/>
      <c r="AA127" s="345"/>
      <c r="AB127" s="343"/>
      <c r="AC127" s="343"/>
    </row>
    <row r="128" spans="1:29" ht="14.25" customHeight="1" x14ac:dyDescent="0.25">
      <c r="A128" s="338">
        <v>46053</v>
      </c>
      <c r="B128" s="347">
        <f t="shared" si="3"/>
        <v>3194.64</v>
      </c>
      <c r="C128" s="348" t="s">
        <v>457</v>
      </c>
      <c r="D128" s="342"/>
      <c r="E128" s="343">
        <v>3194.64</v>
      </c>
      <c r="F128" s="345"/>
      <c r="G128" s="345"/>
      <c r="H128" s="343"/>
      <c r="I128" s="343"/>
      <c r="J128" s="345"/>
      <c r="K128" s="345"/>
      <c r="L128" s="343"/>
      <c r="M128" s="343"/>
      <c r="N128" s="345"/>
      <c r="O128" s="345"/>
      <c r="P128" s="343"/>
      <c r="Q128" s="343"/>
      <c r="R128" s="345"/>
      <c r="S128" s="345"/>
      <c r="T128" s="343"/>
      <c r="U128" s="343"/>
      <c r="V128" s="345"/>
      <c r="W128" s="345"/>
      <c r="X128" s="343"/>
      <c r="Y128" s="343"/>
      <c r="Z128" s="345"/>
      <c r="AA128" s="345"/>
      <c r="AB128" s="343"/>
      <c r="AC128" s="343"/>
    </row>
    <row r="129" spans="1:29" ht="14.25" customHeight="1" x14ac:dyDescent="0.25">
      <c r="A129" s="338">
        <v>46053</v>
      </c>
      <c r="B129" s="347">
        <f t="shared" si="3"/>
        <v>2000</v>
      </c>
      <c r="C129" s="348" t="s">
        <v>526</v>
      </c>
      <c r="D129" s="342"/>
      <c r="E129" s="343"/>
      <c r="F129" s="345"/>
      <c r="G129" s="345"/>
      <c r="H129" s="343"/>
      <c r="I129" s="343">
        <v>350</v>
      </c>
      <c r="J129" s="345"/>
      <c r="K129" s="345">
        <v>320</v>
      </c>
      <c r="L129" s="343"/>
      <c r="M129" s="343">
        <v>25</v>
      </c>
      <c r="N129" s="345"/>
      <c r="O129" s="345">
        <v>25</v>
      </c>
      <c r="P129" s="343"/>
      <c r="Q129" s="343">
        <v>45</v>
      </c>
      <c r="R129" s="345"/>
      <c r="S129" s="345">
        <v>400</v>
      </c>
      <c r="T129" s="343"/>
      <c r="U129" s="343">
        <v>375</v>
      </c>
      <c r="V129" s="345"/>
      <c r="W129" s="345">
        <v>100</v>
      </c>
      <c r="X129" s="343"/>
      <c r="Y129" s="343">
        <v>85</v>
      </c>
      <c r="Z129" s="345"/>
      <c r="AA129" s="345">
        <v>230</v>
      </c>
      <c r="AB129" s="343"/>
      <c r="AC129" s="343">
        <v>45</v>
      </c>
    </row>
    <row r="130" spans="1:29" ht="14.25" customHeight="1" x14ac:dyDescent="0.25">
      <c r="A130" s="338">
        <v>46053</v>
      </c>
      <c r="B130" s="347">
        <f t="shared" si="3"/>
        <v>0.38</v>
      </c>
      <c r="C130" s="348" t="s">
        <v>503</v>
      </c>
      <c r="D130" s="342"/>
      <c r="E130" s="343"/>
      <c r="F130" s="345"/>
      <c r="G130" s="345">
        <v>0.38</v>
      </c>
      <c r="H130" s="343"/>
      <c r="I130" s="343"/>
      <c r="J130" s="345"/>
      <c r="K130" s="345"/>
      <c r="L130" s="343"/>
      <c r="M130" s="343"/>
      <c r="N130" s="345"/>
      <c r="O130" s="345"/>
      <c r="P130" s="343"/>
      <c r="Q130" s="343"/>
      <c r="R130" s="345"/>
      <c r="S130" s="345"/>
      <c r="T130" s="343"/>
      <c r="U130" s="343"/>
      <c r="V130" s="345"/>
      <c r="W130" s="345"/>
      <c r="X130" s="343"/>
      <c r="Y130" s="343"/>
      <c r="Z130" s="345"/>
      <c r="AA130" s="345"/>
      <c r="AB130" s="343"/>
      <c r="AC130" s="343"/>
    </row>
    <row r="131" spans="1:29" ht="14.25" customHeight="1" x14ac:dyDescent="0.25">
      <c r="A131" s="338">
        <v>46053</v>
      </c>
      <c r="B131" s="347">
        <f t="shared" si="3"/>
        <v>54.55</v>
      </c>
      <c r="C131" s="348" t="s">
        <v>507</v>
      </c>
      <c r="D131" s="342"/>
      <c r="E131" s="343"/>
      <c r="F131" s="345"/>
      <c r="G131" s="345">
        <v>54.55</v>
      </c>
      <c r="H131" s="343"/>
      <c r="I131" s="343"/>
      <c r="J131" s="345"/>
      <c r="K131" s="345"/>
      <c r="L131" s="343"/>
      <c r="M131" s="343"/>
      <c r="N131" s="345"/>
      <c r="O131" s="345"/>
      <c r="P131" s="343"/>
      <c r="Q131" s="343"/>
      <c r="R131" s="345"/>
      <c r="S131" s="345"/>
      <c r="T131" s="343"/>
      <c r="U131" s="343"/>
      <c r="V131" s="345"/>
      <c r="W131" s="345"/>
      <c r="X131" s="343"/>
      <c r="Y131" s="343"/>
      <c r="Z131" s="345"/>
      <c r="AA131" s="345"/>
      <c r="AB131" s="343"/>
      <c r="AC131" s="343"/>
    </row>
    <row r="132" spans="1:29" ht="14.25" customHeight="1" x14ac:dyDescent="0.25">
      <c r="A132" s="338">
        <v>46048</v>
      </c>
      <c r="B132" s="347">
        <f t="shared" si="3"/>
        <v>-583</v>
      </c>
      <c r="C132" s="348" t="s">
        <v>527</v>
      </c>
      <c r="D132" s="342">
        <v>583</v>
      </c>
      <c r="E132" s="343"/>
      <c r="F132" s="345"/>
      <c r="G132" s="345"/>
      <c r="H132" s="343"/>
      <c r="I132" s="343"/>
      <c r="J132" s="345"/>
      <c r="K132" s="345"/>
      <c r="L132" s="343"/>
      <c r="M132" s="343"/>
      <c r="N132" s="345"/>
      <c r="O132" s="345"/>
      <c r="P132" s="343"/>
      <c r="Q132" s="343"/>
      <c r="R132" s="345"/>
      <c r="S132" s="345"/>
      <c r="T132" s="343"/>
      <c r="U132" s="343"/>
      <c r="V132" s="345"/>
      <c r="W132" s="345"/>
      <c r="X132" s="343"/>
      <c r="Y132" s="343"/>
      <c r="Z132" s="345"/>
      <c r="AA132" s="345"/>
      <c r="AB132" s="343"/>
      <c r="AC132" s="343"/>
    </row>
    <row r="133" spans="1:29" ht="14.25" customHeight="1" x14ac:dyDescent="0.25">
      <c r="A133" s="338">
        <v>46044</v>
      </c>
      <c r="B133" s="347">
        <f t="shared" si="3"/>
        <v>-126.24</v>
      </c>
      <c r="C133" s="348" t="s">
        <v>315</v>
      </c>
      <c r="D133" s="342"/>
      <c r="E133" s="343"/>
      <c r="F133" s="345"/>
      <c r="G133" s="345"/>
      <c r="H133" s="343"/>
      <c r="I133" s="343"/>
      <c r="J133" s="345"/>
      <c r="K133" s="345"/>
      <c r="L133" s="343">
        <v>63.12</v>
      </c>
      <c r="M133" s="343"/>
      <c r="N133" s="345">
        <v>63.12</v>
      </c>
      <c r="O133" s="345"/>
      <c r="P133" s="343"/>
      <c r="Q133" s="343"/>
      <c r="R133" s="345"/>
      <c r="S133" s="345"/>
      <c r="T133" s="343"/>
      <c r="U133" s="343"/>
      <c r="V133" s="345"/>
      <c r="W133" s="345"/>
      <c r="X133" s="343"/>
      <c r="Y133" s="343"/>
      <c r="Z133" s="345"/>
      <c r="AA133" s="345"/>
      <c r="AB133" s="343"/>
      <c r="AC133" s="343"/>
    </row>
    <row r="134" spans="1:29" ht="14.25" customHeight="1" x14ac:dyDescent="0.25">
      <c r="A134" s="338">
        <v>46043</v>
      </c>
      <c r="B134" s="347">
        <f t="shared" si="3"/>
        <v>-100</v>
      </c>
      <c r="C134" s="348" t="s">
        <v>528</v>
      </c>
      <c r="D134" s="342"/>
      <c r="E134" s="343"/>
      <c r="F134" s="345"/>
      <c r="G134" s="345"/>
      <c r="H134" s="343">
        <v>100</v>
      </c>
      <c r="I134" s="343"/>
      <c r="J134" s="345"/>
      <c r="K134" s="345"/>
      <c r="L134" s="343"/>
      <c r="M134" s="343"/>
      <c r="N134" s="345"/>
      <c r="O134" s="345"/>
      <c r="P134" s="343"/>
      <c r="Q134" s="343"/>
      <c r="R134" s="345"/>
      <c r="S134" s="345"/>
      <c r="T134" s="343"/>
      <c r="U134" s="343"/>
      <c r="V134" s="345"/>
      <c r="W134" s="345"/>
      <c r="X134" s="343"/>
      <c r="Y134" s="343"/>
      <c r="Z134" s="345"/>
      <c r="AA134" s="345"/>
      <c r="AB134" s="343"/>
      <c r="AC134" s="343"/>
    </row>
    <row r="135" spans="1:29" ht="14.25" customHeight="1" x14ac:dyDescent="0.25">
      <c r="A135" s="338">
        <v>46043</v>
      </c>
      <c r="B135" s="347">
        <f t="shared" si="3"/>
        <v>-2724</v>
      </c>
      <c r="C135" s="348" t="s">
        <v>529</v>
      </c>
      <c r="D135" s="342"/>
      <c r="E135" s="343"/>
      <c r="F135" s="345"/>
      <c r="G135" s="345"/>
      <c r="H135" s="343"/>
      <c r="I135" s="343"/>
      <c r="J135" s="345"/>
      <c r="K135" s="345"/>
      <c r="L135" s="343"/>
      <c r="M135" s="343"/>
      <c r="N135" s="345"/>
      <c r="O135" s="345"/>
      <c r="P135" s="343"/>
      <c r="Q135" s="343"/>
      <c r="R135" s="345">
        <v>2724</v>
      </c>
      <c r="S135" s="345"/>
      <c r="T135" s="343"/>
      <c r="U135" s="343"/>
      <c r="V135" s="345"/>
      <c r="W135" s="345"/>
      <c r="X135" s="343"/>
      <c r="Y135" s="343"/>
      <c r="Z135" s="345"/>
      <c r="AA135" s="345"/>
      <c r="AB135" s="343"/>
      <c r="AC135" s="343"/>
    </row>
    <row r="136" spans="1:29" ht="14.25" customHeight="1" x14ac:dyDescent="0.25">
      <c r="A136" s="338">
        <v>46038</v>
      </c>
      <c r="B136" s="347">
        <f t="shared" si="3"/>
        <v>55.69</v>
      </c>
      <c r="C136" s="348" t="s">
        <v>507</v>
      </c>
      <c r="D136" s="342"/>
      <c r="E136" s="343"/>
      <c r="F136" s="345"/>
      <c r="G136" s="345">
        <v>55.69</v>
      </c>
      <c r="H136" s="343"/>
      <c r="I136" s="343"/>
      <c r="J136" s="345"/>
      <c r="K136" s="345"/>
      <c r="L136" s="343"/>
      <c r="M136" s="343"/>
      <c r="N136" s="345"/>
      <c r="O136" s="345"/>
      <c r="P136" s="343"/>
      <c r="Q136" s="343"/>
      <c r="R136" s="345"/>
      <c r="S136" s="345"/>
      <c r="T136" s="343"/>
      <c r="U136" s="343"/>
      <c r="V136" s="345"/>
      <c r="W136" s="345"/>
      <c r="X136" s="343"/>
      <c r="Y136" s="343"/>
      <c r="Z136" s="345"/>
      <c r="AA136" s="345"/>
      <c r="AB136" s="343"/>
      <c r="AC136" s="343"/>
    </row>
    <row r="137" spans="1:29" ht="14.25" customHeight="1" x14ac:dyDescent="0.25">
      <c r="A137" s="338">
        <v>46030</v>
      </c>
      <c r="B137" s="347">
        <f t="shared" si="3"/>
        <v>1049.3699999999999</v>
      </c>
      <c r="C137" s="340" t="s">
        <v>530</v>
      </c>
      <c r="D137" s="342"/>
      <c r="E137" s="343">
        <v>1049.3699999999999</v>
      </c>
      <c r="F137" s="345"/>
      <c r="G137" s="345"/>
      <c r="H137" s="343"/>
      <c r="I137" s="343"/>
      <c r="J137" s="345"/>
      <c r="K137" s="345"/>
      <c r="L137" s="343"/>
      <c r="M137" s="343"/>
      <c r="N137" s="345"/>
      <c r="O137" s="345"/>
      <c r="P137" s="343"/>
      <c r="Q137" s="343"/>
      <c r="R137" s="345"/>
      <c r="S137" s="345"/>
      <c r="T137" s="343"/>
      <c r="U137" s="343"/>
      <c r="V137" s="345"/>
      <c r="W137" s="345"/>
      <c r="X137" s="343"/>
      <c r="Y137" s="343"/>
      <c r="Z137" s="345"/>
      <c r="AA137" s="345"/>
      <c r="AB137" s="343"/>
      <c r="AC137" s="343"/>
    </row>
    <row r="138" spans="1:29" ht="14.25" customHeight="1" x14ac:dyDescent="0.25">
      <c r="A138" s="338">
        <v>46027</v>
      </c>
      <c r="B138" s="347">
        <f t="shared" si="3"/>
        <v>-113.94</v>
      </c>
      <c r="C138" s="348" t="s">
        <v>531</v>
      </c>
      <c r="D138" s="342"/>
      <c r="E138" s="343"/>
      <c r="F138" s="345"/>
      <c r="G138" s="345"/>
      <c r="H138" s="343">
        <v>113.94</v>
      </c>
      <c r="I138" s="343"/>
      <c r="J138" s="345"/>
      <c r="K138" s="345"/>
      <c r="L138" s="343"/>
      <c r="M138" s="343"/>
      <c r="N138" s="345"/>
      <c r="O138" s="345"/>
      <c r="P138" s="343"/>
      <c r="Q138" s="343"/>
      <c r="R138" s="345"/>
      <c r="S138" s="345"/>
      <c r="T138" s="343"/>
      <c r="U138" s="343"/>
      <c r="V138" s="345"/>
      <c r="W138" s="345"/>
      <c r="X138" s="343"/>
      <c r="Y138" s="343"/>
      <c r="Z138" s="345"/>
      <c r="AA138" s="345"/>
      <c r="AB138" s="343"/>
      <c r="AC138" s="343"/>
    </row>
    <row r="139" spans="1:29" ht="14.25" customHeight="1" x14ac:dyDescent="0.25">
      <c r="A139" s="338">
        <v>46027</v>
      </c>
      <c r="B139" s="347">
        <f t="shared" si="3"/>
        <v>-622.1</v>
      </c>
      <c r="C139" s="348" t="s">
        <v>521</v>
      </c>
      <c r="D139" s="342"/>
      <c r="E139" s="343"/>
      <c r="F139" s="345"/>
      <c r="G139" s="345"/>
      <c r="H139" s="343"/>
      <c r="I139" s="343"/>
      <c r="J139" s="345"/>
      <c r="K139" s="345"/>
      <c r="L139" s="343"/>
      <c r="M139" s="343"/>
      <c r="N139" s="345"/>
      <c r="O139" s="345"/>
      <c r="P139" s="343"/>
      <c r="Q139" s="343"/>
      <c r="R139" s="345"/>
      <c r="S139" s="345"/>
      <c r="T139" s="343">
        <v>622.1</v>
      </c>
      <c r="U139" s="343"/>
      <c r="V139" s="345"/>
      <c r="W139" s="345"/>
      <c r="X139" s="343"/>
      <c r="Y139" s="343"/>
      <c r="Z139" s="345"/>
      <c r="AA139" s="345"/>
      <c r="AB139" s="343"/>
      <c r="AC139" s="343"/>
    </row>
    <row r="140" spans="1:29" ht="14.25" customHeight="1" x14ac:dyDescent="0.25">
      <c r="A140" s="338">
        <v>44562</v>
      </c>
      <c r="B140" s="347">
        <f t="shared" si="3"/>
        <v>12240.49</v>
      </c>
      <c r="C140" s="348" t="s">
        <v>532</v>
      </c>
      <c r="D140" s="342"/>
      <c r="E140" s="343">
        <v>1710.49</v>
      </c>
      <c r="F140" s="345"/>
      <c r="G140" s="345">
        <v>500</v>
      </c>
      <c r="H140" s="343"/>
      <c r="I140" s="343">
        <v>2000</v>
      </c>
      <c r="J140" s="345"/>
      <c r="K140" s="345">
        <v>1000</v>
      </c>
      <c r="L140" s="343"/>
      <c r="M140" s="343">
        <v>65</v>
      </c>
      <c r="N140" s="345"/>
      <c r="O140" s="345">
        <v>65</v>
      </c>
      <c r="P140" s="343"/>
      <c r="Q140" s="343">
        <v>100</v>
      </c>
      <c r="R140" s="345"/>
      <c r="S140" s="345">
        <v>2000</v>
      </c>
      <c r="T140" s="343"/>
      <c r="U140" s="343">
        <v>2500</v>
      </c>
      <c r="V140" s="345"/>
      <c r="W140" s="345">
        <v>500</v>
      </c>
      <c r="X140" s="343"/>
      <c r="Y140" s="343">
        <v>200</v>
      </c>
      <c r="Z140" s="345"/>
      <c r="AA140" s="345">
        <v>1500</v>
      </c>
      <c r="AB140" s="343"/>
      <c r="AC140" s="343">
        <v>100</v>
      </c>
    </row>
    <row r="141" spans="1:29" ht="14.25" customHeight="1" x14ac:dyDescent="0.25"/>
    <row r="142" spans="1:29" ht="14.25" customHeight="1" x14ac:dyDescent="0.25"/>
    <row r="143" spans="1:29" ht="14.25" customHeight="1" x14ac:dyDescent="0.25"/>
    <row r="144" spans="1:29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5" width="11.28515625" customWidth="1"/>
    <col min="6" max="26" width="8.7109375" customWidth="1"/>
  </cols>
  <sheetData>
    <row r="1" spans="1:17" ht="14.25" customHeight="1" x14ac:dyDescent="0.25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25">
      <c r="B2" s="23"/>
      <c r="D2" s="25" t="s">
        <v>533</v>
      </c>
      <c r="E2" s="25" t="s">
        <v>534</v>
      </c>
      <c r="M2" s="12"/>
      <c r="N2" s="118"/>
      <c r="O2" s="118"/>
      <c r="P2" s="118"/>
      <c r="Q2" s="118"/>
    </row>
    <row r="3" spans="1:17" ht="14.25" customHeight="1" x14ac:dyDescent="0.25">
      <c r="A3" s="92" t="s">
        <v>523</v>
      </c>
      <c r="B3" s="23">
        <v>2700</v>
      </c>
      <c r="C3" s="92" t="s">
        <v>535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25">
      <c r="A4" s="92" t="s">
        <v>536</v>
      </c>
      <c r="B4" s="23">
        <v>780</v>
      </c>
      <c r="C4" s="92" t="s">
        <v>535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25">
      <c r="A5" s="92" t="s">
        <v>207</v>
      </c>
      <c r="B5" s="23">
        <v>75</v>
      </c>
      <c r="C5" s="92" t="s">
        <v>537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25">
      <c r="A6" s="92" t="s">
        <v>422</v>
      </c>
      <c r="B6" s="23">
        <v>90</v>
      </c>
      <c r="C6" s="92" t="s">
        <v>538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25">
      <c r="A7" s="92" t="s">
        <v>539</v>
      </c>
      <c r="B7" s="23">
        <v>60</v>
      </c>
      <c r="C7" s="92" t="s">
        <v>540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25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25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25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25">
      <c r="A11" s="92" t="s">
        <v>541</v>
      </c>
      <c r="B11" s="23">
        <v>100</v>
      </c>
      <c r="C11" s="92" t="s">
        <v>540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25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25">
      <c r="A13" s="92" t="s">
        <v>542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25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25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25">
      <c r="A16" s="92" t="s">
        <v>543</v>
      </c>
      <c r="B16" s="23">
        <v>800</v>
      </c>
      <c r="C16" s="92" t="s">
        <v>540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25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25">
      <c r="A18" s="92" t="s">
        <v>544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25">
      <c r="A19" s="92" t="s">
        <v>545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25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25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25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25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25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25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25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25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25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25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25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25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25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25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25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25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25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25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25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25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25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25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25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25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25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25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25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25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25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25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25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25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25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25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25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25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25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25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25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25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25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25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25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25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25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25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25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25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25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25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25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25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25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25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25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25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25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25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25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25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25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25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25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25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25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25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25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25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25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25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25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25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25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25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25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25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25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25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25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25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25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25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25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25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25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25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25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25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25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25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25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25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25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25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25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25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25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25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25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25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25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25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25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25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25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25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25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25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25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25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25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25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25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25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25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25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25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25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25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25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25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25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25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25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25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25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25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25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25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25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25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25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25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25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25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25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25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25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25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25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25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25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25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25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25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25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25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25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25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25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25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25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25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25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25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25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25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25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25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25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25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25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25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25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25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25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25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25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25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25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25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25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25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25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25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25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25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25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25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25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25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25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25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25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25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25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25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25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25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25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25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25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25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25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25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25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25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25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25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25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25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25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25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25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25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25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25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25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25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25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25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25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25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25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25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25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25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25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25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25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25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25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25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25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25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25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25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25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25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25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25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25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25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25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25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25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25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25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25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25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25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25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25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25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25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25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25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25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25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25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25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25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25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25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25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25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25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25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25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25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25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25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25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25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25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25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25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25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25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25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25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25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25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25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25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25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25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25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25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25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25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25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25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25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25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25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25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25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25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25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25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25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25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25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25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25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25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25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25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25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25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25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25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25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25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25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25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25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25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25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25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25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25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25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25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25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25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25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25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25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25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25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25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25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25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25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25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25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25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25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25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25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25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25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25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25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25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25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25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25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25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25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25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25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25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25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25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25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25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25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25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25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25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25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25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25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25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25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25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25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25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25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25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25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25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25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25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25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25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25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25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25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25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25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25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25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25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25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25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25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25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25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25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25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25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25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25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25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25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25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25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25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25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25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25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25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25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25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25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25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25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25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25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25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25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25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25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25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25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25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25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25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25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25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25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25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25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25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25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25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25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25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25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25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25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25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25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25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25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25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25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25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25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25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25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25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25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25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25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25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25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25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25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25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25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25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25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25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25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25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25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25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25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25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25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25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25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25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25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25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25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25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25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25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25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25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25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25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25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25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25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25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25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25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25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25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25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25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25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25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25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25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25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25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25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25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25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25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25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25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25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25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25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25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25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25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25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25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25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25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25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25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25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25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25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25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25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25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25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25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25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25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25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25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25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25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25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25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25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25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25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25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25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25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25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25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25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25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25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25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25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25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25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25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25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25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25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25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25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25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25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25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25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25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25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25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25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25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25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25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25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25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25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25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25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25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25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25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25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25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25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25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25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25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25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25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25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25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25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25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25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25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25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25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25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25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25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25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25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25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25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25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25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25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25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25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25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25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25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25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25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25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25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25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25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25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25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25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25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25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25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25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25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25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25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25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25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25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25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25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25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25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25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25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25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25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25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25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25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25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25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25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25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25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25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25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25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25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25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25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25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25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25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25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25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25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25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25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25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25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25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25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25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25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25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25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25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25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25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25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25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25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25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25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25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25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25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25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25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25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25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25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25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25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25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25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25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25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25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25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25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25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25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25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25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25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25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25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25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25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25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25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25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25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25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25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25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25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25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25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25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25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25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25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25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25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25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25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25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25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25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25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25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25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25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25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25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25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25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25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25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25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25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25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25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25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25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25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25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25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25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25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25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25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25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25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25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25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25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25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25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25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25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25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25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25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25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25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25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25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25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25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25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25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25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25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25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25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25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25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25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25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25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25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25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25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25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25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25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25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25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25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25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25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25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25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25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25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25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25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25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25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25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25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25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25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25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25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25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25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25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25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25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25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25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25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25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25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25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25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25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25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25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25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25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25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25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25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25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25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25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25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25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25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25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25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25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25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25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25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25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25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25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25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25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25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25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25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25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25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25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25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25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25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25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25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25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25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25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25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25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25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25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25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25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25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25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25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25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25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25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25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25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25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25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25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25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25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25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25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25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25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25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25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25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25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25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25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25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25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25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25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25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25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25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25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25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25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25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25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25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25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25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25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25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25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25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25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25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25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25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25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25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25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25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25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25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25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25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25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25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25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25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25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25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25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25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25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25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25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25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25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25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25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25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25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25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25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25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25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25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25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25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25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25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25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25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25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25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25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25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25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25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25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25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25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25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25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25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25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25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25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25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25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25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25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25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25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25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25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25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25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25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25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25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25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25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25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25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25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25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25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25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25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25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25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25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25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25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25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25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25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25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25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25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25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25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25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25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25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25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25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25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25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25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25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25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25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25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25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25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2578125" defaultRowHeight="15" customHeight="1" x14ac:dyDescent="0.25"/>
  <cols>
    <col min="1" max="1" width="22.85546875" customWidth="1"/>
    <col min="2" max="2" width="16.28515625" customWidth="1"/>
    <col min="3" max="3" width="15.28515625" customWidth="1"/>
    <col min="4" max="4" width="12" customWidth="1"/>
    <col min="5" max="5" width="17.7109375" customWidth="1"/>
    <col min="6" max="6" width="13.85546875" customWidth="1"/>
    <col min="7" max="7" width="13.42578125" customWidth="1"/>
    <col min="8" max="8" width="14.85546875" customWidth="1"/>
    <col min="9" max="9" width="13.85546875" customWidth="1"/>
    <col min="10" max="10" width="21.7109375" customWidth="1"/>
    <col min="11" max="11" width="23.85546875" customWidth="1"/>
    <col min="12" max="12" width="9.85546875" customWidth="1"/>
    <col min="13" max="13" width="15.28515625" customWidth="1"/>
    <col min="14" max="14" width="21.5703125" customWidth="1"/>
    <col min="15" max="15" width="20.7109375" customWidth="1"/>
    <col min="16" max="16" width="23.42578125" customWidth="1"/>
    <col min="17" max="17" width="15.5703125" customWidth="1"/>
    <col min="18" max="18" width="16.5703125" customWidth="1"/>
    <col min="19" max="19" width="17.85546875" customWidth="1"/>
  </cols>
  <sheetData>
    <row r="1" spans="1:19" x14ac:dyDescent="0.25">
      <c r="A1" s="349" t="s">
        <v>546</v>
      </c>
      <c r="B1" s="350">
        <f>SUM(D1:D3)</f>
        <v>297749.59999999998</v>
      </c>
      <c r="C1" s="351" t="s">
        <v>547</v>
      </c>
      <c r="D1" s="352">
        <v>175500</v>
      </c>
      <c r="E1" s="353" t="s">
        <v>548</v>
      </c>
      <c r="F1" s="354" t="s">
        <v>549</v>
      </c>
      <c r="G1" s="354" t="s">
        <v>550</v>
      </c>
      <c r="H1" s="354" t="s">
        <v>551</v>
      </c>
      <c r="I1" s="350" t="s">
        <v>552</v>
      </c>
      <c r="J1" s="353" t="s">
        <v>553</v>
      </c>
      <c r="K1" s="354" t="s">
        <v>554</v>
      </c>
      <c r="L1" s="350" t="s">
        <v>254</v>
      </c>
      <c r="M1" s="566" t="s">
        <v>555</v>
      </c>
      <c r="N1" s="553"/>
      <c r="Q1" s="25"/>
      <c r="R1" s="25"/>
      <c r="S1" s="25"/>
    </row>
    <row r="2" spans="1:19" x14ac:dyDescent="0.25">
      <c r="A2" s="355" t="s">
        <v>556</v>
      </c>
      <c r="B2" s="356">
        <v>0.65</v>
      </c>
      <c r="C2" s="357" t="s">
        <v>557</v>
      </c>
      <c r="D2" s="358">
        <v>104249.60000000001</v>
      </c>
      <c r="E2" s="359" t="s">
        <v>558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559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560</v>
      </c>
      <c r="N2" s="364">
        <f>'Combined Retirement'!N1</f>
        <v>0.22415375262239876</v>
      </c>
      <c r="Q2" s="25"/>
      <c r="R2" s="25"/>
      <c r="S2" s="25"/>
    </row>
    <row r="3" spans="1:19" x14ac:dyDescent="0.25">
      <c r="A3" s="365" t="s">
        <v>561</v>
      </c>
      <c r="B3" s="366">
        <f>B1*(1+B2)</f>
        <v>491286.83999999991</v>
      </c>
      <c r="C3" s="367" t="s">
        <v>562</v>
      </c>
      <c r="D3" s="368">
        <v>18000</v>
      </c>
      <c r="E3" s="369" t="s">
        <v>563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564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565</v>
      </c>
      <c r="N3" s="373">
        <f>'Combined Retirement'!R1</f>
        <v>110123.78879999998</v>
      </c>
      <c r="Q3" s="25"/>
      <c r="R3" s="25"/>
      <c r="S3" s="25"/>
    </row>
    <row r="4" spans="1:19" x14ac:dyDescent="0.25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x14ac:dyDescent="0.25">
      <c r="A5" s="349"/>
      <c r="B5" s="375" t="s">
        <v>566</v>
      </c>
      <c r="C5" s="375" t="s">
        <v>567</v>
      </c>
      <c r="D5" s="375" t="s">
        <v>568</v>
      </c>
      <c r="E5" s="350" t="s">
        <v>569</v>
      </c>
      <c r="F5" s="376" t="s">
        <v>570</v>
      </c>
      <c r="G5" s="377" t="s">
        <v>571</v>
      </c>
      <c r="H5" s="23"/>
      <c r="I5" s="23"/>
      <c r="J5" s="23"/>
      <c r="K5" s="23"/>
      <c r="L5" s="23"/>
      <c r="M5" s="378" t="s">
        <v>572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x14ac:dyDescent="0.25">
      <c r="A6" s="355" t="s">
        <v>573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29.083333333333332</v>
      </c>
      <c r="F6" s="384">
        <f ca="1">'Isaac 401k'!D4</f>
        <v>61880</v>
      </c>
      <c r="G6" s="385">
        <f ca="1">(F6-B9)/365.25</f>
        <v>87.540041067761805</v>
      </c>
      <c r="H6" s="23"/>
      <c r="I6" s="23"/>
      <c r="J6" s="566" t="s">
        <v>574</v>
      </c>
      <c r="K6" s="553"/>
      <c r="L6" s="23"/>
      <c r="M6" s="386" t="s">
        <v>575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x14ac:dyDescent="0.25">
      <c r="A7" s="365" t="s">
        <v>576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36.5</v>
      </c>
      <c r="F7" s="392">
        <f ca="1">'Lorri 401b'!D4</f>
        <v>64590</v>
      </c>
      <c r="G7" s="393">
        <f ca="1">(F7-C9)/365.25</f>
        <v>90.349075975359341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577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x14ac:dyDescent="0.25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x14ac:dyDescent="0.25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x14ac:dyDescent="0.25">
      <c r="A10" s="37" t="s">
        <v>268</v>
      </c>
      <c r="B10" s="11" t="s">
        <v>578</v>
      </c>
      <c r="C10" s="11" t="s">
        <v>579</v>
      </c>
      <c r="E10" s="25" t="s">
        <v>547</v>
      </c>
      <c r="F10" s="25" t="s">
        <v>559</v>
      </c>
      <c r="G10" s="25" t="s">
        <v>564</v>
      </c>
      <c r="H10" s="25" t="s">
        <v>580</v>
      </c>
      <c r="I10" s="25" t="s">
        <v>581</v>
      </c>
      <c r="J10" s="25" t="s">
        <v>582</v>
      </c>
      <c r="K10" s="25" t="s">
        <v>583</v>
      </c>
      <c r="L10" s="25"/>
      <c r="N10" s="25" t="s">
        <v>584</v>
      </c>
      <c r="O10" s="25" t="s">
        <v>585</v>
      </c>
      <c r="P10" s="25" t="s">
        <v>586</v>
      </c>
      <c r="Q10" s="25" t="s">
        <v>587</v>
      </c>
      <c r="R10" s="25" t="s">
        <v>588</v>
      </c>
      <c r="S10" s="25" t="s">
        <v>589</v>
      </c>
    </row>
    <row r="11" spans="1:19" x14ac:dyDescent="0.25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2982556.835323296</v>
      </c>
      <c r="R11" s="25">
        <f t="array" aca="1" ref="R11" ca="1">INDEX('Lorri 401b'!L:L,MATCH('Retirement Calculator'!A11,'Lorri 401b'!N:N,0),0)</f>
        <v>3152738.7178655416</v>
      </c>
      <c r="S11" s="25">
        <f t="shared" ref="S11:S265" ca="1" si="7">SUM(Q11:R11)</f>
        <v>6135295.5531888381</v>
      </c>
    </row>
    <row r="12" spans="1:19" x14ac:dyDescent="0.25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2961598.6933375592</v>
      </c>
      <c r="R12" s="25">
        <f t="array" aca="1" ref="R12" ca="1">INDEX('Lorri 401b'!L:L,MATCH('Retirement Calculator'!A12,'Lorri 401b'!N:N,0),0)</f>
        <v>3165875.1291899811</v>
      </c>
      <c r="S12" s="25">
        <f t="shared" ca="1" si="7"/>
        <v>6127473.8225275408</v>
      </c>
    </row>
    <row r="13" spans="1:19" x14ac:dyDescent="0.25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2940553.2257602154</v>
      </c>
      <c r="R13" s="25">
        <f t="array" aca="1" ref="R13" ca="1">INDEX('Lorri 401b'!L:L,MATCH('Retirement Calculator'!A13,'Lorri 401b'!N:N,0),0)</f>
        <v>3179066.275561606</v>
      </c>
      <c r="S13" s="25">
        <f t="shared" ca="1" si="7"/>
        <v>6119619.5013218215</v>
      </c>
    </row>
    <row r="14" spans="1:19" x14ac:dyDescent="0.25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2919420.0687346323</v>
      </c>
      <c r="R14" s="25">
        <f t="array" aca="1" ref="R14" ca="1">INDEX('Lorri 401b'!L:L,MATCH('Retirement Calculator'!A14,'Lorri 401b'!N:N,0),0)</f>
        <v>3192312.3850431126</v>
      </c>
      <c r="S14" s="25">
        <f t="shared" ca="1" si="7"/>
        <v>6111732.4537777454</v>
      </c>
    </row>
    <row r="15" spans="1:19" x14ac:dyDescent="0.25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2898198.8568881094</v>
      </c>
      <c r="R15" s="25">
        <f t="array" aca="1" ref="R15" ca="1">INDEX('Lorri 401b'!L:L,MATCH('Retirement Calculator'!A15,'Lorri 401b'!N:N,0),0)</f>
        <v>3205613.6866474589</v>
      </c>
      <c r="S15" s="25">
        <f t="shared" ca="1" si="7"/>
        <v>6103812.5435355678</v>
      </c>
    </row>
    <row r="16" spans="1:19" x14ac:dyDescent="0.25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2876889.2233255594</v>
      </c>
      <c r="R16" s="25">
        <f t="array" aca="1" ref="R16" ca="1">INDEX('Lorri 401b'!L:L,MATCH('Retirement Calculator'!A16,'Lorri 401b'!N:N,0),0)</f>
        <v>3218970.4103418235</v>
      </c>
      <c r="S16" s="25">
        <f t="shared" ca="1" si="7"/>
        <v>6095859.6336673833</v>
      </c>
    </row>
    <row r="17" spans="1:19" x14ac:dyDescent="0.25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2855490.7996231653</v>
      </c>
      <c r="R17" s="25">
        <f t="array" aca="1" ref="R17" ca="1">INDEX('Lorri 401b'!L:L,MATCH('Retirement Calculator'!A17,'Lorri 401b'!N:N,0),0)</f>
        <v>3232382.7870515808</v>
      </c>
      <c r="S17" s="25">
        <f t="shared" ca="1" si="7"/>
        <v>6087873.5866747461</v>
      </c>
    </row>
    <row r="18" spans="1:19" x14ac:dyDescent="0.25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2834003.2158220112</v>
      </c>
      <c r="R18" s="25">
        <f t="array" aca="1" ref="R18" ca="1">INDEX('Lorri 401b'!L:L,MATCH('Retirement Calculator'!A18,'Lorri 401b'!N:N,0),0)</f>
        <v>3245851.0486642956</v>
      </c>
      <c r="S18" s="25">
        <f t="shared" ca="1" si="7"/>
        <v>6079854.2644863073</v>
      </c>
    </row>
    <row r="19" spans="1:19" x14ac:dyDescent="0.25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2812426.1004216857</v>
      </c>
      <c r="R19" s="25">
        <f t="array" aca="1" ref="R19" ca="1">INDEX('Lorri 401b'!L:L,MATCH('Retirement Calculator'!A19,'Lorri 401b'!N:N,0),0)</f>
        <v>3259375.42803373</v>
      </c>
      <c r="S19" s="25">
        <f t="shared" ca="1" si="7"/>
        <v>6071801.5284554157</v>
      </c>
    </row>
    <row r="20" spans="1:19" x14ac:dyDescent="0.25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2790759.080373859</v>
      </c>
      <c r="R20" s="25">
        <f t="array" aca="1" ref="R20" ca="1">INDEX('Lorri 401b'!L:L,MATCH('Retirement Calculator'!A20,'Lorri 401b'!N:N,0),0)</f>
        <v>3272956.1589838704</v>
      </c>
      <c r="S20" s="25">
        <f t="shared" ca="1" si="7"/>
        <v>6063715.2393577294</v>
      </c>
    </row>
    <row r="21" spans="1:19" ht="15.75" customHeight="1" x14ac:dyDescent="0.25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2769001.7810758329</v>
      </c>
      <c r="R21" s="25">
        <f t="array" aca="1" ref="R21" ca="1">INDEX('Lorri 401b'!L:L,MATCH('Retirement Calculator'!A21,'Lorri 401b'!N:N,0),0)</f>
        <v>3286593.4763129698</v>
      </c>
      <c r="S21" s="25">
        <f t="shared" ca="1" si="7"/>
        <v>6055595.2573888022</v>
      </c>
    </row>
    <row r="22" spans="1:19" ht="15.75" customHeight="1" x14ac:dyDescent="0.25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2747153.8263640651</v>
      </c>
      <c r="R22" s="25">
        <f t="array" aca="1" ref="R22" ca="1">INDEX('Lorri 401b'!L:L,MATCH('Retirement Calculator'!A22,'Lorri 401b'!N:N,0),0)</f>
        <v>3300287.6157976072</v>
      </c>
      <c r="S22" s="25">
        <f t="shared" ca="1" si="7"/>
        <v>6047441.4421616718</v>
      </c>
    </row>
    <row r="23" spans="1:19" ht="15.75" customHeight="1" x14ac:dyDescent="0.25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2725214.8385076649</v>
      </c>
      <c r="R23" s="25">
        <f t="array" aca="1" ref="R23" ca="1">INDEX('Lorri 401b'!L:L,MATCH('Retirement Calculator'!A23,'Lorri 401b'!N:N,0),0)</f>
        <v>3314038.814196764</v>
      </c>
      <c r="S23" s="25">
        <f t="shared" ca="1" si="7"/>
        <v>6039253.6527044289</v>
      </c>
    </row>
    <row r="24" spans="1:19" ht="15.75" customHeight="1" x14ac:dyDescent="0.25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2703184.4382018629</v>
      </c>
      <c r="R24" s="25">
        <f t="array" aca="1" ref="R24" ca="1">INDEX('Lorri 401b'!L:L,MATCH('Retirement Calculator'!A24,'Lorri 401b'!N:N,0),0)</f>
        <v>3327847.3092559171</v>
      </c>
      <c r="S24" s="25">
        <f t="shared" ca="1" si="7"/>
        <v>6031031.7474577799</v>
      </c>
    </row>
    <row r="25" spans="1:19" ht="15.75" customHeight="1" x14ac:dyDescent="0.25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2681062.2445614533</v>
      </c>
      <c r="R25" s="25">
        <f t="array" aca="1" ref="R25" ca="1">INDEX('Lorri 401b'!L:L,MATCH('Retirement Calculator'!A25,'Lorri 401b'!N:N,0),0)</f>
        <v>3341713.3397111502</v>
      </c>
      <c r="S25" s="25">
        <f t="shared" ca="1" si="7"/>
        <v>6022775.5842726035</v>
      </c>
    </row>
    <row r="26" spans="1:19" ht="15.75" customHeight="1" x14ac:dyDescent="0.25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2658847.875114209</v>
      </c>
      <c r="R26" s="25">
        <f t="array" aca="1" ref="R26" ca="1">INDEX('Lorri 401b'!L:L,MATCH('Retirement Calculator'!A26,'Lorri 401b'!N:N,0),0)</f>
        <v>3355637.14529328</v>
      </c>
      <c r="S26" s="25">
        <f t="shared" ca="1" si="7"/>
        <v>6014485.0204074886</v>
      </c>
    </row>
    <row r="27" spans="1:19" ht="15.75" customHeight="1" x14ac:dyDescent="0.25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2636540.9457942676</v>
      </c>
      <c r="R27" s="25">
        <f t="array" aca="1" ref="R27" ca="1">INDEX('Lorri 401b'!L:L,MATCH('Retirement Calculator'!A27,'Lorri 401b'!N:N,0),0)</f>
        <v>3369618.9667320019</v>
      </c>
      <c r="S27" s="25">
        <f t="shared" ca="1" si="7"/>
        <v>6006159.9125262694</v>
      </c>
    </row>
    <row r="28" spans="1:19" ht="15.75" customHeight="1" x14ac:dyDescent="0.25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2614141.0709354933</v>
      </c>
      <c r="R28" s="25">
        <f t="array" aca="1" ref="R28" ca="1">INDEX('Lorri 401b'!L:L,MATCH('Retirement Calculator'!A28,'Lorri 401b'!N:N,0),0)</f>
        <v>3383659.0457600518</v>
      </c>
      <c r="S28" s="25">
        <f t="shared" ca="1" si="7"/>
        <v>5997800.1166955456</v>
      </c>
    </row>
    <row r="29" spans="1:19" ht="15.75" customHeight="1" x14ac:dyDescent="0.25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2591647.8632648075</v>
      </c>
      <c r="R29" s="25">
        <f t="array" aca="1" ref="R29" ca="1">INDEX('Lorri 401b'!L:L,MATCH('Retirement Calculator'!A29,'Lorri 401b'!N:N,0),0)</f>
        <v>3397757.6251173853</v>
      </c>
      <c r="S29" s="25">
        <f t="shared" ca="1" si="7"/>
        <v>5989405.4883821923</v>
      </c>
    </row>
    <row r="30" spans="1:19" ht="15.75" customHeight="1" x14ac:dyDescent="0.25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2569060.9338954939</v>
      </c>
      <c r="R30" s="25">
        <f t="array" aca="1" ref="R30" ca="1">INDEX('Lorri 401b'!L:L,MATCH('Retirement Calculator'!A30,'Lorri 401b'!N:N,0),0)</f>
        <v>3411914.9485553745</v>
      </c>
      <c r="S30" s="25">
        <f t="shared" ca="1" si="7"/>
        <v>5980975.8824508684</v>
      </c>
    </row>
    <row r="31" spans="1:19" ht="15.75" customHeight="1" x14ac:dyDescent="0.25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2546379.8923204746</v>
      </c>
      <c r="R31" s="25">
        <f t="array" aca="1" ref="R31" ca="1">INDEX('Lorri 401b'!L:L,MATCH('Retirement Calculator'!A31,'Lorri 401b'!N:N,0),0)</f>
        <v>3426131.2608410218</v>
      </c>
      <c r="S31" s="25">
        <f t="shared" ca="1" si="7"/>
        <v>5972511.1531614959</v>
      </c>
    </row>
    <row r="32" spans="1:19" ht="15.75" customHeight="1" x14ac:dyDescent="0.25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2523604.3464055597</v>
      </c>
      <c r="R32" s="25">
        <f t="array" aca="1" ref="R32" ca="1">INDEX('Lorri 401b'!L:L,MATCH('Retirement Calculator'!A32,'Lorri 401b'!N:N,0),0)</f>
        <v>3440406.8077611928</v>
      </c>
      <c r="S32" s="25">
        <f t="shared" ca="1" si="7"/>
        <v>5964011.1541667525</v>
      </c>
    </row>
    <row r="33" spans="1:19" ht="15.75" customHeight="1" x14ac:dyDescent="0.25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2500733.9023826658</v>
      </c>
      <c r="R33" s="25">
        <f t="array" aca="1" ref="R33" ca="1">INDEX('Lorri 401b'!L:L,MATCH('Retirement Calculator'!A33,'Lorri 401b'!N:N,0),0)</f>
        <v>3454741.8361268644</v>
      </c>
      <c r="S33" s="25">
        <f t="shared" ca="1" si="7"/>
        <v>5955475.7385095302</v>
      </c>
    </row>
    <row r="34" spans="1:19" ht="15.75" customHeight="1" x14ac:dyDescent="0.25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2477768.1648430098</v>
      </c>
      <c r="R34" s="25">
        <f t="array" aca="1" ref="R34" ca="1">INDEX('Lorri 401b'!L:L,MATCH('Retirement Calculator'!A34,'Lorri 401b'!N:N,0),0)</f>
        <v>3469136.593777393</v>
      </c>
      <c r="S34" s="25">
        <f t="shared" ca="1" si="7"/>
        <v>5946904.7586204028</v>
      </c>
    </row>
    <row r="35" spans="1:19" ht="15.75" customHeight="1" x14ac:dyDescent="0.25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2454706.736730272</v>
      </c>
      <c r="R35" s="25">
        <f t="array" aca="1" ref="R35" ca="1">INDEX('Lorri 401b'!L:L,MATCH('Retirement Calculator'!A35,'Lorri 401b'!N:N,0),0)</f>
        <v>3483591.3295847988</v>
      </c>
      <c r="S35" s="25">
        <f t="shared" ca="1" si="7"/>
        <v>5938298.0663150707</v>
      </c>
    </row>
    <row r="36" spans="1:19" ht="15.75" customHeight="1" x14ac:dyDescent="0.25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2431549.2193337311</v>
      </c>
      <c r="R36" s="25">
        <f t="array" aca="1" ref="R36" ca="1">INDEX('Lorri 401b'!L:L,MATCH('Retirement Calculator'!A36,'Lorri 401b'!N:N,0),0)</f>
        <v>3498106.2934580687</v>
      </c>
      <c r="S36" s="25">
        <f t="shared" ca="1" si="7"/>
        <v>5929655.5127917994</v>
      </c>
    </row>
    <row r="37" spans="1:19" ht="15.75" customHeight="1" x14ac:dyDescent="0.25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2408295.212281371</v>
      </c>
      <c r="R37" s="25">
        <f t="array" aca="1" ref="R37" ca="1">INDEX('Lorri 401b'!L:L,MATCH('Retirement Calculator'!A37,'Lorri 401b'!N:N,0),0)</f>
        <v>3512681.7363474774</v>
      </c>
      <c r="S37" s="25">
        <f t="shared" ca="1" si="7"/>
        <v>5920976.9486288484</v>
      </c>
    </row>
    <row r="38" spans="1:19" ht="15.75" customHeight="1" x14ac:dyDescent="0.25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2384944.3135329597</v>
      </c>
      <c r="R38" s="25">
        <f t="array" aca="1" ref="R38" ca="1">INDEX('Lorri 401b'!L:L,MATCH('Retirement Calculator'!A38,'Lorri 401b'!N:N,0),0)</f>
        <v>3527317.9102489254</v>
      </c>
      <c r="S38" s="25">
        <f t="shared" ca="1" si="7"/>
        <v>5912262.2237818856</v>
      </c>
    </row>
    <row r="39" spans="1:19" ht="15.75" customHeight="1" x14ac:dyDescent="0.25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2361496.1193730966</v>
      </c>
      <c r="R39" s="25">
        <f t="array" aca="1" ref="R39" ca="1">INDEX('Lorri 401b'!L:L,MATCH('Retirement Calculator'!A39,'Lorri 401b'!N:N,0),0)</f>
        <v>3542015.0682082959</v>
      </c>
      <c r="S39" s="25">
        <f t="shared" ca="1" si="7"/>
        <v>5903511.187581392</v>
      </c>
    </row>
    <row r="40" spans="1:19" ht="15.75" customHeight="1" x14ac:dyDescent="0.25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2337950.224404234</v>
      </c>
      <c r="R40" s="25">
        <f t="array" aca="1" ref="R40" ca="1">INDEX('Lorri 401b'!L:L,MATCH('Retirement Calculator'!A40,'Lorri 401b'!N:N,0),0)</f>
        <v>3556773.4643258303</v>
      </c>
      <c r="S40" s="25">
        <f t="shared" ca="1" si="7"/>
        <v>5894723.6887300648</v>
      </c>
    </row>
    <row r="41" spans="1:19" ht="15.75" customHeight="1" x14ac:dyDescent="0.25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2314306.2215396678</v>
      </c>
      <c r="R41" s="25">
        <f t="array" aca="1" ref="R41" ca="1">INDEX('Lorri 401b'!L:L,MATCH('Retirement Calculator'!A41,'Lorri 401b'!N:N,0),0)</f>
        <v>3571593.3537605214</v>
      </c>
      <c r="S41" s="25">
        <f t="shared" ca="1" si="7"/>
        <v>5885899.5753001887</v>
      </c>
    </row>
    <row r="42" spans="1:19" ht="15.75" customHeight="1" x14ac:dyDescent="0.25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2290563.7019964992</v>
      </c>
      <c r="R42" s="25">
        <f t="array" aca="1" ref="R42" ca="1">INDEX('Lorri 401b'!L:L,MATCH('Retirement Calculator'!A42,'Lorri 401b'!N:N,0),0)</f>
        <v>3586474.9927345235</v>
      </c>
      <c r="S42" s="25">
        <f t="shared" ca="1" si="7"/>
        <v>5877038.6947310232</v>
      </c>
    </row>
    <row r="43" spans="1:19" ht="15.75" customHeight="1" x14ac:dyDescent="0.25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2266722.2552885674</v>
      </c>
      <c r="R43" s="25">
        <f t="array" aca="1" ref="R43" ca="1">INDEX('Lorri 401b'!L:L,MATCH('Retirement Calculator'!A43,'Lorri 401b'!N:N,0),0)</f>
        <v>3601418.6385375839</v>
      </c>
      <c r="S43" s="25">
        <f t="shared" ca="1" si="7"/>
        <v>5868140.8938261513</v>
      </c>
    </row>
    <row r="44" spans="1:19" ht="15.75" customHeight="1" x14ac:dyDescent="0.25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2242781.4692193526</v>
      </c>
      <c r="R44" s="25">
        <f t="array" aca="1" ref="R44" ca="1">INDEX('Lorri 401b'!L:L,MATCH('Retirement Calculator'!A44,'Lorri 401b'!N:N,0),0)</f>
        <v>3616424.5495314905</v>
      </c>
      <c r="S44" s="25">
        <f t="shared" ca="1" si="7"/>
        <v>5859206.0187508427</v>
      </c>
    </row>
    <row r="45" spans="1:19" ht="15.75" customHeight="1" x14ac:dyDescent="0.25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2218740.9298748495</v>
      </c>
      <c r="R45" s="25">
        <f t="array" aca="1" ref="R45" ca="1">INDEX('Lorri 401b'!L:L,MATCH('Retirement Calculator'!A45,'Lorri 401b'!N:N,0),0)</f>
        <v>3631492.9851545384</v>
      </c>
      <c r="S45" s="25">
        <f t="shared" ca="1" si="7"/>
        <v>5850233.9150293879</v>
      </c>
    </row>
    <row r="46" spans="1:19" ht="15.75" customHeight="1" x14ac:dyDescent="0.25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2194600.2216164111</v>
      </c>
      <c r="R46" s="25">
        <f t="array" aca="1" ref="R46" ca="1">INDEX('Lorri 401b'!L:L,MATCH('Retirement Calculator'!A46,'Lorri 401b'!N:N,0),0)</f>
        <v>3646624.2059260155</v>
      </c>
      <c r="S46" s="25">
        <f t="shared" ca="1" si="7"/>
        <v>5841224.4275424266</v>
      </c>
    </row>
    <row r="47" spans="1:19" ht="15.75" customHeight="1" x14ac:dyDescent="0.25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2170358.9270735625</v>
      </c>
      <c r="R47" s="25">
        <f t="array" aca="1" ref="R47" ca="1">INDEX('Lorri 401b'!L:L,MATCH('Retirement Calculator'!A47,'Lorri 401b'!N:N,0),0)</f>
        <v>3661818.4734507073</v>
      </c>
      <c r="S47" s="25">
        <f t="shared" ca="1" si="7"/>
        <v>5832177.4005242698</v>
      </c>
    </row>
    <row r="48" spans="1:19" ht="15.75" customHeight="1" x14ac:dyDescent="0.25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2146016.6271367851</v>
      </c>
      <c r="R48" s="25">
        <f t="array" aca="1" ref="R48" ca="1">INDEX('Lorri 401b'!L:L,MATCH('Retirement Calculator'!A48,'Lorri 401b'!N:N,0),0)</f>
        <v>3677076.0504234186</v>
      </c>
      <c r="S48" s="25">
        <f t="shared" ca="1" si="7"/>
        <v>5823092.6775602037</v>
      </c>
    </row>
    <row r="49" spans="1:19" ht="15.75" customHeight="1" x14ac:dyDescent="0.25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2121572.9009502712</v>
      </c>
      <c r="R49" s="25">
        <f t="array" aca="1" ref="R49" ca="1">INDEX('Lorri 401b'!L:L,MATCH('Retirement Calculator'!A49,'Lorri 401b'!N:N,0),0)</f>
        <v>3692397.2006335161</v>
      </c>
      <c r="S49" s="25">
        <f t="shared" ca="1" si="7"/>
        <v>5813970.1015837872</v>
      </c>
    </row>
    <row r="50" spans="1:19" ht="15.75" customHeight="1" x14ac:dyDescent="0.25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2097027.3259046467</v>
      </c>
      <c r="R50" s="25">
        <f t="array" aca="1" ref="R50" ca="1">INDEX('Lorri 401b'!L:L,MATCH('Retirement Calculator'!A50,'Lorri 401b'!N:N,0),0)</f>
        <v>3707782.1889694892</v>
      </c>
      <c r="S50" s="25">
        <f t="shared" ca="1" si="7"/>
        <v>5804809.5148741361</v>
      </c>
    </row>
    <row r="51" spans="1:19" ht="15.75" customHeight="1" x14ac:dyDescent="0.25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2072379.4776296653</v>
      </c>
      <c r="R51" s="25">
        <f t="array" aca="1" ref="R51" ca="1">INDEX('Lorri 401b'!L:L,MATCH('Retirement Calculator'!A51,'Lorri 401b'!N:N,0),0)</f>
        <v>3723231.2814235287</v>
      </c>
      <c r="S51" s="25">
        <f t="shared" ca="1" si="7"/>
        <v>5795610.759053194</v>
      </c>
    </row>
    <row r="52" spans="1:19" ht="15.75" customHeight="1" x14ac:dyDescent="0.25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2047628.9299868715</v>
      </c>
      <c r="R52" s="25">
        <f t="array" aca="1" ref="R52" ca="1">INDEX('Lorri 401b'!L:L,MATCH('Retirement Calculator'!A52,'Lorri 401b'!N:N,0),0)</f>
        <v>3738744.7450961266</v>
      </c>
      <c r="S52" s="25">
        <f t="shared" ca="1" si="7"/>
        <v>5786373.6750829984</v>
      </c>
    </row>
    <row r="53" spans="1:19" ht="15.75" customHeight="1" x14ac:dyDescent="0.25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2023554.4883955661</v>
      </c>
      <c r="R53" s="25">
        <f t="array" aca="1" ref="R53" ca="1">INDEX('Lorri 401b'!L:L,MATCH('Retirement Calculator'!A53,'Lorri 401b'!N:N,0),0)</f>
        <v>3754322.8482006937</v>
      </c>
      <c r="S53" s="25">
        <f t="shared" ca="1" si="7"/>
        <v>5777877.3365962598</v>
      </c>
    </row>
    <row r="54" spans="1:19" ht="15.75" customHeight="1" x14ac:dyDescent="0.25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1999379.7366309636</v>
      </c>
      <c r="R54" s="25">
        <f t="array" aca="1" ref="R54" ca="1">INDEX('Lorri 401b'!L:L,MATCH('Retirement Calculator'!A54,'Lorri 401b'!N:N,0),0)</f>
        <v>3769965.8600681964</v>
      </c>
      <c r="S54" s="25">
        <f t="shared" ca="1" si="7"/>
        <v>5769345.5966991596</v>
      </c>
    </row>
    <row r="55" spans="1:19" ht="15.75" customHeight="1" x14ac:dyDescent="0.25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1975104.2567340087</v>
      </c>
      <c r="R55" s="25">
        <f t="array" aca="1" ref="R55" ca="1">INDEX('Lorri 401b'!L:L,MATCH('Retirement Calculator'!A55,'Lorri 401b'!N:N,0),0)</f>
        <v>3785674.0511518139</v>
      </c>
      <c r="S55" s="25">
        <f t="shared" ca="1" si="7"/>
        <v>5760778.3078858228</v>
      </c>
    </row>
    <row r="56" spans="1:19" ht="15.75" customHeight="1" x14ac:dyDescent="0.25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1950727.6290041497</v>
      </c>
      <c r="R56" s="25">
        <f t="array" aca="1" ref="R56" ca="1">INDEX('Lorri 401b'!L:L,MATCH('Retirement Calculator'!A56,'Lorri 401b'!N:N,0),0)</f>
        <v>3801447.6930316132</v>
      </c>
      <c r="S56" s="25">
        <f t="shared" ca="1" si="7"/>
        <v>5752175.3220357634</v>
      </c>
    </row>
    <row r="57" spans="1:19" ht="15.75" customHeight="1" x14ac:dyDescent="0.25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1926249.4319920829</v>
      </c>
      <c r="R57" s="25">
        <f t="array" aca="1" ref="R57" ca="1">INDEX('Lorri 401b'!L:L,MATCH('Retirement Calculator'!A57,'Lorri 401b'!N:N,0),0)</f>
        <v>3817287.0584192448</v>
      </c>
      <c r="S57" s="25">
        <f t="shared" ca="1" si="7"/>
        <v>5743536.4904113282</v>
      </c>
    </row>
    <row r="58" spans="1:19" ht="15.75" customHeight="1" x14ac:dyDescent="0.25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1901669.2424924658</v>
      </c>
      <c r="R58" s="25">
        <f t="array" aca="1" ref="R58" ca="1">INDEX('Lorri 401b'!L:L,MATCH('Retirement Calculator'!A58,'Lorri 401b'!N:N,0),0)</f>
        <v>3833192.4211626584</v>
      </c>
      <c r="S58" s="25">
        <f t="shared" ca="1" si="7"/>
        <v>5734861.6636551246</v>
      </c>
    </row>
    <row r="59" spans="1:19" ht="15.75" customHeight="1" x14ac:dyDescent="0.25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1876986.6355366004</v>
      </c>
      <c r="R59" s="25">
        <f t="array" aca="1" ref="R59" ca="1">INDEX('Lorri 401b'!L:L,MATCH('Retirement Calculator'!A59,'Lorri 401b'!N:N,0),0)</f>
        <v>3849164.0562508362</v>
      </c>
      <c r="S59" s="25">
        <f t="shared" ca="1" si="7"/>
        <v>5726150.6917874366</v>
      </c>
    </row>
    <row r="60" spans="1:19" ht="15.75" customHeight="1" x14ac:dyDescent="0.25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1852201.1843850855</v>
      </c>
      <c r="R60" s="25">
        <f t="array" aca="1" ref="R60" ca="1">INDEX('Lorri 401b'!L:L,MATCH('Retirement Calculator'!A60,'Lorri 401b'!N:N,0),0)</f>
        <v>3865202.2398185479</v>
      </c>
      <c r="S60" s="25">
        <f t="shared" ca="1" si="7"/>
        <v>5717403.4242036333</v>
      </c>
    </row>
    <row r="61" spans="1:19" ht="15.75" customHeight="1" x14ac:dyDescent="0.25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1827312.4605204393</v>
      </c>
      <c r="R61" s="25">
        <f t="array" aca="1" ref="R61" ca="1">INDEX('Lorri 401b'!L:L,MATCH('Retirement Calculator'!A61,'Lorri 401b'!N:N,0),0)</f>
        <v>3881307.2491511251</v>
      </c>
      <c r="S61" s="25">
        <f t="shared" ca="1" si="7"/>
        <v>5708619.7096715644</v>
      </c>
    </row>
    <row r="62" spans="1:19" ht="15.75" customHeight="1" x14ac:dyDescent="0.25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1802320.0336396904</v>
      </c>
      <c r="R62" s="25">
        <f t="array" aca="1" ref="R62" ca="1">INDEX('Lorri 401b'!L:L,MATCH('Retirement Calculator'!A62,'Lorri 401b'!N:N,0),0)</f>
        <v>3897479.3626892548</v>
      </c>
      <c r="S62" s="25">
        <f t="shared" ca="1" si="7"/>
        <v>5699799.3963289447</v>
      </c>
    </row>
    <row r="63" spans="1:19" ht="15.75" customHeight="1" x14ac:dyDescent="0.25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1777223.4716469385</v>
      </c>
      <c r="R63" s="25">
        <f t="array" aca="1" ref="R63" ca="1">INDEX('Lorri 401b'!L:L,MATCH('Retirement Calculator'!A63,'Lorri 401b'!N:N,0),0)</f>
        <v>3913718.8600337934</v>
      </c>
      <c r="S63" s="25">
        <f t="shared" ca="1" si="7"/>
        <v>5690942.3316807318</v>
      </c>
    </row>
    <row r="64" spans="1:19" ht="15.75" customHeight="1" x14ac:dyDescent="0.25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1752022.3406458835</v>
      </c>
      <c r="R64" s="25">
        <f t="array" aca="1" ref="R64" ca="1">INDEX('Lorri 401b'!L:L,MATCH('Retirement Calculator'!A64,'Lorri 401b'!N:N,0),0)</f>
        <v>3930026.0219506007</v>
      </c>
      <c r="S64" s="25">
        <f t="shared" ca="1" si="7"/>
        <v>5682048.3625964839</v>
      </c>
    </row>
    <row r="65" spans="1:19" ht="15.75" customHeight="1" x14ac:dyDescent="0.25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1726716.2049323239</v>
      </c>
      <c r="R65" s="25">
        <f t="array" aca="1" ref="R65" ca="1">INDEX('Lorri 401b'!L:L,MATCH('Retirement Calculator'!A65,'Lorri 401b'!N:N,0),0)</f>
        <v>3946401.1303753951</v>
      </c>
      <c r="S65" s="25">
        <f t="shared" ca="1" si="7"/>
        <v>5673117.3353077192</v>
      </c>
    </row>
    <row r="66" spans="1:19" ht="15.75" customHeight="1" x14ac:dyDescent="0.25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1701304.6269866244</v>
      </c>
      <c r="R66" s="25">
        <f t="array" aca="1" ref="R66" ca="1">INDEX('Lorri 401b'!L:L,MATCH('Retirement Calculator'!A66,'Lorri 401b'!N:N,0),0)</f>
        <v>3962844.4684186256</v>
      </c>
      <c r="S66" s="25">
        <f t="shared" ca="1" si="7"/>
        <v>5664149.0954052499</v>
      </c>
    </row>
    <row r="67" spans="1:19" ht="15.75" customHeight="1" x14ac:dyDescent="0.25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1675787.1674661513</v>
      </c>
      <c r="R67" s="25">
        <f t="array" aca="1" ref="R67" ca="1">INDEX('Lorri 401b'!L:L,MATCH('Retirement Calculator'!A67,'Lorri 401b'!N:N,0),0)</f>
        <v>3979356.3203703701</v>
      </c>
      <c r="S67" s="25">
        <f t="shared" ca="1" si="7"/>
        <v>5655143.4878365211</v>
      </c>
    </row>
    <row r="68" spans="1:19" ht="15.75" customHeight="1" x14ac:dyDescent="0.25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1650163.3851976763</v>
      </c>
      <c r="R68" s="25">
        <f t="array" aca="1" ref="R68" ca="1">INDEX('Lorri 401b'!L:L,MATCH('Retirement Calculator'!A68,'Lorri 401b'!N:N,0),0)</f>
        <v>3995936.9717052467</v>
      </c>
      <c r="S68" s="25">
        <f t="shared" ca="1" si="7"/>
        <v>5646100.3569029234</v>
      </c>
    </row>
    <row r="69" spans="1:19" ht="15.75" customHeight="1" x14ac:dyDescent="0.25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1624432.8371697492</v>
      </c>
      <c r="R69" s="25">
        <f t="array" aca="1" ref="R69" ca="1">INDEX('Lorri 401b'!L:L,MATCH('Retirement Calculator'!A69,'Lorri 401b'!N:N,0),0)</f>
        <v>4012586.7090873518</v>
      </c>
      <c r="S69" s="25">
        <f t="shared" ca="1" si="7"/>
        <v>5637019.546257101</v>
      </c>
    </row>
    <row r="70" spans="1:19" ht="15.75" customHeight="1" x14ac:dyDescent="0.25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1598595.0785250391</v>
      </c>
      <c r="R70" s="25">
        <f t="array" aca="1" ref="R70" ca="1">INDEX('Lorri 401b'!L:L,MATCH('Retirement Calculator'!A70,'Lorri 401b'!N:N,0),0)</f>
        <v>4029305.8203752157</v>
      </c>
      <c r="S70" s="25">
        <f t="shared" ca="1" si="7"/>
        <v>5627900.8989002546</v>
      </c>
    </row>
    <row r="71" spans="1:19" ht="15.75" customHeight="1" x14ac:dyDescent="0.25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1572649.6625526429</v>
      </c>
      <c r="R71" s="25">
        <f t="array" aca="1" ref="R71" ca="1">INDEX('Lorri 401b'!L:L,MATCH('Retirement Calculator'!A71,'Lorri 401b'!N:N,0),0)</f>
        <v>4046094.5946267792</v>
      </c>
      <c r="S71" s="25">
        <f t="shared" ca="1" si="7"/>
        <v>5618744.2571794223</v>
      </c>
    </row>
    <row r="72" spans="1:19" ht="15.75" customHeight="1" x14ac:dyDescent="0.25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1546596.1406803615</v>
      </c>
      <c r="R72" s="25">
        <f t="array" aca="1" ref="R72" ca="1">INDEX('Lorri 401b'!L:L,MATCH('Retirement Calculator'!A72,'Lorri 401b'!N:N,0),0)</f>
        <v>4062953.3221043907</v>
      </c>
      <c r="S72" s="25">
        <f t="shared" ca="1" si="7"/>
        <v>5609549.4627847522</v>
      </c>
    </row>
    <row r="73" spans="1:19" ht="15.75" customHeight="1" x14ac:dyDescent="0.25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1520434.0624669457</v>
      </c>
      <c r="R73" s="25">
        <f t="array" aca="1" ref="R73" ca="1">INDEX('Lorri 401b'!L:L,MATCH('Retirement Calculator'!A73,'Lorri 401b'!N:N,0),0)</f>
        <v>4079882.2942798259</v>
      </c>
      <c r="S73" s="25">
        <f t="shared" ca="1" si="7"/>
        <v>5600316.3567467714</v>
      </c>
    </row>
    <row r="74" spans="1:19" ht="15.75" customHeight="1" x14ac:dyDescent="0.25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1494162.9755943073</v>
      </c>
      <c r="R74" s="25">
        <f t="array" aca="1" ref="R74" ca="1">INDEX('Lorri 401b'!L:L,MATCH('Retirement Calculator'!A74,'Lorri 401b'!N:N,0),0)</f>
        <v>4096881.803839325</v>
      </c>
      <c r="S74" s="25">
        <f t="shared" ca="1" si="7"/>
        <v>5591044.7794336323</v>
      </c>
    </row>
    <row r="75" spans="1:19" ht="15.75" customHeight="1" x14ac:dyDescent="0.25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1467782.4258596995</v>
      </c>
      <c r="R75" s="25">
        <f t="array" aca="1" ref="R75" ca="1">INDEX('Lorri 401b'!L:L,MATCH('Retirement Calculator'!A75,'Lorri 401b'!N:N,0),0)</f>
        <v>4113952.1446886556</v>
      </c>
      <c r="S75" s="25">
        <f t="shared" ca="1" si="7"/>
        <v>5581734.5705483556</v>
      </c>
    </row>
    <row r="76" spans="1:19" ht="15.75" customHeight="1" x14ac:dyDescent="0.25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1441291.9571678643</v>
      </c>
      <c r="R76" s="25">
        <f t="array" aca="1" ref="R76" ca="1">INDEX('Lorri 401b'!L:L,MATCH('Retirement Calculator'!A76,'Lorri 401b'!N:N,0),0)</f>
        <v>4131093.6119581917</v>
      </c>
      <c r="S76" s="25">
        <f t="shared" ca="1" si="7"/>
        <v>5572385.5691260565</v>
      </c>
    </row>
    <row r="77" spans="1:19" ht="15.75" customHeight="1" x14ac:dyDescent="0.25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1414691.1115231463</v>
      </c>
      <c r="R77" s="25">
        <f t="array" aca="1" ref="R77" ca="1">INDEX('Lorri 401b'!L:L,MATCH('Retirement Calculator'!A77,'Lorri 401b'!N:N,0),0)</f>
        <v>4148306.5020080176</v>
      </c>
      <c r="S77" s="25">
        <f t="shared" ca="1" si="7"/>
        <v>5562997.6135311639</v>
      </c>
    </row>
    <row r="78" spans="1:19" ht="15.75" customHeight="1" x14ac:dyDescent="0.25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1411476.1296191316</v>
      </c>
      <c r="R78" s="25">
        <f t="array" aca="1" ref="R78" ca="1">INDEX('Lorri 401b'!L:L,MATCH('Retirement Calculator'!A78,'Lorri 401b'!N:N,0),0)</f>
        <v>4142094.4118354945</v>
      </c>
      <c r="S78" s="25">
        <f t="shared" ca="1" si="7"/>
        <v>5553570.5414546262</v>
      </c>
    </row>
    <row r="79" spans="1:19" ht="15.75" customHeight="1" x14ac:dyDescent="0.25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1408247.7519571835</v>
      </c>
      <c r="R79" s="25">
        <f t="array" aca="1" ref="R79" ca="1">INDEX('Lorri 401b'!L:L,MATCH('Retirement Calculator'!A79,'Lorri 401b'!N:N,0),0)</f>
        <v>4135856.4379539192</v>
      </c>
      <c r="S79" s="25">
        <f t="shared" ca="1" si="7"/>
        <v>5544104.1899111029</v>
      </c>
    </row>
    <row r="80" spans="1:19" ht="15.75" customHeight="1" x14ac:dyDescent="0.25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1405005.9227216439</v>
      </c>
      <c r="R80" s="25">
        <f t="array" aca="1" ref="R80" ca="1">INDEX('Lorri 401b'!L:L,MATCH('Retirement Calculator'!A80,'Lorri 401b'!N:N,0),0)</f>
        <v>4129592.4725145041</v>
      </c>
      <c r="S80" s="25">
        <f t="shared" ca="1" si="7"/>
        <v>5534598.3952361476</v>
      </c>
    </row>
    <row r="81" spans="1:19" ht="15.75" customHeight="1" x14ac:dyDescent="0.25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1401750.5858642897</v>
      </c>
      <c r="R81" s="25">
        <f t="array" aca="1" ref="R81" ca="1">INDEX('Lorri 401b'!L:L,MATCH('Retirement Calculator'!A81,'Lorri 401b'!N:N,0),0)</f>
        <v>4123302.4072190914</v>
      </c>
      <c r="S81" s="25">
        <f t="shared" ca="1" si="7"/>
        <v>5525052.9930833811</v>
      </c>
    </row>
    <row r="82" spans="1:19" ht="15.75" customHeight="1" x14ac:dyDescent="0.25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1398481.6851033631</v>
      </c>
      <c r="R82" s="25">
        <f t="array" aca="1" ref="R82" ca="1">INDEX('Lorri 401b'!L:L,MATCH('Retirement Calculator'!A82,'Lorri 401b'!N:N,0),0)</f>
        <v>4116986.1333182813</v>
      </c>
      <c r="S82" s="25">
        <f t="shared" ca="1" si="7"/>
        <v>5515467.8184216442</v>
      </c>
    </row>
    <row r="83" spans="1:19" ht="15.75" customHeight="1" x14ac:dyDescent="0.25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1395199.1639225993</v>
      </c>
      <c r="R83" s="25">
        <f t="array" aca="1" ref="R83" ca="1">INDEX('Lorri 401b'!L:L,MATCH('Retirement Calculator'!A83,'Lorri 401b'!N:N,0),0)</f>
        <v>4110643.5416095508</v>
      </c>
      <c r="S83" s="25">
        <f t="shared" ca="1" si="7"/>
        <v>5505842.7055321503</v>
      </c>
    </row>
    <row r="84" spans="1:19" ht="15.75" customHeight="1" x14ac:dyDescent="0.25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1391902.9655702489</v>
      </c>
      <c r="R84" s="25">
        <f t="array" aca="1" ref="R84" ca="1">INDEX('Lorri 401b'!L:L,MATCH('Retirement Calculator'!A84,'Lorri 401b'!N:N,0),0)</f>
        <v>4104274.5224353676</v>
      </c>
      <c r="S84" s="25">
        <f t="shared" ca="1" si="7"/>
        <v>5496177.4880056167</v>
      </c>
    </row>
    <row r="85" spans="1:19" ht="15.75" customHeight="1" x14ac:dyDescent="0.25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1388593.0330580971</v>
      </c>
      <c r="R85" s="25">
        <f t="array" aca="1" ref="R85" ca="1">INDEX('Lorri 401b'!L:L,MATCH('Retirement Calculator'!A85,'Lorri 401b'!N:N,0),0)</f>
        <v>4097878.9656812917</v>
      </c>
      <c r="S85" s="25">
        <f t="shared" ca="1" si="7"/>
        <v>5486471.9987393888</v>
      </c>
    </row>
    <row r="86" spans="1:19" ht="15.75" customHeight="1" x14ac:dyDescent="0.25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1385269.3091604779</v>
      </c>
      <c r="R86" s="25">
        <f t="array" aca="1" ref="R86" ca="1">INDEX('Lorri 401b'!L:L,MATCH('Retirement Calculator'!A86,'Lorri 401b'!N:N,0),0)</f>
        <v>4091456.7607740741</v>
      </c>
      <c r="S86" s="25">
        <f t="shared" ca="1" si="7"/>
        <v>5476726.0699345525</v>
      </c>
    </row>
    <row r="87" spans="1:19" ht="15.75" customHeight="1" x14ac:dyDescent="0.25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1381931.7364132854</v>
      </c>
      <c r="R87" s="25">
        <f t="array" aca="1" ref="R87" ca="1">INDEX('Lorri 401b'!L:L,MATCH('Retirement Calculator'!A87,'Lorri 401b'!N:N,0),0)</f>
        <v>4085007.7966797431</v>
      </c>
      <c r="S87" s="25">
        <f t="shared" ca="1" si="7"/>
        <v>5466939.5330930287</v>
      </c>
    </row>
    <row r="88" spans="1:19" ht="15.75" customHeight="1" x14ac:dyDescent="0.25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1378580.2571129797</v>
      </c>
      <c r="R88" s="25">
        <f t="array" aca="1" ref="R88" ca="1">INDEX('Lorri 401b'!L:L,MATCH('Retirement Calculator'!A88,'Lorri 401b'!N:N,0),0)</f>
        <v>4078531.9619016857</v>
      </c>
      <c r="S88" s="25">
        <f t="shared" ca="1" si="7"/>
        <v>5457112.2190146651</v>
      </c>
    </row>
    <row r="89" spans="1:19" ht="15.75" customHeight="1" x14ac:dyDescent="0.25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1375214.8133155892</v>
      </c>
      <c r="R89" s="25">
        <f t="array" aca="1" ref="R89" ca="1">INDEX('Lorri 401b'!L:L,MATCH('Retirement Calculator'!A89,'Lorri 401b'!N:N,0),0)</f>
        <v>4072029.1444787197</v>
      </c>
      <c r="S89" s="25">
        <f t="shared" ca="1" si="7"/>
        <v>5447243.9577943087</v>
      </c>
    </row>
    <row r="90" spans="1:19" ht="15.75" customHeight="1" x14ac:dyDescent="0.25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1371835.3468357096</v>
      </c>
      <c r="R90" s="25">
        <f t="array" aca="1" ref="R90" ca="1">INDEX('Lorri 401b'!L:L,MATCH('Retirement Calculator'!A90,'Lorri 401b'!N:N,0),0)</f>
        <v>4065499.2319831578</v>
      </c>
      <c r="S90" s="25">
        <f t="shared" ca="1" si="7"/>
        <v>5437334.578818867</v>
      </c>
    </row>
    <row r="91" spans="1:19" ht="15.75" customHeight="1" x14ac:dyDescent="0.25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1368441.7992454972</v>
      </c>
      <c r="R91" s="25">
        <f t="array" aca="1" ref="R91" ca="1">INDEX('Lorri 401b'!L:L,MATCH('Retirement Calculator'!A91,'Lorri 401b'!N:N,0),0)</f>
        <v>4058942.1115188645</v>
      </c>
      <c r="S91" s="25">
        <f t="shared" ca="1" si="7"/>
        <v>5427383.9107643617</v>
      </c>
    </row>
    <row r="92" spans="1:19" ht="15.75" customHeight="1" x14ac:dyDescent="0.25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1365034.1118736588</v>
      </c>
      <c r="R92" s="25">
        <f t="array" aca="1" ref="R92" ca="1">INDEX('Lorri 401b'!L:L,MATCH('Retirement Calculator'!A92,'Lorri 401b'!N:N,0),0)</f>
        <v>4052357.6697193035</v>
      </c>
      <c r="S92" s="25">
        <f t="shared" ca="1" si="7"/>
        <v>5417391.7815929623</v>
      </c>
    </row>
    <row r="93" spans="1:19" ht="15.75" customHeight="1" x14ac:dyDescent="0.25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1361612.2258044379</v>
      </c>
      <c r="R93" s="25">
        <f t="array" aca="1" ref="R93" ca="1">INDEX('Lorri 401b'!L:L,MATCH('Retirement Calculator'!A93,'Lorri 401b'!N:N,0),0)</f>
        <v>4045745.7927455776</v>
      </c>
      <c r="S93" s="25">
        <f t="shared" ca="1" si="7"/>
        <v>5407358.018550016</v>
      </c>
    </row>
    <row r="94" spans="1:19" ht="15.75" customHeight="1" x14ac:dyDescent="0.25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1358176.0818765953</v>
      </c>
      <c r="R94" s="25">
        <f t="array" aca="1" ref="R94" ca="1">INDEX('Lorri 401b'!L:L,MATCH('Retirement Calculator'!A94,'Lorri 401b'!N:N,0),0)</f>
        <v>4039106.3662844612</v>
      </c>
      <c r="S94" s="25">
        <f t="shared" ca="1" si="7"/>
        <v>5397282.4481610563</v>
      </c>
    </row>
    <row r="95" spans="1:19" ht="15.75" customHeight="1" x14ac:dyDescent="0.25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1354725.6206823867</v>
      </c>
      <c r="R95" s="25">
        <f t="array" aca="1" ref="R95" ca="1">INDEX('Lorri 401b'!L:L,MATCH('Retirement Calculator'!A95,'Lorri 401b'!N:N,0),0)</f>
        <v>4032439.2755464236</v>
      </c>
      <c r="S95" s="25">
        <f t="shared" ca="1" si="7"/>
        <v>5387164.8962288108</v>
      </c>
    </row>
    <row r="96" spans="1:19" ht="15.75" customHeight="1" x14ac:dyDescent="0.25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1351260.7825665355</v>
      </c>
      <c r="R96" s="25">
        <f t="array" aca="1" ref="R96" ca="1">INDEX('Lorri 401b'!L:L,MATCH('Retirement Calculator'!A96,'Lorri 401b'!N:N,0),0)</f>
        <v>4025744.4052636442</v>
      </c>
      <c r="S96" s="25">
        <f t="shared" ca="1" si="7"/>
        <v>5377005.1878301799</v>
      </c>
    </row>
    <row r="97" spans="1:19" ht="15.75" customHeight="1" x14ac:dyDescent="0.25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1347781.5076252015</v>
      </c>
      <c r="R97" s="25">
        <f t="array" aca="1" ref="R97" ca="1">INDEX('Lorri 401b'!L:L,MATCH('Retirement Calculator'!A97,'Lorri 401b'!N:N,0),0)</f>
        <v>4019021.6396880196</v>
      </c>
      <c r="S97" s="25">
        <f t="shared" ca="1" si="7"/>
        <v>5366803.1473132214</v>
      </c>
    </row>
    <row r="98" spans="1:19" ht="15.75" customHeight="1" x14ac:dyDescent="0.25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1344287.7357049454</v>
      </c>
      <c r="R98" s="25">
        <f t="array" aca="1" ref="R98" ca="1">INDEX('Lorri 401b'!L:L,MATCH('Retirement Calculator'!A98,'Lorri 401b'!N:N,0),0)</f>
        <v>4012270.8625891632</v>
      </c>
      <c r="S98" s="25">
        <f t="shared" ca="1" si="7"/>
        <v>5356558.5982941091</v>
      </c>
    </row>
    <row r="99" spans="1:19" ht="15.75" customHeight="1" x14ac:dyDescent="0.25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1340779.4064016882</v>
      </c>
      <c r="R99" s="25">
        <f t="array" aca="1" ref="R99" ca="1">INDEX('Lorri 401b'!L:L,MATCH('Retirement Calculator'!A99,'Lorri 401b'!N:N,0),0)</f>
        <v>4005491.9572523949</v>
      </c>
      <c r="S99" s="25">
        <f t="shared" ca="1" si="7"/>
        <v>5346271.3636540826</v>
      </c>
    </row>
    <row r="100" spans="1:19" ht="15.75" customHeight="1" x14ac:dyDescent="0.25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1337256.4590596675</v>
      </c>
      <c r="R100" s="25">
        <f t="array" aca="1" ref="R100" ca="1">INDEX('Lorri 401b'!L:L,MATCH('Retirement Calculator'!A100,'Lorri 401b'!N:N,0),0)</f>
        <v>3998684.8064767234</v>
      </c>
      <c r="S100" s="25">
        <f t="shared" ca="1" si="7"/>
        <v>5335941.2655363912</v>
      </c>
    </row>
    <row r="101" spans="1:19" ht="15.75" customHeight="1" x14ac:dyDescent="0.25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1333718.8327703883</v>
      </c>
      <c r="R101" s="25">
        <f t="array" aca="1" ref="R101" ca="1">INDEX('Lorri 401b'!L:L,MATCH('Retirement Calculator'!A101,'Lorri 401b'!N:N,0),0)</f>
        <v>3991849.2925728201</v>
      </c>
      <c r="S101" s="25">
        <f t="shared" ca="1" si="7"/>
        <v>5325568.1253432082</v>
      </c>
    </row>
    <row r="102" spans="1:19" ht="15.75" customHeight="1" x14ac:dyDescent="0.25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1330166.4663715705</v>
      </c>
      <c r="R102" s="25">
        <f t="array" aca="1" ref="R102" ca="1">INDEX('Lorri 401b'!L:L,MATCH('Retirement Calculator'!A102,'Lorri 401b'!N:N,0),0)</f>
        <v>3984985.2973609837</v>
      </c>
      <c r="S102" s="25">
        <f t="shared" ca="1" si="7"/>
        <v>5315151.7637325544</v>
      </c>
    </row>
    <row r="103" spans="1:19" ht="15.75" customHeight="1" x14ac:dyDescent="0.25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1326599.2984460909</v>
      </c>
      <c r="R103" s="25">
        <f t="array" aca="1" ref="R103" ca="1">INDEX('Lorri 401b'!L:L,MATCH('Retirement Calculator'!A103,'Lorri 401b'!N:N,0),0)</f>
        <v>3978092.702169098</v>
      </c>
      <c r="S103" s="25">
        <f t="shared" ca="1" si="7"/>
        <v>5304692.0006151889</v>
      </c>
    </row>
    <row r="104" spans="1:19" ht="15.75" customHeight="1" x14ac:dyDescent="0.25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1323017.2673209219</v>
      </c>
      <c r="R104" s="25">
        <f t="array" aca="1" ref="R104" ca="1">INDEX('Lorri 401b'!L:L,MATCH('Retirement Calculator'!A104,'Lorri 401b'!N:N,0),0)</f>
        <v>3971171.3878305797</v>
      </c>
      <c r="S104" s="25">
        <f t="shared" ca="1" si="7"/>
        <v>5294188.6551515013</v>
      </c>
    </row>
    <row r="105" spans="1:19" ht="15.75" customHeight="1" x14ac:dyDescent="0.25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1319420.3110660645</v>
      </c>
      <c r="R105" s="25">
        <f t="array" aca="1" ref="R105" ca="1">INDEX('Lorri 401b'!L:L,MATCH('Retirement Calculator'!A105,'Lorri 401b'!N:N,0),0)</f>
        <v>3964221.2346823174</v>
      </c>
      <c r="S105" s="25">
        <f t="shared" ca="1" si="7"/>
        <v>5283641.5457483819</v>
      </c>
    </row>
    <row r="106" spans="1:19" ht="15.75" customHeight="1" x14ac:dyDescent="0.25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1315808.3674934786</v>
      </c>
      <c r="R106" s="25">
        <f t="array" aca="1" ref="R106" ca="1">INDEX('Lorri 401b'!L:L,MATCH('Retirement Calculator'!A106,'Lorri 401b'!N:N,0),0)</f>
        <v>3957242.122562604</v>
      </c>
      <c r="S106" s="25">
        <f t="shared" ca="1" si="7"/>
        <v>5273050.4900560826</v>
      </c>
    </row>
    <row r="107" spans="1:19" ht="15.75" customHeight="1" x14ac:dyDescent="0.25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1312181.3741560068</v>
      </c>
      <c r="R107" s="25">
        <f t="array" aca="1" ref="R107" ca="1">INDEX('Lorri 401b'!L:L,MATCH('Retirement Calculator'!A107,'Lorri 401b'!N:N,0),0)</f>
        <v>3950233.9308090582</v>
      </c>
      <c r="S107" s="25">
        <f t="shared" ca="1" si="7"/>
        <v>5262415.3049650649</v>
      </c>
    </row>
    <row r="108" spans="1:19" ht="15.75" customHeight="1" x14ac:dyDescent="0.25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1309218.1850279626</v>
      </c>
      <c r="R108" s="25">
        <f t="array" aca="1" ref="R108" ca="1">INDEX('Lorri 401b'!L:L,MATCH('Retirement Calculator'!A108,'Lorri 401b'!N:N,0),0)</f>
        <v>3944947.7049082066</v>
      </c>
      <c r="S108" s="25">
        <f t="shared" ca="1" si="7"/>
        <v>5254165.8899361696</v>
      </c>
    </row>
    <row r="109" spans="1:19" ht="15.75" customHeight="1" x14ac:dyDescent="0.25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1306242.6492785513</v>
      </c>
      <c r="R109" s="25">
        <f t="array" aca="1" ref="R109" ca="1">INDEX('Lorri 401b'!L:L,MATCH('Retirement Calculator'!A109,'Lorri 401b'!N:N,0),0)</f>
        <v>3939639.4530661013</v>
      </c>
      <c r="S109" s="25">
        <f t="shared" ca="1" si="7"/>
        <v>5245882.1023446526</v>
      </c>
    </row>
    <row r="110" spans="1:19" ht="15.75" customHeight="1" x14ac:dyDescent="0.25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1303254.7154635175</v>
      </c>
      <c r="R110" s="25">
        <f t="array" aca="1" ref="R110" ca="1">INDEX('Lorri 401b'!L:L,MATCH('Retirement Calculator'!A110,'Lorri 401b'!N:N,0),0)</f>
        <v>3934309.0835079872</v>
      </c>
      <c r="S110" s="25">
        <f t="shared" ca="1" si="7"/>
        <v>5237563.7989715049</v>
      </c>
    </row>
    <row r="111" spans="1:19" ht="15.75" customHeight="1" x14ac:dyDescent="0.25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1300254.3319242543</v>
      </c>
      <c r="R111" s="25">
        <f t="array" aca="1" ref="R111" ca="1">INDEX('Lorri 401b'!L:L,MATCH('Retirement Calculator'!A111,'Lorri 401b'!N:N,0),0)</f>
        <v>3928956.5040767142</v>
      </c>
      <c r="S111" s="25">
        <f t="shared" ca="1" si="7"/>
        <v>5229210.8360009687</v>
      </c>
    </row>
    <row r="112" spans="1:19" ht="15.75" customHeight="1" x14ac:dyDescent="0.25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1297241.446786911</v>
      </c>
      <c r="R112" s="25">
        <f t="array" aca="1" ref="R112" ca="1">INDEX('Lorri 401b'!L:L,MATCH('Retirement Calculator'!A112,'Lorri 401b'!N:N,0),0)</f>
        <v>3923581.622231144</v>
      </c>
      <c r="S112" s="25">
        <f t="shared" ca="1" si="7"/>
        <v>5220823.0690180548</v>
      </c>
    </row>
    <row r="113" spans="1:19" ht="15.75" customHeight="1" x14ac:dyDescent="0.25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1294216.0079614953</v>
      </c>
      <c r="R113" s="25">
        <f t="array" aca="1" ref="R113" ca="1">INDEX('Lorri 401b'!L:L,MATCH('Retirement Calculator'!A113,'Lorri 401b'!N:N,0),0)</f>
        <v>3918184.345044551</v>
      </c>
      <c r="S113" s="25">
        <f t="shared" ca="1" si="7"/>
        <v>5212400.3530060463</v>
      </c>
    </row>
    <row r="114" spans="1:19" ht="15.75" customHeight="1" x14ac:dyDescent="0.25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1291177.9631409738</v>
      </c>
      <c r="R114" s="25">
        <f t="array" aca="1" ref="R114" ca="1">INDEX('Lorri 401b'!L:L,MATCH('Retirement Calculator'!A114,'Lorri 401b'!N:N,0),0)</f>
        <v>3912764.5792030138</v>
      </c>
      <c r="S114" s="25">
        <f t="shared" ca="1" si="7"/>
        <v>5203942.5423439872</v>
      </c>
    </row>
    <row r="115" spans="1:19" ht="15.75" customHeight="1" x14ac:dyDescent="0.25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1288127.2598003668</v>
      </c>
      <c r="R115" s="25">
        <f t="array" aca="1" ref="R115" ca="1">INDEX('Lorri 401b'!L:L,MATCH('Retirement Calculator'!A115,'Lorri 401b'!N:N,0),0)</f>
        <v>3907322.2310038032</v>
      </c>
      <c r="S115" s="25">
        <f t="shared" ca="1" si="7"/>
        <v>5195449.4908041703</v>
      </c>
    </row>
    <row r="116" spans="1:19" ht="15.75" customHeight="1" x14ac:dyDescent="0.25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1285063.8451958406</v>
      </c>
      <c r="R116" s="25">
        <f t="array" aca="1" ref="R116" ca="1">INDEX('Lorri 401b'!L:L,MATCH('Retirement Calculator'!A116,'Lorri 401b'!N:N,0),0)</f>
        <v>3901857.2063537627</v>
      </c>
      <c r="S116" s="25">
        <f t="shared" ca="1" si="7"/>
        <v>5186921.0515496032</v>
      </c>
    </row>
    <row r="117" spans="1:19" ht="15.75" customHeight="1" x14ac:dyDescent="0.25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1281987.6663637955</v>
      </c>
      <c r="R117" s="25">
        <f t="array" aca="1" ref="R117" ca="1">INDEX('Lorri 401b'!L:L,MATCH('Retirement Calculator'!A117,'Lorri 401b'!N:N,0),0)</f>
        <v>3896369.4107676805</v>
      </c>
      <c r="S117" s="25">
        <f t="shared" ca="1" si="7"/>
        <v>5178357.0771314763</v>
      </c>
    </row>
    <row r="118" spans="1:19" ht="15.75" customHeight="1" x14ac:dyDescent="0.25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1278898.6701199503</v>
      </c>
      <c r="R118" s="25">
        <f t="array" aca="1" ref="R118" ca="1">INDEX('Lorri 401b'!L:L,MATCH('Retirement Calculator'!A118,'Lorri 401b'!N:N,0),0)</f>
        <v>3890858.7493666564</v>
      </c>
      <c r="S118" s="25">
        <f t="shared" ca="1" si="7"/>
        <v>5169757.4194866065</v>
      </c>
    </row>
    <row r="119" spans="1:19" ht="15.75" customHeight="1" x14ac:dyDescent="0.25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1275796.8030584224</v>
      </c>
      <c r="R119" s="25">
        <f t="array" aca="1" ref="R119" ca="1">INDEX('Lorri 401b'!L:L,MATCH('Retirement Calculator'!A119,'Lorri 401b'!N:N,0),0)</f>
        <v>3885325.1268764613</v>
      </c>
      <c r="S119" s="25">
        <f t="shared" ca="1" si="7"/>
        <v>5161121.9299348835</v>
      </c>
    </row>
    <row r="120" spans="1:19" ht="15.75" customHeight="1" x14ac:dyDescent="0.25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1272682.0115508048</v>
      </c>
      <c r="R120" s="25">
        <f t="array" aca="1" ref="R120" ca="1">INDEX('Lorri 401b'!L:L,MATCH('Retirement Calculator'!A120,'Lorri 401b'!N:N,0),0)</f>
        <v>3879768.4476258904</v>
      </c>
      <c r="S120" s="25">
        <f t="shared" ca="1" si="7"/>
        <v>5152450.459176695</v>
      </c>
    </row>
    <row r="121" spans="1:19" ht="15.75" customHeight="1" x14ac:dyDescent="0.25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1269554.2417452387</v>
      </c>
      <c r="R121" s="25">
        <f t="array" aca="1" ref="R121" ca="1">INDEX('Lorri 401b'!L:L,MATCH('Retirement Calculator'!A121,'Lorri 401b'!N:N,0),0)</f>
        <v>3874188.6155451084</v>
      </c>
      <c r="S121" s="25">
        <f t="shared" ca="1" si="7"/>
        <v>5143742.8572903471</v>
      </c>
    </row>
    <row r="122" spans="1:19" ht="15.75" customHeight="1" x14ac:dyDescent="0.25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1266413.4395654828</v>
      </c>
      <c r="R122" s="25">
        <f t="array" aca="1" ref="R122" ca="1">INDEX('Lorri 401b'!L:L,MATCH('Retirement Calculator'!A122,'Lorri 401b'!N:N,0),0)</f>
        <v>3868585.5341639901</v>
      </c>
      <c r="S122" s="25">
        <f t="shared" ca="1" si="7"/>
        <v>5134998.9737294726</v>
      </c>
    </row>
    <row r="123" spans="1:19" ht="15.75" customHeight="1" x14ac:dyDescent="0.25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1263259.5507099777</v>
      </c>
      <c r="R123" s="25">
        <f t="array" aca="1" ref="R123" ca="1">INDEX('Lorri 401b'!L:L,MATCH('Retirement Calculator'!A123,'Lorri 401b'!N:N,0),0)</f>
        <v>3862959.1066104504</v>
      </c>
      <c r="S123" s="25">
        <f t="shared" ca="1" si="7"/>
        <v>5126218.6573204286</v>
      </c>
    </row>
    <row r="124" spans="1:19" ht="15.75" customHeight="1" x14ac:dyDescent="0.25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1260092.5206509081</v>
      </c>
      <c r="R124" s="25">
        <f t="array" aca="1" ref="R124" ca="1">INDEX('Lorri 401b'!L:L,MATCH('Retirement Calculator'!A124,'Lorri 401b'!N:N,0),0)</f>
        <v>3857309.235608771</v>
      </c>
      <c r="S124" s="25">
        <f t="shared" ca="1" si="7"/>
        <v>5117401.7562596789</v>
      </c>
    </row>
    <row r="125" spans="1:19" ht="15.75" customHeight="1" x14ac:dyDescent="0.25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1256912.2946332591</v>
      </c>
      <c r="R125" s="25">
        <f t="array" aca="1" ref="R125" ca="1">INDEX('Lorri 401b'!L:L,MATCH('Retirement Calculator'!A125,'Lorri 401b'!N:N,0),0)</f>
        <v>3851635.8234779178</v>
      </c>
      <c r="S125" s="25">
        <f t="shared" ca="1" si="7"/>
        <v>5108548.1181111764</v>
      </c>
    </row>
    <row r="126" spans="1:19" ht="15.75" customHeight="1" x14ac:dyDescent="0.25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1253718.8176738699</v>
      </c>
      <c r="R126" s="25">
        <f t="array" aca="1" ref="R126" ca="1">INDEX('Lorri 401b'!L:L,MATCH('Retirement Calculator'!A126,'Lorri 401b'!N:N,0),0)</f>
        <v>3845938.7721298528</v>
      </c>
      <c r="S126" s="25">
        <f t="shared" ca="1" si="7"/>
        <v>5099657.5898037227</v>
      </c>
    </row>
    <row r="127" spans="1:19" ht="15.75" customHeight="1" x14ac:dyDescent="0.25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1250512.0345604832</v>
      </c>
      <c r="R127" s="25">
        <f t="array" aca="1" ref="R127" ca="1">INDEX('Lorri 401b'!L:L,MATCH('Retirement Calculator'!A127,'Lorri 401b'!N:N,0),0)</f>
        <v>3840217.9830678375</v>
      </c>
      <c r="S127" s="25">
        <f t="shared" ca="1" si="7"/>
        <v>5090730.0176283205</v>
      </c>
    </row>
    <row r="128" spans="1:19" ht="15.75" customHeight="1" x14ac:dyDescent="0.25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1247291.8898507908</v>
      </c>
      <c r="R128" s="25">
        <f t="array" aca="1" ref="R128" ca="1">INDEX('Lorri 401b'!L:L,MATCH('Retirement Calculator'!A128,'Lorri 401b'!N:N,0),0)</f>
        <v>3834473.3573847306</v>
      </c>
      <c r="S128" s="25">
        <f t="shared" ca="1" si="7"/>
        <v>5081765.2472355217</v>
      </c>
    </row>
    <row r="129" spans="1:19" ht="15.75" customHeight="1" x14ac:dyDescent="0.25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1244058.3278714747</v>
      </c>
      <c r="R129" s="25">
        <f t="array" aca="1" ref="R129" ca="1">INDEX('Lorri 401b'!L:L,MATCH('Retirement Calculator'!A129,'Lorri 401b'!N:N,0),0)</f>
        <v>3828704.7957612774</v>
      </c>
      <c r="S129" s="25">
        <f t="shared" ca="1" si="7"/>
        <v>5072763.1236327523</v>
      </c>
    </row>
    <row r="130" spans="1:19" ht="15.75" customHeight="1" x14ac:dyDescent="0.25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1240811.2927172447</v>
      </c>
      <c r="R130" s="25">
        <f t="array" aca="1" ref="R130" ca="1">INDEX('Lorri 401b'!L:L,MATCH('Retirement Calculator'!A130,'Lorri 401b'!N:N,0),0)</f>
        <v>3822912.1984643932</v>
      </c>
      <c r="S130" s="25">
        <f t="shared" ca="1" si="7"/>
        <v>5063723.4911816381</v>
      </c>
    </row>
    <row r="131" spans="1:19" ht="15.75" customHeight="1" x14ac:dyDescent="0.25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1237550.7282498721</v>
      </c>
      <c r="R131" s="25">
        <f t="array" aca="1" ref="R131" ca="1">INDEX('Lorri 401b'!L:L,MATCH('Retirement Calculator'!A131,'Lorri 401b'!N:N,0),0)</f>
        <v>3817095.4653454386</v>
      </c>
      <c r="S131" s="25">
        <f t="shared" ca="1" si="7"/>
        <v>5054646.1935953107</v>
      </c>
    </row>
    <row r="132" spans="1:19" ht="15.75" customHeight="1" x14ac:dyDescent="0.25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1234276.5780972189</v>
      </c>
      <c r="R132" s="25">
        <f t="array" aca="1" ref="R132" ca="1">INDEX('Lorri 401b'!L:L,MATCH('Retirement Calculator'!A132,'Lorri 401b'!N:N,0),0)</f>
        <v>3811254.4958384885</v>
      </c>
      <c r="S132" s="25">
        <f t="shared" ca="1" si="7"/>
        <v>5045531.0739357071</v>
      </c>
    </row>
    <row r="133" spans="1:19" ht="15.75" customHeight="1" x14ac:dyDescent="0.25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1230988.7856522629</v>
      </c>
      <c r="R133" s="25">
        <f t="array" aca="1" ref="R133" ca="1">INDEX('Lorri 401b'!L:L,MATCH('Retirement Calculator'!A133,'Lorri 401b'!N:N,0),0)</f>
        <v>3805389.1889585927</v>
      </c>
      <c r="S133" s="25">
        <f t="shared" ca="1" si="7"/>
        <v>5036377.9746108558</v>
      </c>
    </row>
    <row r="134" spans="1:19" ht="15.75" customHeight="1" x14ac:dyDescent="0.25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1227687.2940721195</v>
      </c>
      <c r="R134" s="25">
        <f t="array" aca="1" ref="R134" ca="1">INDEX('Lorri 401b'!L:L,MATCH('Retirement Calculator'!A134,'Lorri 401b'!N:N,0),0)</f>
        <v>3799499.4433000307</v>
      </c>
      <c r="S134" s="25">
        <f t="shared" ca="1" si="7"/>
        <v>5027186.7373721506</v>
      </c>
    </row>
    <row r="135" spans="1:19" ht="15.75" customHeight="1" x14ac:dyDescent="0.25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1224372.046277059</v>
      </c>
      <c r="R135" s="25">
        <f t="array" aca="1" ref="R135" ca="1">INDEX('Lorri 401b'!L:L,MATCH('Retirement Calculator'!A135,'Lorri 401b'!N:N,0),0)</f>
        <v>3793585.1570345578</v>
      </c>
      <c r="S135" s="25">
        <f t="shared" ca="1" si="7"/>
        <v>5017957.2033116166</v>
      </c>
    </row>
    <row r="136" spans="1:19" ht="15.75" customHeight="1" x14ac:dyDescent="0.25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1221042.9849495189</v>
      </c>
      <c r="R136" s="25">
        <f t="array" aca="1" ref="R136" ca="1">INDEX('Lorri 401b'!L:L,MATCH('Retirement Calculator'!A136,'Lorri 401b'!N:N,0),0)</f>
        <v>3787646.2279096455</v>
      </c>
      <c r="S136" s="25">
        <f t="shared" ca="1" si="7"/>
        <v>5008689.2128591649</v>
      </c>
    </row>
    <row r="137" spans="1:19" ht="15.75" customHeight="1" x14ac:dyDescent="0.25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1217700.0525331141</v>
      </c>
      <c r="R137" s="25">
        <f t="array" aca="1" ref="R137" ca="1">INDEX('Lorri 401b'!L:L,MATCH('Retirement Calculator'!A137,'Lorri 401b'!N:N,0),0)</f>
        <v>3781682.5532467128</v>
      </c>
      <c r="S137" s="25">
        <f t="shared" ca="1" si="7"/>
        <v>4999382.6057798266</v>
      </c>
    </row>
    <row r="138" spans="1:19" ht="15.75" customHeight="1" x14ac:dyDescent="0.25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1214343.191231641</v>
      </c>
      <c r="R138" s="25">
        <f t="array" aca="1" ref="R138" ca="1">INDEX('Lorri 401b'!L:L,MATCH('Retirement Calculator'!A138,'Lorri 401b'!N:N,0),0)</f>
        <v>3775694.0299393511</v>
      </c>
      <c r="S138" s="25">
        <f t="shared" ca="1" si="7"/>
        <v>4990037.2211709917</v>
      </c>
    </row>
    <row r="139" spans="1:19" ht="15.75" customHeight="1" x14ac:dyDescent="0.25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1210972.3430080784</v>
      </c>
      <c r="R139" s="25">
        <f t="array" aca="1" ref="R139" ca="1">INDEX('Lorri 401b'!L:L,MATCH('Retirement Calculator'!A139,'Lorri 401b'!N:N,0),0)</f>
        <v>3769680.554451542</v>
      </c>
      <c r="S139" s="25">
        <f t="shared" ca="1" si="7"/>
        <v>4980652.8974596206</v>
      </c>
    </row>
    <row r="140" spans="1:19" ht="15.75" customHeight="1" x14ac:dyDescent="0.25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1207587.4495835842</v>
      </c>
      <c r="R140" s="25">
        <f t="array" aca="1" ref="R140" ca="1">INDEX('Lorri 401b'!L:L,MATCH('Retirement Calculator'!A140,'Lorri 401b'!N:N,0),0)</f>
        <v>3763642.0228158673</v>
      </c>
      <c r="S140" s="25">
        <f t="shared" ca="1" si="7"/>
        <v>4971229.4723994518</v>
      </c>
    </row>
    <row r="141" spans="1:19" ht="15.75" customHeight="1" x14ac:dyDescent="0.25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1204188.4524364881</v>
      </c>
      <c r="R141" s="25">
        <f t="array" aca="1" ref="R141" ca="1">INDEX('Lorri 401b'!L:L,MATCH('Retirement Calculator'!A141,'Lorri 401b'!N:N,0),0)</f>
        <v>3757578.3306317106</v>
      </c>
      <c r="S141" s="25">
        <f t="shared" ca="1" si="7"/>
        <v>4961766.7830681987</v>
      </c>
    </row>
    <row r="142" spans="1:19" ht="15.75" customHeight="1" x14ac:dyDescent="0.25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1200775.2928012791</v>
      </c>
      <c r="R142" s="25">
        <f t="array" aca="1" ref="R142" ca="1">INDEX('Lorri 401b'!L:L,MATCH('Retirement Calculator'!A142,'Lorri 401b'!N:N,0),0)</f>
        <v>3751489.373063453</v>
      </c>
      <c r="S142" s="25">
        <f t="shared" ca="1" si="7"/>
        <v>4952264.6658647321</v>
      </c>
    </row>
    <row r="143" spans="1:19" ht="15.75" customHeight="1" x14ac:dyDescent="0.25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1197347.91166759</v>
      </c>
      <c r="R143" s="25">
        <f t="array" aca="1" ref="R143" ca="1">INDEX('Lorri 401b'!L:L,MATCH('Retirement Calculator'!A143,'Lorri 401b'!N:N,0),0)</f>
        <v>3745375.0448386613</v>
      </c>
      <c r="S143" s="25">
        <f t="shared" ca="1" si="7"/>
        <v>4942722.9565062514</v>
      </c>
    </row>
    <row r="144" spans="1:19" ht="15.75" customHeight="1" x14ac:dyDescent="0.25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1193906.2497791771</v>
      </c>
      <c r="R144" s="25">
        <f t="array" aca="1" ref="R144" ca="1">INDEX('Lorri 401b'!L:L,MATCH('Retirement Calculator'!A144,'Lorri 401b'!N:N,0),0)</f>
        <v>3739235.2402462661</v>
      </c>
      <c r="S144" s="25">
        <f t="shared" ca="1" si="7"/>
        <v>4933141.490025443</v>
      </c>
    </row>
    <row r="145" spans="1:19" ht="15.75" customHeight="1" x14ac:dyDescent="0.25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1190450.2476328958</v>
      </c>
      <c r="R145" s="25">
        <f t="array" aca="1" ref="R145" ca="1">INDEX('Lorri 401b'!L:L,MATCH('Retirement Calculator'!A145,'Lorri 401b'!N:N,0),0)</f>
        <v>3733069.853134736</v>
      </c>
      <c r="S145" s="25">
        <f t="shared" ca="1" si="7"/>
        <v>4923520.100767632</v>
      </c>
    </row>
    <row r="146" spans="1:19" ht="15.75" customHeight="1" x14ac:dyDescent="0.25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1186979.8454776718</v>
      </c>
      <c r="R146" s="25">
        <f t="array" aca="1" ref="R146" ca="1">INDEX('Lorri 401b'!L:L,MATCH('Retirement Calculator'!A146,'Lorri 401b'!N:N,0),0)</f>
        <v>3726878.7769102412</v>
      </c>
      <c r="S146" s="25">
        <f t="shared" ca="1" si="7"/>
        <v>4913858.6223879131</v>
      </c>
    </row>
    <row r="147" spans="1:19" ht="15.75" customHeight="1" x14ac:dyDescent="0.25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1183494.9833134676</v>
      </c>
      <c r="R147" s="25">
        <f t="array" aca="1" ref="R147" ca="1">INDEX('Lorri 401b'!L:L,MATCH('Retirement Calculator'!A147,'Lorri 401b'!N:N,0),0)</f>
        <v>3720661.9045348112</v>
      </c>
      <c r="S147" s="25">
        <f t="shared" ca="1" si="7"/>
        <v>4904156.8878482785</v>
      </c>
    </row>
    <row r="148" spans="1:19" ht="15.75" customHeight="1" x14ac:dyDescent="0.25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1179995.600890246</v>
      </c>
      <c r="R148" s="25">
        <f t="array" aca="1" ref="R148" ca="1">INDEX('Lorri 401b'!L:L,MATCH('Retirement Calculator'!A148,'Lorri 401b'!N:N,0),0)</f>
        <v>3714419.1285244832</v>
      </c>
      <c r="S148" s="25">
        <f t="shared" ca="1" si="7"/>
        <v>4894414.7294147294</v>
      </c>
    </row>
    <row r="149" spans="1:19" ht="15.75" customHeight="1" x14ac:dyDescent="0.25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1176481.6377069275</v>
      </c>
      <c r="R149" s="25">
        <f t="array" aca="1" ref="R149" ca="1">INDEX('Lorri 401b'!L:L,MATCH('Retirement Calculator'!A149,'Lorri 401b'!N:N,0),0)</f>
        <v>3708150.3409474455</v>
      </c>
      <c r="S149" s="25">
        <f t="shared" ca="1" si="7"/>
        <v>4884631.9786543734</v>
      </c>
    </row>
    <row r="150" spans="1:19" ht="15.75" customHeight="1" x14ac:dyDescent="0.25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1172953.0330103452</v>
      </c>
      <c r="R150" s="25">
        <f t="array" aca="1" ref="R150" ca="1">INDEX('Lorri 401b'!L:L,MATCH('Retirement Calculator'!A150,'Lorri 401b'!N:N,0),0)</f>
        <v>3701855.4334221701</v>
      </c>
      <c r="S150" s="25">
        <f t="shared" ca="1" si="7"/>
        <v>4874808.4664325155</v>
      </c>
    </row>
    <row r="151" spans="1:19" ht="15.75" customHeight="1" x14ac:dyDescent="0.25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1169409.7257941938</v>
      </c>
      <c r="R151" s="25">
        <f t="array" aca="1" ref="R151" ca="1">INDEX('Lorri 401b'!L:L,MATCH('Retirement Calculator'!A151,'Lorri 401b'!N:N,0),0)</f>
        <v>3695534.2971155397</v>
      </c>
      <c r="S151" s="25">
        <f t="shared" ca="1" si="7"/>
        <v>4864944.0229097335</v>
      </c>
    </row>
    <row r="152" spans="1:19" ht="15.75" customHeight="1" x14ac:dyDescent="0.25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1165851.6547979752</v>
      </c>
      <c r="R152" s="25">
        <f t="array" aca="1" ref="R152" ca="1">INDEX('Lorri 401b'!L:L,MATCH('Retirement Calculator'!A152,'Lorri 401b'!N:N,0),0)</f>
        <v>3689186.8227409646</v>
      </c>
      <c r="S152" s="25">
        <f t="shared" ca="1" si="7"/>
        <v>4855038.4775389396</v>
      </c>
    </row>
    <row r="153" spans="1:19" ht="15.75" customHeight="1" x14ac:dyDescent="0.25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1162278.758505939</v>
      </c>
      <c r="R153" s="25">
        <f t="array" aca="1" ref="R153" ca="1">INDEX('Lorri 401b'!L:L,MATCH('Retirement Calculator'!A153,'Lorri 401b'!N:N,0),0)</f>
        <v>3682812.9005564959</v>
      </c>
      <c r="S153" s="25">
        <f t="shared" ca="1" si="7"/>
        <v>4845091.6590624349</v>
      </c>
    </row>
    <row r="154" spans="1:19" ht="15.75" customHeight="1" x14ac:dyDescent="0.25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1158690.9751460194</v>
      </c>
      <c r="R154" s="25">
        <f t="array" aca="1" ref="R154" ca="1">INDEX('Lorri 401b'!L:L,MATCH('Retirement Calculator'!A154,'Lorri 401b'!N:N,0),0)</f>
        <v>3676412.4203629252</v>
      </c>
      <c r="S154" s="25">
        <f t="shared" ca="1" si="7"/>
        <v>4835103.395508945</v>
      </c>
    </row>
    <row r="155" spans="1:19" ht="15.75" customHeight="1" x14ac:dyDescent="0.25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1155088.2426887667</v>
      </c>
      <c r="R155" s="25">
        <f t="array" aca="1" ref="R155" ca="1">INDEX('Lorri 401b'!L:L,MATCH('Retirement Calculator'!A155,'Lorri 401b'!N:N,0),0)</f>
        <v>3669985.2715018811</v>
      </c>
      <c r="S155" s="25">
        <f t="shared" ca="1" si="7"/>
        <v>4825073.5141906478</v>
      </c>
    </row>
    <row r="156" spans="1:19" ht="15.75" customHeight="1" x14ac:dyDescent="0.25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1151470.4988462755</v>
      </c>
      <c r="R156" s="25">
        <f t="array" aca="1" ref="R156" ca="1">INDEX('Lorri 401b'!L:L,MATCH('Retirement Calculator'!A156,'Lorri 401b'!N:N,0),0)</f>
        <v>3663531.3428539159</v>
      </c>
      <c r="S156" s="25">
        <f t="shared" ca="1" si="7"/>
        <v>4815001.8417001916</v>
      </c>
    </row>
    <row r="157" spans="1:19" ht="15.75" customHeight="1" x14ac:dyDescent="0.25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1147837.6810711073</v>
      </c>
      <c r="R157" s="25">
        <f t="array" aca="1" ref="R157" ca="1">INDEX('Lorri 401b'!L:L,MATCH('Retirement Calculator'!A157,'Lorri 401b'!N:N,0),0)</f>
        <v>3657050.5228365841</v>
      </c>
      <c r="S157" s="25">
        <f t="shared" ca="1" si="7"/>
        <v>4804888.2039076909</v>
      </c>
    </row>
    <row r="158" spans="1:19" ht="15.75" customHeight="1" x14ac:dyDescent="0.25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1144189.7265552091</v>
      </c>
      <c r="R158" s="25">
        <f t="array" aca="1" ref="R158" ca="1">INDEX('Lorri 401b'!L:L,MATCH('Retirement Calculator'!A158,'Lorri 401b'!N:N,0),0)</f>
        <v>3650542.6994025134</v>
      </c>
      <c r="S158" s="25">
        <f t="shared" ca="1" si="7"/>
        <v>4794732.4259577226</v>
      </c>
    </row>
    <row r="159" spans="1:19" ht="15.75" customHeight="1" x14ac:dyDescent="0.25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1140526.572228828</v>
      </c>
      <c r="R159" s="25">
        <f t="array" aca="1" ref="R159" ca="1">INDEX('Lorri 401b'!L:L,MATCH('Retirement Calculator'!A159,'Lorri 401b'!N:N,0),0)</f>
        <v>3644007.7600374678</v>
      </c>
      <c r="S159" s="25">
        <f t="shared" ca="1" si="7"/>
        <v>4784534.3322662953</v>
      </c>
    </row>
    <row r="160" spans="1:19" ht="15.75" customHeight="1" x14ac:dyDescent="0.25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1136848.1547594203</v>
      </c>
      <c r="R160" s="25">
        <f t="array" aca="1" ref="R160" ca="1">INDEX('Lorri 401b'!L:L,MATCH('Retirement Calculator'!A160,'Lorri 401b'!N:N,0),0)</f>
        <v>3637445.5917584011</v>
      </c>
      <c r="S160" s="25">
        <f t="shared" ca="1" si="7"/>
        <v>4774293.7465178212</v>
      </c>
    </row>
    <row r="161" spans="1:19" ht="15.75" customHeight="1" x14ac:dyDescent="0.25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1133154.4105505568</v>
      </c>
      <c r="R161" s="25">
        <f t="array" aca="1" ref="R161" ca="1">INDEX('Lorri 401b'!L:L,MATCH('Retirement Calculator'!A161,'Lorri 401b'!N:N,0),0)</f>
        <v>3630856.0811115047</v>
      </c>
      <c r="S161" s="25">
        <f t="shared" ca="1" si="7"/>
        <v>4764010.4916620618</v>
      </c>
    </row>
    <row r="162" spans="1:19" ht="15.75" customHeight="1" x14ac:dyDescent="0.25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1129445.275740823</v>
      </c>
      <c r="R162" s="25">
        <f t="array" aca="1" ref="R162" ca="1">INDEX('Lorri 401b'!L:L,MATCH('Retirement Calculator'!A162,'Lorri 401b'!N:N,0),0)</f>
        <v>3624239.1141702463</v>
      </c>
      <c r="S162" s="25">
        <f t="shared" ca="1" si="7"/>
        <v>4753684.3899110695</v>
      </c>
    </row>
    <row r="163" spans="1:19" ht="15.75" customHeight="1" x14ac:dyDescent="0.25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1125720.6862027154</v>
      </c>
      <c r="R163" s="25">
        <f t="array" aca="1" ref="R163" ca="1">INDEX('Lorri 401b'!L:L,MATCH('Retirement Calculator'!A163,'Lorri 401b'!N:N,0),0)</f>
        <v>3617594.5765333995</v>
      </c>
      <c r="S163" s="25">
        <f t="shared" ca="1" si="7"/>
        <v>4743315.2627361147</v>
      </c>
    </row>
    <row r="164" spans="1:19" ht="15.75" customHeight="1" x14ac:dyDescent="0.25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1121980.5775415322</v>
      </c>
      <c r="R164" s="25">
        <f t="array" aca="1" ref="R164" ca="1">INDEX('Lorri 401b'!L:L,MATCH('Retirement Calculator'!A164,'Lorri 401b'!N:N,0),0)</f>
        <v>3610922.3533230657</v>
      </c>
      <c r="S164" s="25">
        <f t="shared" ca="1" si="7"/>
        <v>4732902.9308645977</v>
      </c>
    </row>
    <row r="165" spans="1:19" ht="15.75" customHeight="1" x14ac:dyDescent="0.25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1118224.8850942608</v>
      </c>
      <c r="R165" s="25">
        <f t="array" aca="1" ref="R165" ca="1">INDEX('Lorri 401b'!L:L,MATCH('Retirement Calculator'!A165,'Lorri 401b'!N:N,0),0)</f>
        <v>3604222.3291826891</v>
      </c>
      <c r="S165" s="25">
        <f t="shared" ca="1" si="7"/>
        <v>4722447.2142769499</v>
      </c>
    </row>
    <row r="166" spans="1:19" ht="15.75" customHeight="1" x14ac:dyDescent="0.25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1114453.5439284591</v>
      </c>
      <c r="R166" s="25">
        <f t="array" aca="1" ref="R166" ca="1">INDEX('Lorri 401b'!L:L,MATCH('Retirement Calculator'!A166,'Lorri 401b'!N:N,0),0)</f>
        <v>3597494.3882750608</v>
      </c>
      <c r="S166" s="25">
        <f t="shared" ca="1" si="7"/>
        <v>4711947.9322035201</v>
      </c>
    </row>
    <row r="167" spans="1:19" ht="15.75" customHeight="1" x14ac:dyDescent="0.25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1110666.4888411332</v>
      </c>
      <c r="R167" s="25">
        <f t="array" aca="1" ref="R167" ca="1">INDEX('Lorri 401b'!L:L,MATCH('Retirement Calculator'!A167,'Lorri 401b'!N:N,0),0)</f>
        <v>3590738.4142803173</v>
      </c>
      <c r="S167" s="25">
        <f t="shared" ca="1" si="7"/>
        <v>4701404.9031214509</v>
      </c>
    </row>
    <row r="168" spans="1:19" ht="15.75" customHeight="1" x14ac:dyDescent="0.25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1106863.65435761</v>
      </c>
      <c r="R168" s="25">
        <f t="array" aca="1" ref="R168" ca="1">INDEX('Lorri 401b'!L:L,MATCH('Retirement Calculator'!A168,'Lorri 401b'!N:N,0),0)</f>
        <v>3583954.290393929</v>
      </c>
      <c r="S168" s="25">
        <f t="shared" ca="1" si="7"/>
        <v>4690817.9447515393</v>
      </c>
    </row>
    <row r="169" spans="1:19" ht="15.75" customHeight="1" x14ac:dyDescent="0.25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1103044.9747304057</v>
      </c>
      <c r="R169" s="25">
        <f t="array" aca="1" ref="R169" ca="1">INDEX('Lorri 401b'!L:L,MATCH('Retirement Calculator'!A169,'Lorri 401b'!N:N,0),0)</f>
        <v>3577141.8993246807</v>
      </c>
      <c r="S169" s="25">
        <f t="shared" ca="1" si="7"/>
        <v>4680186.8740550866</v>
      </c>
    </row>
    <row r="170" spans="1:19" ht="15.75" customHeight="1" x14ac:dyDescent="0.25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1099210.3839380881</v>
      </c>
      <c r="R170" s="25">
        <f t="array" aca="1" ref="R170" ca="1">INDEX('Lorri 401b'!L:L,MATCH('Retirement Calculator'!A170,'Lorri 401b'!N:N,0),0)</f>
        <v>3570301.123292644</v>
      </c>
      <c r="S170" s="25">
        <f t="shared" ca="1" si="7"/>
        <v>4669511.5072307326</v>
      </c>
    </row>
    <row r="171" spans="1:19" ht="15.75" customHeight="1" x14ac:dyDescent="0.25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1095359.8156841358</v>
      </c>
      <c r="R171" s="25">
        <f t="array" aca="1" ref="R171" ca="1">INDEX('Lorri 401b'!L:L,MATCH('Retirement Calculator'!A171,'Lorri 401b'!N:N,0),0)</f>
        <v>3563431.8440271406</v>
      </c>
      <c r="S171" s="25">
        <f t="shared" ca="1" si="7"/>
        <v>4658791.6597112762</v>
      </c>
    </row>
    <row r="172" spans="1:19" ht="15.75" customHeight="1" x14ac:dyDescent="0.25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1091493.2033957918</v>
      </c>
      <c r="R172" s="25">
        <f t="array" aca="1" ref="R172" ca="1">INDEX('Lorri 401b'!L:L,MATCH('Retirement Calculator'!A172,'Lorri 401b'!N:N,0),0)</f>
        <v>3556533.9427646976</v>
      </c>
      <c r="S172" s="25">
        <f t="shared" ca="1" si="7"/>
        <v>4648027.1461604889</v>
      </c>
    </row>
    <row r="173" spans="1:19" ht="15.75" customHeight="1" x14ac:dyDescent="0.25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1087610.4802229132</v>
      </c>
      <c r="R173" s="25">
        <f t="array" aca="1" ref="R173" ca="1">INDEX('Lorri 401b'!L:L,MATCH('Retirement Calculator'!A173,'Lorri 401b'!N:N,0),0)</f>
        <v>3549607.300246994</v>
      </c>
      <c r="S173" s="25">
        <f t="shared" ca="1" si="7"/>
        <v>4637217.7804699074</v>
      </c>
    </row>
    <row r="174" spans="1:19" ht="15.75" customHeight="1" x14ac:dyDescent="0.25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1083711.5790368142</v>
      </c>
      <c r="R174" s="25">
        <f t="array" aca="1" ref="R174" ca="1">INDEX('Lorri 401b'!L:L,MATCH('Retirement Calculator'!A174,'Lorri 401b'!N:N,0),0)</f>
        <v>3542651.7967188004</v>
      </c>
      <c r="S174" s="25">
        <f t="shared" ca="1" si="7"/>
        <v>4626363.3757556146</v>
      </c>
    </row>
    <row r="175" spans="1:19" ht="15.75" customHeight="1" x14ac:dyDescent="0.25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1079796.4324291064</v>
      </c>
      <c r="R175" s="25">
        <f t="array" aca="1" ref="R175" ca="1">INDEX('Lorri 401b'!L:L,MATCH('Retirement Calculator'!A175,'Lorri 401b'!N:N,0),0)</f>
        <v>3535667.3119259058</v>
      </c>
      <c r="S175" s="25">
        <f t="shared" ca="1" si="7"/>
        <v>4615463.7443550117</v>
      </c>
    </row>
    <row r="176" spans="1:19" ht="15.75" customHeight="1" x14ac:dyDescent="0.25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1075864.9727105333</v>
      </c>
      <c r="R176" s="25">
        <f t="array" aca="1" ref="R176" ca="1">INDEX('Lorri 401b'!L:L,MATCH('Retirement Calculator'!A176,'Lorri 401b'!N:N,0),0)</f>
        <v>3528653.7251130408</v>
      </c>
      <c r="S176" s="25">
        <f t="shared" ca="1" si="7"/>
        <v>4604518.6978235738</v>
      </c>
    </row>
    <row r="177" spans="1:19" ht="15.75" customHeight="1" x14ac:dyDescent="0.25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1071917.1319097995</v>
      </c>
      <c r="R177" s="25">
        <f t="array" aca="1" ref="R177" ca="1">INDEX('Lorri 401b'!L:L,MATCH('Retirement Calculator'!A177,'Lorri 401b'!N:N,0),0)</f>
        <v>3521610.9150217888</v>
      </c>
      <c r="S177" s="25">
        <f t="shared" ca="1" si="7"/>
        <v>4593528.0469315881</v>
      </c>
    </row>
    <row r="178" spans="1:19" ht="15.75" customHeight="1" x14ac:dyDescent="0.25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1067952.8417723959</v>
      </c>
      <c r="R178" s="25">
        <f t="array" aca="1" ref="R178" ca="1">INDEX('Lorri 401b'!L:L,MATCH('Retirement Calculator'!A178,'Lorri 401b'!N:N,0),0)</f>
        <v>3514538.7598884902</v>
      </c>
      <c r="S178" s="25">
        <f t="shared" ca="1" si="7"/>
        <v>4582491.6016608858</v>
      </c>
    </row>
    <row r="179" spans="1:19" ht="15.75" customHeight="1" x14ac:dyDescent="0.25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1063972.0337594198</v>
      </c>
      <c r="R179" s="25">
        <f t="array" aca="1" ref="R179" ca="1">INDEX('Lorri 401b'!L:L,MATCH('Retirement Calculator'!A179,'Lorri 401b'!N:N,0),0)</f>
        <v>3507437.1374421362</v>
      </c>
      <c r="S179" s="25">
        <f t="shared" ca="1" si="7"/>
        <v>4571409.171201556</v>
      </c>
    </row>
    <row r="180" spans="1:19" ht="15.75" customHeight="1" x14ac:dyDescent="0.25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1059974.6390463896</v>
      </c>
      <c r="R180" s="25">
        <f t="array" aca="1" ref="R180" ca="1">INDEX('Lorri 401b'!L:L,MATCH('Retirement Calculator'!A180,'Lorri 401b'!N:N,0),0)</f>
        <v>3500305.9249022556</v>
      </c>
      <c r="S180" s="25">
        <f t="shared" ca="1" si="7"/>
        <v>4560280.5639486453</v>
      </c>
    </row>
    <row r="181" spans="1:19" ht="15.75" customHeight="1" x14ac:dyDescent="0.25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1055960.5885220552</v>
      </c>
      <c r="R181" s="25">
        <f t="array" aca="1" ref="R181" ca="1">INDEX('Lorri 401b'!L:L,MATCH('Retirement Calculator'!A181,'Lorri 401b'!N:N,0),0)</f>
        <v>3493144.9989767922</v>
      </c>
      <c r="S181" s="25">
        <f t="shared" ca="1" si="7"/>
        <v>4549105.5874988474</v>
      </c>
    </row>
    <row r="182" spans="1:19" ht="15.75" customHeight="1" x14ac:dyDescent="0.25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1051929.8127872027</v>
      </c>
      <c r="R182" s="25">
        <f t="array" aca="1" ref="R182" ca="1">INDEX('Lorri 401b'!L:L,MATCH('Retirement Calculator'!A182,'Lorri 401b'!N:N,0),0)</f>
        <v>3485954.2358599724</v>
      </c>
      <c r="S182" s="25">
        <f t="shared" ca="1" si="7"/>
        <v>4537884.0486471746</v>
      </c>
    </row>
    <row r="183" spans="1:19" ht="15.75" customHeight="1" x14ac:dyDescent="0.25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1047882.2421534549</v>
      </c>
      <c r="R183" s="25">
        <f t="array" aca="1" ref="R183" ca="1">INDEX('Lorri 401b'!L:L,MATCH('Retirement Calculator'!A183,'Lorri 401b'!N:N,0),0)</f>
        <v>3478733.5112301661</v>
      </c>
      <c r="S183" s="25">
        <f t="shared" ca="1" si="7"/>
        <v>4526615.7533836206</v>
      </c>
    </row>
    <row r="184" spans="1:19" ht="15.75" customHeight="1" x14ac:dyDescent="0.25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1043817.8066420666</v>
      </c>
      <c r="R184" s="25">
        <f t="array" aca="1" ref="R184" ca="1">INDEX('Lorri 401b'!L:L,MATCH('Retirement Calculator'!A184,'Lorri 401b'!N:N,0),0)</f>
        <v>3471482.7002477357</v>
      </c>
      <c r="S184" s="25">
        <f t="shared" ca="1" si="7"/>
        <v>4515300.5068898024</v>
      </c>
    </row>
    <row r="185" spans="1:19" ht="15.75" customHeight="1" x14ac:dyDescent="0.25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1039736.4359827141</v>
      </c>
      <c r="R185" s="25">
        <f t="array" aca="1" ref="R185" ca="1">INDEX('Lorri 401b'!L:L,MATCH('Retirement Calculator'!A185,'Lorri 401b'!N:N,0),0)</f>
        <v>3464201.6775528784</v>
      </c>
      <c r="S185" s="25">
        <f t="shared" ca="1" si="7"/>
        <v>4503938.1135355923</v>
      </c>
    </row>
    <row r="186" spans="1:19" ht="15.75" customHeight="1" x14ac:dyDescent="0.25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1035638.0596122809</v>
      </c>
      <c r="R186" s="25">
        <f t="array" aca="1" ref="R186" ca="1">INDEX('Lorri 401b'!L:L,MATCH('Retirement Calculator'!A186,'Lorri 401b'!N:N,0),0)</f>
        <v>3456890.3172634593</v>
      </c>
      <c r="S186" s="25">
        <f t="shared" ca="1" si="7"/>
        <v>4492528.3768757405</v>
      </c>
    </row>
    <row r="187" spans="1:19" ht="15.75" customHeight="1" x14ac:dyDescent="0.25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1031522.6066736376</v>
      </c>
      <c r="R187" s="25">
        <f t="array" aca="1" ref="R187" ca="1">INDEX('Lorri 401b'!L:L,MATCH('Retirement Calculator'!A187,'Lorri 401b'!N:N,0),0)</f>
        <v>3449548.492972834</v>
      </c>
      <c r="S187" s="25">
        <f t="shared" ca="1" si="7"/>
        <v>4481071.0996464714</v>
      </c>
    </row>
    <row r="188" spans="1:19" ht="15.75" customHeight="1" x14ac:dyDescent="0.25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1027390.0060144167</v>
      </c>
      <c r="R188" s="25">
        <f t="array" aca="1" ref="R188" ca="1">INDEX('Lorri 401b'!L:L,MATCH('Retirement Calculator'!A188,'Lorri 401b'!N:N,0),0)</f>
        <v>3442176.0777476644</v>
      </c>
      <c r="S188" s="25">
        <f t="shared" ca="1" si="7"/>
        <v>4469566.0837620813</v>
      </c>
    </row>
    <row r="189" spans="1:19" ht="15.75" customHeight="1" x14ac:dyDescent="0.25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1023240.1861857823</v>
      </c>
      <c r="R189" s="25">
        <f t="array" aca="1" ref="R189" ca="1">INDEX('Lorri 401b'!L:L,MATCH('Retirement Calculator'!A189,'Lorri 401b'!N:N,0),0)</f>
        <v>3434772.9441257236</v>
      </c>
      <c r="S189" s="25">
        <f t="shared" ca="1" si="7"/>
        <v>4458013.1303115059</v>
      </c>
    </row>
    <row r="190" spans="1:19" ht="15.75" customHeight="1" x14ac:dyDescent="0.25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1019073.0754411953</v>
      </c>
      <c r="R190" s="25">
        <f t="array" aca="1" ref="R190" ca="1">INDEX('Lorri 401b'!L:L,MATCH('Retirement Calculator'!A190,'Lorri 401b'!N:N,0),0)</f>
        <v>3427338.9641136914</v>
      </c>
      <c r="S190" s="25">
        <f t="shared" ca="1" si="7"/>
        <v>4446412.0395548865</v>
      </c>
    </row>
    <row r="191" spans="1:19" ht="15.75" customHeight="1" x14ac:dyDescent="0.25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1014888.6017351724</v>
      </c>
      <c r="R191" s="25">
        <f t="array" aca="1" ref="R191" ca="1">INDEX('Lorri 401b'!L:L,MATCH('Retirement Calculator'!A191,'Lorri 401b'!N:N,0),0)</f>
        <v>3419874.0091849421</v>
      </c>
      <c r="S191" s="25">
        <f t="shared" ca="1" si="7"/>
        <v>4434762.6109201144</v>
      </c>
    </row>
    <row r="192" spans="1:19" ht="15.75" customHeight="1" x14ac:dyDescent="0.25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1010686.6927220413</v>
      </c>
      <c r="R192" s="25">
        <f t="array" aca="1" ref="R192" ca="1">INDEX('Lorri 401b'!L:L,MATCH('Retirement Calculator'!A192,'Lorri 401b'!N:N,0),0)</f>
        <v>3412377.9502773229</v>
      </c>
      <c r="S192" s="25">
        <f t="shared" ca="1" si="7"/>
        <v>4423064.6429993641</v>
      </c>
    </row>
    <row r="193" spans="1:19" ht="15.75" customHeight="1" x14ac:dyDescent="0.25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1006467.2757546887</v>
      </c>
      <c r="R193" s="25">
        <f t="array" aca="1" ref="R193" ca="1">INDEX('Lorri 401b'!L:L,MATCH('Retirement Calculator'!A193,'Lorri 401b'!N:N,0),0)</f>
        <v>3404850.6577909221</v>
      </c>
      <c r="S193" s="25">
        <f t="shared" ca="1" si="7"/>
        <v>4411317.9335456109</v>
      </c>
    </row>
    <row r="194" spans="1:19" ht="15.75" customHeight="1" x14ac:dyDescent="0.25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1002230.2778833054</v>
      </c>
      <c r="R194" s="25">
        <f t="array" aca="1" ref="R194" ca="1">INDEX('Lorri 401b'!L:L,MATCH('Retirement Calculator'!A194,'Lorri 401b'!N:N,0),0)</f>
        <v>3397292.0015858281</v>
      </c>
      <c r="S194" s="25">
        <f t="shared" ca="1" si="7"/>
        <v>4399522.2794691334</v>
      </c>
    </row>
    <row r="195" spans="1:19" ht="15.75" customHeight="1" x14ac:dyDescent="0.25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997975.62585412478</v>
      </c>
      <c r="R195" s="25">
        <f t="array" aca="1" ref="R195" ca="1">INDEX('Lorri 401b'!L:L,MATCH('Retirement Calculator'!A195,'Lorri 401b'!N:N,0),0)</f>
        <v>3389701.8509798795</v>
      </c>
      <c r="S195" s="25">
        <f t="shared" ca="1" si="7"/>
        <v>4387677.4768340047</v>
      </c>
    </row>
    <row r="196" spans="1:19" ht="15.75" customHeight="1" x14ac:dyDescent="0.25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993703.24610815581</v>
      </c>
      <c r="R196" s="25">
        <f t="array" aca="1" ref="R196" ca="1">INDEX('Lorri 401b'!L:L,MATCH('Retirement Calculator'!A196,'Lorri 401b'!N:N,0),0)</f>
        <v>3382080.0747464062</v>
      </c>
      <c r="S196" s="25">
        <f t="shared" ca="1" si="7"/>
        <v>4375783.3208545623</v>
      </c>
    </row>
    <row r="197" spans="1:19" ht="15.75" customHeight="1" x14ac:dyDescent="0.25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989413.06477991201</v>
      </c>
      <c r="R197" s="25">
        <f t="array" aca="1" ref="R197" ca="1">INDEX('Lorri 401b'!L:L,MATCH('Retirement Calculator'!A197,'Lorri 401b'!N:N,0),0)</f>
        <v>3374426.5411119601</v>
      </c>
      <c r="S197" s="25">
        <f t="shared" ca="1" si="7"/>
        <v>4363839.6058918722</v>
      </c>
    </row>
    <row r="198" spans="1:19" ht="15.75" customHeight="1" x14ac:dyDescent="0.25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985105.00769613392</v>
      </c>
      <c r="R198" s="25">
        <f t="array" aca="1" ref="R198" ca="1">INDEX('Lorri 401b'!L:L,MATCH('Retirement Calculator'!A198,'Lorri 401b'!N:N,0),0)</f>
        <v>3366741.117754037</v>
      </c>
      <c r="S198" s="25">
        <f t="shared" ca="1" si="7"/>
        <v>4351846.1254501706</v>
      </c>
    </row>
    <row r="199" spans="1:19" ht="15.75" customHeight="1" x14ac:dyDescent="0.25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980779.00037450669</v>
      </c>
      <c r="R199" s="25">
        <f t="array" aca="1" ref="R199" ca="1">INDEX('Lorri 401b'!L:L,MATCH('Retirement Calculator'!A199,'Lorri 401b'!N:N,0),0)</f>
        <v>3359023.6717987894</v>
      </c>
      <c r="S199" s="25">
        <f t="shared" ca="1" si="7"/>
        <v>4339802.6721732961</v>
      </c>
    </row>
    <row r="200" spans="1:19" ht="15.75" customHeight="1" x14ac:dyDescent="0.25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976434.96802237269</v>
      </c>
      <c r="R200" s="25">
        <f t="array" aca="1" ref="R200" ca="1">INDEX('Lorri 401b'!L:L,MATCH('Retirement Calculator'!A200,'Lorri 401b'!N:N,0),0)</f>
        <v>3351274.0698187281</v>
      </c>
      <c r="S200" s="25">
        <f t="shared" ca="1" si="7"/>
        <v>4327709.0378411012</v>
      </c>
    </row>
    <row r="201" spans="1:19" ht="15.75" customHeight="1" x14ac:dyDescent="0.25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972072.83553543815</v>
      </c>
      <c r="R201" s="25">
        <f t="array" aca="1" ref="R201" ca="1">INDEX('Lorri 401b'!L:L,MATCH('Retirement Calculator'!A201,'Lorri 401b'!N:N,0),0)</f>
        <v>3343492.1778304167</v>
      </c>
      <c r="S201" s="25">
        <f t="shared" ca="1" si="7"/>
        <v>4315565.0133658545</v>
      </c>
    </row>
    <row r="202" spans="1:19" ht="15.75" customHeight="1" x14ac:dyDescent="0.25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967692.52749647468</v>
      </c>
      <c r="R202" s="25">
        <f t="array" aca="1" ref="R202" ca="1">INDEX('Lorri 401b'!L:L,MATCH('Retirement Calculator'!A202,'Lorri 401b'!N:N,0),0)</f>
        <v>3335677.8612921541</v>
      </c>
      <c r="S202" s="25">
        <f t="shared" ca="1" si="7"/>
        <v>4303370.3887886284</v>
      </c>
    </row>
    <row r="203" spans="1:19" ht="15.75" customHeight="1" x14ac:dyDescent="0.25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963293.96817401552</v>
      </c>
      <c r="R203" s="25">
        <f t="array" aca="1" ref="R203" ca="1">INDEX('Lorri 401b'!L:L,MATCH('Retirement Calculator'!A203,'Lorri 401b'!N:N,0),0)</f>
        <v>3327830.9851016486</v>
      </c>
      <c r="S203" s="25">
        <f t="shared" ca="1" si="7"/>
        <v>4291124.9532756638</v>
      </c>
    </row>
    <row r="204" spans="1:19" ht="15.75" customHeight="1" x14ac:dyDescent="0.25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958877.08152104612</v>
      </c>
      <c r="R204" s="25">
        <f t="array" aca="1" ref="R204" ca="1">INDEX('Lorri 401b'!L:L,MATCH('Retirement Calculator'!A204,'Lorri 401b'!N:N,0),0)</f>
        <v>3319951.4135936825</v>
      </c>
      <c r="S204" s="25">
        <f t="shared" ca="1" si="7"/>
        <v>4278828.4951147288</v>
      </c>
    </row>
    <row r="205" spans="1:19" ht="15.75" customHeight="1" x14ac:dyDescent="0.25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954441.79117368942</v>
      </c>
      <c r="R205" s="25">
        <f t="array" aca="1" ref="R205" ca="1">INDEX('Lorri 401b'!L:L,MATCH('Retirement Calculator'!A205,'Lorri 401b'!N:N,0),0)</f>
        <v>3312039.0105377664</v>
      </c>
      <c r="S205" s="25">
        <f t="shared" ca="1" si="7"/>
        <v>4266480.8017114559</v>
      </c>
    </row>
    <row r="206" spans="1:19" ht="15.75" customHeight="1" x14ac:dyDescent="0.25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949988.0204498854</v>
      </c>
      <c r="R206" s="25">
        <f t="array" aca="1" ref="R206" ca="1">INDEX('Lorri 401b'!L:L,MATCH('Retirement Calculator'!A206,'Lorri 401b'!N:N,0),0)</f>
        <v>3304093.639135784</v>
      </c>
      <c r="S206" s="25">
        <f t="shared" ca="1" si="7"/>
        <v>4254081.6595856696</v>
      </c>
    </row>
    <row r="207" spans="1:19" ht="15.75" customHeight="1" x14ac:dyDescent="0.25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945515.69234806544</v>
      </c>
      <c r="R207" s="25">
        <f t="array" aca="1" ref="R207" ca="1">INDEX('Lorri 401b'!L:L,MATCH('Retirement Calculator'!A207,'Lorri 401b'!N:N,0),0)</f>
        <v>3296115.1620196267</v>
      </c>
      <c r="S207" s="25">
        <f t="shared" ca="1" si="7"/>
        <v>4241630.854367692</v>
      </c>
    </row>
    <row r="208" spans="1:19" ht="15.75" customHeight="1" x14ac:dyDescent="0.25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941024.72954582132</v>
      </c>
      <c r="R208" s="25">
        <f t="array" aca="1" ref="R208" ca="1">INDEX('Lorri 401b'!L:L,MATCH('Retirement Calculator'!A208,'Lorri 401b'!N:N,0),0)</f>
        <v>3288103.4412488188</v>
      </c>
      <c r="S208" s="25">
        <f t="shared" ca="1" si="7"/>
        <v>4229128.1707946397</v>
      </c>
    </row>
    <row r="209" spans="1:19" ht="15.75" customHeight="1" x14ac:dyDescent="0.25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936515.05439856777</v>
      </c>
      <c r="R209" s="25">
        <f t="array" aca="1" ref="R209" ca="1">INDEX('Lorri 401b'!L:L,MATCH('Retirement Calculator'!A209,'Lorri 401b'!N:N,0),0)</f>
        <v>3280058.3383081327</v>
      </c>
      <c r="S209" s="25">
        <f t="shared" ca="1" si="7"/>
        <v>4216573.3927067006</v>
      </c>
    </row>
    <row r="210" spans="1:19" ht="15.75" customHeight="1" x14ac:dyDescent="0.25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931986.58893820073</v>
      </c>
      <c r="R210" s="25">
        <f t="array" aca="1" ref="R210" ca="1">INDEX('Lorri 401b'!L:L,MATCH('Retirement Calculator'!A210,'Lorri 401b'!N:N,0),0)</f>
        <v>3271979.7141051935</v>
      </c>
      <c r="S210" s="25">
        <f t="shared" ca="1" si="7"/>
        <v>4203966.3030433943</v>
      </c>
    </row>
    <row r="211" spans="1:19" ht="15.75" customHeight="1" x14ac:dyDescent="0.25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927439.25487174885</v>
      </c>
      <c r="R211" s="25">
        <f t="array" aca="1" ref="R211" ca="1">INDEX('Lorri 401b'!L:L,MATCH('Retirement Calculator'!A211,'Lorri 401b'!N:N,0),0)</f>
        <v>3263867.4289680757</v>
      </c>
      <c r="S211" s="25">
        <f t="shared" ca="1" si="7"/>
        <v>4191306.6838398245</v>
      </c>
    </row>
    <row r="212" spans="1:19" ht="15.75" customHeight="1" x14ac:dyDescent="0.25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922872.97358002001</v>
      </c>
      <c r="R212" s="25">
        <f t="array" aca="1" ref="R212" ca="1">INDEX('Lorri 401b'!L:L,MATCH('Retirement Calculator'!A212,'Lorri 401b'!N:N,0),0)</f>
        <v>3255721.3426428866</v>
      </c>
      <c r="S212" s="25">
        <f t="shared" ca="1" si="7"/>
        <v>4178594.3162229066</v>
      </c>
    </row>
    <row r="213" spans="1:19" ht="15.75" customHeight="1" x14ac:dyDescent="0.25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918287.6661162423</v>
      </c>
      <c r="R213" s="25">
        <f t="array" aca="1" ref="R213" ca="1">INDEX('Lorri 401b'!L:L,MATCH('Retirement Calculator'!A213,'Lorri 401b'!N:N,0),0)</f>
        <v>3247541.3142913422</v>
      </c>
      <c r="S213" s="25">
        <f t="shared" ca="1" si="7"/>
        <v>4165828.9804075845</v>
      </c>
    </row>
    <row r="214" spans="1:19" ht="15.75" customHeight="1" x14ac:dyDescent="0.25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913683.25320469891</v>
      </c>
      <c r="R214" s="25">
        <f t="array" aca="1" ref="R214" ca="1">INDEX('Lorri 401b'!L:L,MATCH('Retirement Calculator'!A214,'Lorri 401b'!N:N,0),0)</f>
        <v>3239327.202488333</v>
      </c>
      <c r="S214" s="25">
        <f t="shared" ca="1" si="7"/>
        <v>4153010.4556930317</v>
      </c>
    </row>
    <row r="215" spans="1:19" ht="15.75" customHeight="1" x14ac:dyDescent="0.25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909059.65523935738</v>
      </c>
      <c r="R215" s="25">
        <f t="array" aca="1" ref="R215" ca="1">INDEX('Lorri 401b'!L:L,MATCH('Retirement Calculator'!A215,'Lorri 401b'!N:N,0),0)</f>
        <v>3231078.865219478</v>
      </c>
      <c r="S215" s="25">
        <f t="shared" ca="1" si="7"/>
        <v>4140138.5204588352</v>
      </c>
    </row>
    <row r="216" spans="1:19" ht="15.75" customHeight="1" x14ac:dyDescent="0.25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904416.79228249355</v>
      </c>
      <c r="R216" s="25">
        <f t="array" aca="1" ref="R216" ca="1">INDEX('Lorri 401b'!L:L,MATCH('Retirement Calculator'!A216,'Lorri 401b'!N:N,0),0)</f>
        <v>3222796.1598786698</v>
      </c>
      <c r="S216" s="25">
        <f t="shared" ca="1" si="7"/>
        <v>4127212.9521611631</v>
      </c>
    </row>
    <row r="217" spans="1:19" ht="15.75" customHeight="1" x14ac:dyDescent="0.25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899754.58406330948</v>
      </c>
      <c r="R217" s="25">
        <f t="array" aca="1" ref="R217" ca="1">INDEX('Lorri 401b'!L:L,MATCH('Retirement Calculator'!A217,'Lorri 401b'!N:N,0),0)</f>
        <v>3214478.943265608</v>
      </c>
      <c r="S217" s="25">
        <f t="shared" ca="1" si="7"/>
        <v>4114233.5273289178</v>
      </c>
    </row>
    <row r="218" spans="1:19" ht="15.75" customHeight="1" x14ac:dyDescent="0.25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895072.94997654553</v>
      </c>
      <c r="R218" s="25">
        <f t="array" aca="1" ref="R218" ca="1">INDEX('Lorri 401b'!L:L,MATCH('Retirement Calculator'!A218,'Lorri 401b'!N:N,0),0)</f>
        <v>3206127.071583325</v>
      </c>
      <c r="S218" s="25">
        <f t="shared" ca="1" si="7"/>
        <v>4101200.0215598708</v>
      </c>
    </row>
    <row r="219" spans="1:19" ht="15.75" customHeight="1" x14ac:dyDescent="0.25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890371.80908108666</v>
      </c>
      <c r="R219" s="25">
        <f t="array" aca="1" ref="R219" ca="1">INDEX('Lorri 401b'!L:L,MATCH('Retirement Calculator'!A219,'Lorri 401b'!N:N,0),0)</f>
        <v>3197740.4004356991</v>
      </c>
      <c r="S219" s="25">
        <f t="shared" ca="1" si="7"/>
        <v>4088112.209516786</v>
      </c>
    </row>
    <row r="220" spans="1:19" ht="15.75" customHeight="1" x14ac:dyDescent="0.25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885651.08009856346</v>
      </c>
      <c r="R220" s="25">
        <f t="array" aca="1" ref="R220" ca="1">INDEX('Lorri 401b'!L:L,MATCH('Retirement Calculator'!A220,'Lorri 401b'!N:N,0),0)</f>
        <v>3189318.7848249585</v>
      </c>
      <c r="S220" s="25">
        <f t="shared" ca="1" si="7"/>
        <v>4074969.8649235219</v>
      </c>
    </row>
    <row r="221" spans="1:19" ht="15.75" customHeight="1" x14ac:dyDescent="0.25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880910.68141194643</v>
      </c>
      <c r="R221" s="25">
        <f t="array" aca="1" ref="R221" ca="1">INDEX('Lorri 401b'!L:L,MATCH('Retirement Calculator'!A221,'Lorri 401b'!N:N,0),0)</f>
        <v>3180862.0791491731</v>
      </c>
      <c r="S221" s="25">
        <f t="shared" ca="1" si="7"/>
        <v>4061772.7605611198</v>
      </c>
    </row>
    <row r="222" spans="1:19" ht="15.75" customHeight="1" x14ac:dyDescent="0.25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876150.53106413514</v>
      </c>
      <c r="R222" s="25">
        <f t="array" aca="1" ref="R222" ca="1">INDEX('Lorri 401b'!L:L,MATCH('Retirement Calculator'!A222,'Lorri 401b'!N:N,0),0)</f>
        <v>3172370.1371997385</v>
      </c>
      <c r="S222" s="25">
        <f t="shared" ca="1" si="7"/>
        <v>4048520.6682638736</v>
      </c>
    </row>
    <row r="223" spans="1:19" ht="15.75" customHeight="1" x14ac:dyDescent="0.25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871370.54675654124</v>
      </c>
      <c r="R223" s="25">
        <f t="array" aca="1" ref="R223" ca="1">INDEX('Lorri 401b'!L:L,MATCH('Retirement Calculator'!A223,'Lorri 401b'!N:N,0),0)</f>
        <v>3163842.8121588477</v>
      </c>
      <c r="S223" s="25">
        <f t="shared" ca="1" si="7"/>
        <v>4035213.358915389</v>
      </c>
    </row>
    <row r="224" spans="1:19" ht="15.75" customHeight="1" x14ac:dyDescent="0.25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866570.64584766573</v>
      </c>
      <c r="R224" s="25">
        <f t="array" aca="1" ref="R224" ca="1">INDEX('Lorri 401b'!L:L,MATCH('Retirement Calculator'!A224,'Lorri 401b'!N:N,0),0)</f>
        <v>3155279.9565969533</v>
      </c>
      <c r="S224" s="25">
        <f t="shared" ca="1" si="7"/>
        <v>4021850.6024446189</v>
      </c>
    </row>
    <row r="225" spans="1:19" ht="15.75" customHeight="1" x14ac:dyDescent="0.25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861750.74535166984</v>
      </c>
      <c r="R225" s="25">
        <f t="array" aca="1" ref="R225" ca="1">INDEX('Lorri 401b'!L:L,MATCH('Retirement Calculator'!A225,'Lorri 401b'!N:N,0),0)</f>
        <v>3146681.4224702176</v>
      </c>
      <c r="S225" s="25">
        <f t="shared" ca="1" si="7"/>
        <v>4008432.1678218874</v>
      </c>
    </row>
    <row r="226" spans="1:19" ht="15.75" customHeight="1" x14ac:dyDescent="0.25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856910.76193694072</v>
      </c>
      <c r="R226" s="25">
        <f t="array" aca="1" ref="R226" ca="1">INDEX('Lorri 401b'!L:L,MATCH('Retirement Calculator'!A226,'Lorri 401b'!N:N,0),0)</f>
        <v>3138047.0611179541</v>
      </c>
      <c r="S226" s="25">
        <f t="shared" ca="1" si="7"/>
        <v>3994957.8230548948</v>
      </c>
    </row>
    <row r="227" spans="1:19" ht="15.75" customHeight="1" x14ac:dyDescent="0.25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852050.61192465015</v>
      </c>
      <c r="R227" s="25">
        <f t="array" aca="1" ref="R227" ca="1">INDEX('Lorri 401b'!L:L,MATCH('Retirement Calculator'!A227,'Lorri 401b'!N:N,0),0)</f>
        <v>3129376.7232600558</v>
      </c>
      <c r="S227" s="25">
        <f t="shared" ca="1" si="7"/>
        <v>3981427.3351847059</v>
      </c>
    </row>
    <row r="228" spans="1:19" ht="15.75" customHeight="1" x14ac:dyDescent="0.25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847170.21128730837</v>
      </c>
      <c r="R228" s="25">
        <f t="array" aca="1" ref="R228" ca="1">INDEX('Lorri 401b'!L:L,MATCH('Retirement Calculator'!A228,'Lorri 401b'!N:N,0),0)</f>
        <v>3120670.2589944163</v>
      </c>
      <c r="S228" s="25">
        <f t="shared" ca="1" si="7"/>
        <v>3967840.4702817248</v>
      </c>
    </row>
    <row r="229" spans="1:19" ht="15.75" customHeight="1" x14ac:dyDescent="0.25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842269.47564731108</v>
      </c>
      <c r="R229" s="25">
        <f t="array" aca="1" ref="R229" ca="1">INDEX('Lorri 401b'!L:L,MATCH('Retirement Calculator'!A229,'Lorri 401b'!N:N,0),0)</f>
        <v>3111927.5177943367</v>
      </c>
      <c r="S229" s="25">
        <f t="shared" ca="1" si="7"/>
        <v>3954196.9934416478</v>
      </c>
    </row>
    <row r="230" spans="1:19" ht="15.75" customHeight="1" x14ac:dyDescent="0.25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837348.32027548039</v>
      </c>
      <c r="R230" s="25">
        <f t="array" aca="1" ref="R230" ca="1">INDEX('Lorri 401b'!L:L,MATCH('Retirement Calculator'!A230,'Lorri 401b'!N:N,0),0)</f>
        <v>3103148.3485059235</v>
      </c>
      <c r="S230" s="25">
        <f t="shared" ca="1" si="7"/>
        <v>3940496.6687814039</v>
      </c>
    </row>
    <row r="231" spans="1:19" ht="15.75" customHeight="1" x14ac:dyDescent="0.25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832406.66008960048</v>
      </c>
      <c r="R231" s="25">
        <f t="array" aca="1" ref="R231" ca="1">INDEX('Lorri 401b'!L:L,MATCH('Retirement Calculator'!A231,'Lorri 401b'!N:N,0),0)</f>
        <v>3094332.5993454754</v>
      </c>
      <c r="S231" s="25">
        <f t="shared" ca="1" si="7"/>
        <v>3926739.2594350758</v>
      </c>
    </row>
    <row r="232" spans="1:19" ht="15.75" customHeight="1" x14ac:dyDescent="0.25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827444.40965294605</v>
      </c>
      <c r="R232" s="25">
        <f t="array" aca="1" ref="R232" ca="1">INDEX('Lorri 401b'!L:L,MATCH('Retirement Calculator'!A232,'Lorri 401b'!N:N,0),0)</f>
        <v>3085480.1178968586</v>
      </c>
      <c r="S232" s="25">
        <f t="shared" ca="1" si="7"/>
        <v>3912924.5275498047</v>
      </c>
    </row>
    <row r="233" spans="1:19" ht="15.75" customHeight="1" x14ac:dyDescent="0.25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822461.48317280551</v>
      </c>
      <c r="R233" s="25">
        <f t="array" aca="1" ref="R233" ca="1">INDEX('Lorri 401b'!L:L,MATCH('Retirement Calculator'!A233,'Lorri 401b'!N:N,0),0)</f>
        <v>3076590.7511088727</v>
      </c>
      <c r="S233" s="25">
        <f t="shared" ca="1" si="7"/>
        <v>3899052.2342816782</v>
      </c>
    </row>
    <row r="234" spans="1:19" ht="15.75" customHeight="1" x14ac:dyDescent="0.25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817457.79449899774</v>
      </c>
      <c r="R234" s="25">
        <f t="array" aca="1" ref="R234" ca="1">INDEX('Lorri 401b'!L:L,MATCH('Retirement Calculator'!A234,'Lorri 401b'!N:N,0),0)</f>
        <v>3067664.3452926036</v>
      </c>
      <c r="S234" s="25">
        <f t="shared" ca="1" si="7"/>
        <v>3885122.1397916013</v>
      </c>
    </row>
    <row r="235" spans="1:19" ht="15.75" customHeight="1" x14ac:dyDescent="0.25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812433.25712238252</v>
      </c>
      <c r="R235" s="25">
        <f t="array" aca="1" ref="R235" ca="1">INDEX('Lorri 401b'!L:L,MATCH('Retirement Calculator'!A235,'Lorri 401b'!N:N,0),0)</f>
        <v>3058700.7461187667</v>
      </c>
      <c r="S235" s="25">
        <f t="shared" ca="1" si="7"/>
        <v>3871134.0032411492</v>
      </c>
    </row>
    <row r="236" spans="1:19" ht="15.75" customHeight="1" x14ac:dyDescent="0.25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807387.78417336463</v>
      </c>
      <c r="R236" s="25">
        <f t="array" aca="1" ref="R236" ca="1">INDEX('Lorri 401b'!L:L,MATCH('Retirement Calculator'!A236,'Lorri 401b'!N:N,0),0)</f>
        <v>3049699.7986150389</v>
      </c>
      <c r="S236" s="25">
        <f t="shared" ca="1" si="7"/>
        <v>3857087.5827884036</v>
      </c>
    </row>
    <row r="237" spans="1:19" ht="15.75" customHeight="1" x14ac:dyDescent="0.25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802321.28842039255</v>
      </c>
      <c r="R237" s="25">
        <f t="array" aca="1" ref="R237" ca="1">INDEX('Lorri 401b'!L:L,MATCH('Retirement Calculator'!A237,'Lorri 401b'!N:N,0),0)</f>
        <v>3040661.3471633787</v>
      </c>
      <c r="S237" s="25">
        <f t="shared" ca="1" si="7"/>
        <v>3842982.6355837714</v>
      </c>
    </row>
    <row r="238" spans="1:19" ht="15.75" customHeight="1" x14ac:dyDescent="0.25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797233.6822684498</v>
      </c>
      <c r="R238" s="25">
        <f t="array" aca="1" ref="R238" ca="1">INDEX('Lorri 401b'!L:L,MATCH('Retirement Calculator'!A238,'Lorri 401b'!N:N,0),0)</f>
        <v>3031585.2354973364</v>
      </c>
      <c r="S238" s="25">
        <f t="shared" ca="1" si="7"/>
        <v>3828818.9177657859</v>
      </c>
    </row>
    <row r="239" spans="1:19" ht="15.75" customHeight="1" x14ac:dyDescent="0.25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792124.87775754055</v>
      </c>
      <c r="R239" s="25">
        <f t="array" aca="1" ref="R239" ca="1">INDEX('Lorri 401b'!L:L,MATCH('Retirement Calculator'!A239,'Lorri 401b'!N:N,0),0)</f>
        <v>3022471.3066993523</v>
      </c>
      <c r="S239" s="25">
        <f t="shared" ca="1" si="7"/>
        <v>3814596.1844568928</v>
      </c>
    </row>
    <row r="240" spans="1:19" ht="15.75" customHeight="1" x14ac:dyDescent="0.25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786994.7865611692</v>
      </c>
      <c r="R240" s="25">
        <f t="array" aca="1" ref="R240" ca="1">INDEX('Lorri 401b'!L:L,MATCH('Retirement Calculator'!A240,'Lorri 401b'!N:N,0),0)</f>
        <v>3013319.4031980434</v>
      </c>
      <c r="S240" s="25">
        <f t="shared" ca="1" si="7"/>
        <v>3800314.1897592125</v>
      </c>
    </row>
    <row r="241" spans="1:19" ht="15.75" customHeight="1" x14ac:dyDescent="0.25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781843.31998481299</v>
      </c>
      <c r="R241" s="25">
        <f t="array" aca="1" ref="R241" ca="1">INDEX('Lorri 401b'!L:L,MATCH('Retirement Calculator'!A241,'Lorri 401b'!N:N,0),0)</f>
        <v>3004129.3667654791</v>
      </c>
      <c r="S241" s="25">
        <f t="shared" ca="1" si="7"/>
        <v>3785972.6867502918</v>
      </c>
    </row>
    <row r="242" spans="1:19" ht="15.75" customHeight="1" x14ac:dyDescent="0.25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776670.38896438864</v>
      </c>
      <c r="R242" s="25">
        <f t="array" aca="1" ref="R242" ca="1">INDEX('Lorri 401b'!L:L,MATCH('Retirement Calculator'!A242,'Lorri 401b'!N:N,0),0)</f>
        <v>2994901.0385144455</v>
      </c>
      <c r="S242" s="25">
        <f t="shared" ca="1" si="7"/>
        <v>3771571.4274788341</v>
      </c>
    </row>
    <row r="243" spans="1:19" ht="15.75" customHeight="1" x14ac:dyDescent="0.25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771475.90406471246</v>
      </c>
      <c r="R243" s="25">
        <f t="array" aca="1" ref="R243" ca="1">INDEX('Lorri 401b'!L:L,MATCH('Retirement Calculator'!A243,'Lorri 401b'!N:N,0),0)</f>
        <v>2985634.2588956994</v>
      </c>
      <c r="S243" s="25">
        <f t="shared" ca="1" si="7"/>
        <v>3757110.162960412</v>
      </c>
    </row>
    <row r="244" spans="1:19" ht="15.75" customHeight="1" x14ac:dyDescent="0.25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766259.7754779543</v>
      </c>
      <c r="R244" s="25">
        <f t="array" aca="1" ref="R244" ca="1">INDEX('Lorri 401b'!L:L,MATCH('Retirement Calculator'!A244,'Lorri 401b'!N:N,0),0)</f>
        <v>2976328.8676952086</v>
      </c>
      <c r="S244" s="25">
        <f t="shared" ca="1" si="7"/>
        <v>3742588.6431731628</v>
      </c>
    </row>
    <row r="245" spans="1:19" ht="15.75" customHeight="1" x14ac:dyDescent="0.25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761021.91302208463</v>
      </c>
      <c r="R245" s="25">
        <f t="array" aca="1" ref="R245" ca="1">INDEX('Lorri 401b'!L:L,MATCH('Retirement Calculator'!A245,'Lorri 401b'!N:N,0),0)</f>
        <v>2966984.7040313822</v>
      </c>
      <c r="S245" s="25">
        <f t="shared" ca="1" si="7"/>
        <v>3728006.6170534668</v>
      </c>
    </row>
    <row r="246" spans="1:19" ht="15.75" customHeight="1" x14ac:dyDescent="0.25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755762.22613931552</v>
      </c>
      <c r="R246" s="25">
        <f t="array" aca="1" ref="R246" ca="1">INDEX('Lorri 401b'!L:L,MATCH('Retirement Calculator'!A246,'Lorri 401b'!N:N,0),0)</f>
        <v>2957601.6063522901</v>
      </c>
      <c r="S246" s="25">
        <f t="shared" ca="1" si="7"/>
        <v>3713363.8324916055</v>
      </c>
    </row>
    <row r="247" spans="1:19" ht="15.75" customHeight="1" x14ac:dyDescent="0.25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750480.62389453489</v>
      </c>
      <c r="R247" s="25">
        <f t="array" aca="1" ref="R247" ca="1">INDEX('Lorri 401b'!L:L,MATCH('Retirement Calculator'!A247,'Lorri 401b'!N:N,0),0)</f>
        <v>2948179.4124328685</v>
      </c>
      <c r="S247" s="25">
        <f t="shared" ca="1" si="7"/>
        <v>3698660.0363274035</v>
      </c>
    </row>
    <row r="248" spans="1:19" ht="15.75" customHeight="1" x14ac:dyDescent="0.25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745177.01497373439</v>
      </c>
      <c r="R248" s="25">
        <f t="array" aca="1" ref="R248" ca="1">INDEX('Lorri 401b'!L:L,MATCH('Retirement Calculator'!A248,'Lorri 401b'!N:N,0),0)</f>
        <v>2938717.9593721158</v>
      </c>
      <c r="S248" s="25">
        <f t="shared" ca="1" si="7"/>
        <v>3683894.9743458503</v>
      </c>
    </row>
    <row r="249" spans="1:19" ht="15.75" customHeight="1" x14ac:dyDescent="0.25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739851.30768243049</v>
      </c>
      <c r="R249" s="25">
        <f t="array" aca="1" ref="R249" ca="1">INDEX('Lorri 401b'!L:L,MATCH('Retirement Calculator'!A249,'Lorri 401b'!N:N,0),0)</f>
        <v>2929217.0835902765</v>
      </c>
      <c r="S249" s="25">
        <f t="shared" ca="1" si="7"/>
        <v>3669068.3912727069</v>
      </c>
    </row>
    <row r="250" spans="1:19" ht="15.75" customHeight="1" x14ac:dyDescent="0.25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734503.40994407947</v>
      </c>
      <c r="R250" s="25">
        <f t="array" aca="1" ref="R250" ca="1">INDEX('Lorri 401b'!L:L,MATCH('Retirement Calculator'!A250,'Lorri 401b'!N:N,0),0)</f>
        <v>2919676.6208260129</v>
      </c>
      <c r="S250" s="25">
        <f t="shared" ca="1" si="7"/>
        <v>3654180.0307700923</v>
      </c>
    </row>
    <row r="251" spans="1:19" ht="15.75" customHeight="1" x14ac:dyDescent="0.25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729133.22929848533</v>
      </c>
      <c r="R251" s="25">
        <f t="array" aca="1" ref="R251" ca="1">INDEX('Lorri 401b'!L:L,MATCH('Retirement Calculator'!A251,'Lorri 401b'!N:N,0),0)</f>
        <v>2910096.4061335651</v>
      </c>
      <c r="S251" s="25">
        <f t="shared" ca="1" si="7"/>
        <v>3639229.6354320506</v>
      </c>
    </row>
    <row r="252" spans="1:19" ht="15.75" customHeight="1" x14ac:dyDescent="0.25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723740.67290020129</v>
      </c>
      <c r="R252" s="25">
        <f t="array" aca="1" ref="R252" ca="1">INDEX('Lorri 401b'!L:L,MATCH('Retirement Calculator'!A252,'Lorri 401b'!N:N,0),0)</f>
        <v>2900476.2738798987</v>
      </c>
      <c r="S252" s="25">
        <f t="shared" ca="1" si="7"/>
        <v>3624216.9467801</v>
      </c>
    </row>
    <row r="253" spans="1:19" ht="15.75" customHeight="1" x14ac:dyDescent="0.25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718325.64751692431</v>
      </c>
      <c r="R253" s="25">
        <f t="array" aca="1" ref="R253" ca="1">INDEX('Lorri 401b'!L:L,MATCH('Retirement Calculator'!A253,'Lorri 401b'!N:N,0),0)</f>
        <v>2890816.0577418422</v>
      </c>
      <c r="S253" s="25">
        <f t="shared" ca="1" si="7"/>
        <v>3609141.7052587667</v>
      </c>
    </row>
    <row r="254" spans="1:19" ht="15.75" customHeight="1" x14ac:dyDescent="0.25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712888.05952788377</v>
      </c>
      <c r="R254" s="25">
        <f t="array" aca="1" ref="R254" ca="1">INDEX('Lorri 401b'!L:L,MATCH('Retirement Calculator'!A254,'Lorri 401b'!N:N,0),0)</f>
        <v>2881115.5907032103</v>
      </c>
      <c r="S254" s="25">
        <f t="shared" ca="1" si="7"/>
        <v>3594003.6502310941</v>
      </c>
    </row>
    <row r="255" spans="1:19" ht="15.75" customHeight="1" x14ac:dyDescent="0.25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707427.81492222217</v>
      </c>
      <c r="R255" s="25">
        <f t="array" aca="1" ref="R255" ca="1">INDEX('Lorri 401b'!L:L,MATCH('Retirement Calculator'!A255,'Lorri 401b'!N:N,0),0)</f>
        <v>2871374.7050519176</v>
      </c>
      <c r="S255" s="25">
        <f t="shared" ca="1" si="7"/>
        <v>3578802.5199741395</v>
      </c>
    </row>
    <row r="256" spans="1:19" ht="15.75" customHeight="1" x14ac:dyDescent="0.25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701944.81929737038</v>
      </c>
      <c r="R256" s="25">
        <f t="array" aca="1" ref="R256" ca="1">INDEX('Lorri 401b'!L:L,MATCH('Retirement Calculator'!A256,'Lorri 401b'!N:N,0),0)</f>
        <v>2861593.2323770775</v>
      </c>
      <c r="S256" s="25">
        <f t="shared" ca="1" si="7"/>
        <v>3563538.051674448</v>
      </c>
    </row>
    <row r="257" spans="1:19" ht="15.75" customHeight="1" x14ac:dyDescent="0.25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696438.97785741498</v>
      </c>
      <c r="R257" s="25">
        <f t="array" aca="1" ref="R257" ca="1">INDEX('Lorri 401b'!L:L,MATCH('Retirement Calculator'!A257,'Lorri 401b'!N:N,0),0)</f>
        <v>2851771.0035660923</v>
      </c>
      <c r="S257" s="25">
        <f t="shared" ca="1" si="7"/>
        <v>3548209.9814235074</v>
      </c>
    </row>
    <row r="258" spans="1:19" ht="15.75" customHeight="1" x14ac:dyDescent="0.25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690910.19541145978</v>
      </c>
      <c r="R258" s="25">
        <f t="array" aca="1" ref="R258" ca="1">INDEX('Lorri 401b'!L:L,MATCH('Retirement Calculator'!A258,'Lorri 401b'!N:N,0),0)</f>
        <v>2841907.8488017283</v>
      </c>
      <c r="S258" s="25">
        <f t="shared" ca="1" si="7"/>
        <v>3532818.0442131879</v>
      </c>
    </row>
    <row r="259" spans="1:19" ht="15.75" customHeight="1" x14ac:dyDescent="0.25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685358.37637197971</v>
      </c>
      <c r="R259" s="25">
        <f t="array" aca="1" ref="R259" ca="1">INDEX('Lorri 401b'!L:L,MATCH('Retirement Calculator'!A259,'Lorri 401b'!N:N,0),0)</f>
        <v>2832003.5975591792</v>
      </c>
      <c r="S259" s="25">
        <f t="shared" ca="1" si="7"/>
        <v>3517361.9739311589</v>
      </c>
    </row>
    <row r="260" spans="1:19" ht="15.75" customHeight="1" x14ac:dyDescent="0.25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679783.42475316848</v>
      </c>
      <c r="R260" s="25">
        <f t="array" aca="1" ref="R260" ca="1">INDEX('Lorri 401b'!L:L,MATCH('Retirement Calculator'!A260,'Lorri 401b'!N:N,0),0)</f>
        <v>2822058.0786031196</v>
      </c>
      <c r="S260" s="25">
        <f t="shared" ca="1" si="7"/>
        <v>3501841.5033562882</v>
      </c>
    </row>
    <row r="261" spans="1:19" ht="15.75" customHeight="1" x14ac:dyDescent="0.25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674185.24416927889</v>
      </c>
      <c r="R261" s="25">
        <f t="array" aca="1" ref="R261" ca="1">INDEX('Lorri 401b'!L:L,MATCH('Retirement Calculator'!A261,'Lorri 401b'!N:N,0),0)</f>
        <v>2812071.1199847432</v>
      </c>
      <c r="S261" s="25">
        <f t="shared" ca="1" si="7"/>
        <v>3486256.3641540222</v>
      </c>
    </row>
    <row r="262" spans="1:19" ht="15.75" customHeight="1" x14ac:dyDescent="0.25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668563.73783295648</v>
      </c>
      <c r="R262" s="25">
        <f t="array" aca="1" ref="R262" ca="1">INDEX('Lorri 401b'!L:L,MATCH('Retirement Calculator'!A262,'Lorri 401b'!N:N,0),0)</f>
        <v>2802042.5490387902</v>
      </c>
      <c r="S262" s="25">
        <f t="shared" ca="1" si="7"/>
        <v>3470606.2868717466</v>
      </c>
    </row>
    <row r="263" spans="1:19" ht="15.75" customHeight="1" x14ac:dyDescent="0.25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662918.80855356599</v>
      </c>
      <c r="R263" s="25">
        <f t="array" aca="1" ref="R263" ca="1">INDEX('Lorri 401b'!L:L,MATCH('Retirement Calculator'!A263,'Lorri 401b'!N:N,0),0)</f>
        <v>2791972.1923805624</v>
      </c>
      <c r="S263" s="25">
        <f t="shared" ca="1" si="7"/>
        <v>3454891.0009341286</v>
      </c>
    </row>
    <row r="264" spans="1:19" ht="15.75" customHeight="1" x14ac:dyDescent="0.25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657250.35873551143</v>
      </c>
      <c r="R264" s="25">
        <f t="array" aca="1" ref="R264" ca="1">INDEX('Lorri 401b'!L:L,MATCH('Retirement Calculator'!A264,'Lorri 401b'!N:N,0),0)</f>
        <v>2781859.8759029252</v>
      </c>
      <c r="S264" s="25">
        <f t="shared" ca="1" si="7"/>
        <v>3439110.2346384367</v>
      </c>
    </row>
    <row r="265" spans="1:19" ht="15.75" customHeight="1" x14ac:dyDescent="0.25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651558.29037654831</v>
      </c>
      <c r="R265" s="25">
        <f t="array" aca="1" ref="R265" ca="1">INDEX('Lorri 401b'!L:L,MATCH('Retirement Calculator'!A265,'Lorri 401b'!N:N,0),0)</f>
        <v>2771705.4247732977</v>
      </c>
      <c r="S265" s="25">
        <f t="shared" ca="1" si="7"/>
        <v>3423263.7151498459</v>
      </c>
    </row>
    <row r="266" spans="1:19" ht="15.75" customHeight="1" x14ac:dyDescent="0.25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645842.50506608945</v>
      </c>
      <c r="R266" s="25">
        <f t="array" aca="1" ref="R266" ca="1">INDEX('Lorri 401b'!L:L,MATCH('Retirement Calculator'!A266,'Lorri 401b'!N:N,0),0)</f>
        <v>2761508.6634306302</v>
      </c>
      <c r="S266" s="25">
        <f t="shared" ref="S266:S520" ca="1" si="267">SUM(Q266:R266)</f>
        <v>3407351.1684967196</v>
      </c>
    </row>
    <row r="267" spans="1:19" ht="15.75" customHeight="1" x14ac:dyDescent="0.25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640102.9039835037</v>
      </c>
      <c r="R267" s="25">
        <f t="array" aca="1" ref="R267" ca="1">INDEX('Lorri 401b'!L:L,MATCH('Retirement Calculator'!A267,'Lorri 401b'!N:N,0),0)</f>
        <v>2751269.4155823682</v>
      </c>
      <c r="S267" s="25">
        <f t="shared" ca="1" si="267"/>
        <v>3391372.3195658717</v>
      </c>
    </row>
    <row r="268" spans="1:19" ht="15.75" customHeight="1" x14ac:dyDescent="0.25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634339.38789640716</v>
      </c>
      <c r="R268" s="25">
        <f t="array" aca="1" ref="R268" ca="1">INDEX('Lorri 401b'!L:L,MATCH('Retirement Calculator'!A268,'Lorri 401b'!N:N,0),0)</f>
        <v>2740987.5042014052</v>
      </c>
      <c r="S268" s="25">
        <f t="shared" ca="1" si="267"/>
        <v>3375326.8920978121</v>
      </c>
    </row>
    <row r="269" spans="1:19" ht="15.75" customHeight="1" x14ac:dyDescent="0.25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628551.85715894774</v>
      </c>
      <c r="R269" s="25">
        <f t="array" aca="1" ref="R269" ca="1">INDEX('Lorri 401b'!L:L,MATCH('Retirement Calculator'!A269,'Lorri 401b'!N:N,0),0)</f>
        <v>2730662.7515230216</v>
      </c>
      <c r="S269" s="25">
        <f t="shared" ca="1" si="267"/>
        <v>3359214.6086819693</v>
      </c>
    </row>
    <row r="270" spans="1:19" ht="15.75" customHeight="1" x14ac:dyDescent="0.25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622740.21171008225</v>
      </c>
      <c r="R270" s="25">
        <f t="array" aca="1" ref="R270" ca="1">INDEX('Lorri 401b'!L:L,MATCH('Retirement Calculator'!A270,'Lorri 401b'!N:N,0),0)</f>
        <v>2720294.9790418111</v>
      </c>
      <c r="S270" s="25">
        <f t="shared" ca="1" si="267"/>
        <v>3343035.1907518934</v>
      </c>
    </row>
    <row r="271" spans="1:19" ht="15.75" customHeight="1" x14ac:dyDescent="0.25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616904.35107184644</v>
      </c>
      <c r="R271" s="25">
        <f t="array" aca="1" ref="R271" ca="1">INDEX('Lorri 401b'!L:L,MATCH('Retirement Calculator'!A271,'Lorri 401b'!N:N,0),0)</f>
        <v>2709884.0075085955</v>
      </c>
      <c r="S271" s="25">
        <f t="shared" ca="1" si="267"/>
        <v>3326788.3585804421</v>
      </c>
    </row>
    <row r="272" spans="1:19" ht="15.75" customHeight="1" x14ac:dyDescent="0.25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611044.17434761801</v>
      </c>
      <c r="R272" s="25">
        <f t="array" aca="1" ref="R272" ca="1">INDEX('Lorri 401b'!L:L,MATCH('Retirement Calculator'!A272,'Lorri 401b'!N:N,0),0)</f>
        <v>2699429.6569273248</v>
      </c>
      <c r="S272" s="25">
        <f t="shared" ca="1" si="267"/>
        <v>3310473.831274943</v>
      </c>
    </row>
    <row r="273" spans="1:19" ht="15.75" customHeight="1" x14ac:dyDescent="0.25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605159.58022037195</v>
      </c>
      <c r="R273" s="25">
        <f t="array" aca="1" ref="R273" ca="1">INDEX('Lorri 401b'!L:L,MATCH('Retirement Calculator'!A273,'Lorri 401b'!N:N,0),0)</f>
        <v>2688931.7465519658</v>
      </c>
      <c r="S273" s="25">
        <f t="shared" ca="1" si="267"/>
        <v>3294091.3267723378</v>
      </c>
    </row>
    <row r="274" spans="1:19" ht="15.75" customHeight="1" x14ac:dyDescent="0.25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599250.46695092903</v>
      </c>
      <c r="R274" s="25">
        <f t="array" aca="1" ref="R274" ca="1">INDEX('Lorri 401b'!L:L,MATCH('Retirement Calculator'!A274,'Lorri 401b'!N:N,0),0)</f>
        <v>2678390.0948833763</v>
      </c>
      <c r="S274" s="25">
        <f t="shared" ca="1" si="267"/>
        <v>3277640.5618343055</v>
      </c>
    </row>
    <row r="275" spans="1:19" ht="15.75" customHeight="1" x14ac:dyDescent="0.25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593316.73237619677</v>
      </c>
      <c r="R275" s="25">
        <f t="array" aca="1" ref="R275" ca="1">INDEX('Lorri 401b'!L:L,MATCH('Retirement Calculator'!A275,'Lorri 401b'!N:N,0),0)</f>
        <v>2667804.5196661674</v>
      </c>
      <c r="S275" s="25">
        <f t="shared" ca="1" si="267"/>
        <v>3261121.2520423643</v>
      </c>
    </row>
    <row r="276" spans="1:19" ht="15.75" customHeight="1" x14ac:dyDescent="0.25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587358.27390740311</v>
      </c>
      <c r="R276" s="25">
        <f t="array" aca="1" ref="R276" ca="1">INDEX('Lorri 401b'!L:L,MATCH('Retirement Calculator'!A276,'Lorri 401b'!N:N,0),0)</f>
        <v>2657174.8378855535</v>
      </c>
      <c r="S276" s="25">
        <f t="shared" ca="1" si="267"/>
        <v>3244533.1117929565</v>
      </c>
    </row>
    <row r="277" spans="1:19" ht="15.75" customHeight="1" x14ac:dyDescent="0.25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581374.98852832289</v>
      </c>
      <c r="R277" s="25">
        <f t="array" aca="1" ref="R277" ca="1">INDEX('Lorri 401b'!L:L,MATCH('Retirement Calculator'!A277,'Lorri 401b'!N:N,0),0)</f>
        <v>2646500.8657641872</v>
      </c>
      <c r="S277" s="25">
        <f t="shared" ca="1" si="267"/>
        <v>3227875.8542925101</v>
      </c>
    </row>
    <row r="278" spans="1:19" ht="15.75" customHeight="1" x14ac:dyDescent="0.25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575366.77279349649</v>
      </c>
      <c r="R278" s="25">
        <f t="array" aca="1" ref="R278" ca="1">INDEX('Lorri 401b'!L:L,MATCH('Retirement Calculator'!A278,'Lorri 401b'!N:N,0),0)</f>
        <v>2635782.4187589819</v>
      </c>
      <c r="S278" s="25">
        <f t="shared" ca="1" si="267"/>
        <v>3211149.1915524784</v>
      </c>
    </row>
    <row r="279" spans="1:19" ht="15.75" customHeight="1" x14ac:dyDescent="0.25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569333.52282644168</v>
      </c>
      <c r="R279" s="25">
        <f t="array" aca="1" ref="R279" ca="1">INDEX('Lorri 401b'!L:L,MATCH('Retirement Calculator'!A279,'Lorri 401b'!N:N,0),0)</f>
        <v>2625019.3115579216</v>
      </c>
      <c r="S279" s="25">
        <f t="shared" ca="1" si="267"/>
        <v>3194352.8343843631</v>
      </c>
    </row>
    <row r="280" spans="1:19" ht="15.75" customHeight="1" x14ac:dyDescent="0.25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563275.13431785745</v>
      </c>
      <c r="R280" s="25">
        <f t="array" aca="1" ref="R280" ca="1">INDEX('Lorri 401b'!L:L,MATCH('Retirement Calculator'!A280,'Lorri 401b'!N:N,0),0)</f>
        <v>2614211.3580768565</v>
      </c>
      <c r="S280" s="25">
        <f t="shared" ca="1" si="267"/>
        <v>3177486.4923947137</v>
      </c>
    </row>
    <row r="281" spans="1:19" ht="15.75" customHeight="1" x14ac:dyDescent="0.25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557191.50252382073</v>
      </c>
      <c r="R281" s="25">
        <f t="array" aca="1" ref="R281" ca="1">INDEX('Lorri 401b'!L:L,MATCH('Retirement Calculator'!A281,'Lorri 401b'!N:N,0),0)</f>
        <v>2603358.3714562873</v>
      </c>
      <c r="S281" s="25">
        <f t="shared" ca="1" si="267"/>
        <v>3160549.8739801082</v>
      </c>
    </row>
    <row r="282" spans="1:19" ht="15.75" customHeight="1" x14ac:dyDescent="0.25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551082.52226397558</v>
      </c>
      <c r="R282" s="25">
        <f t="array" aca="1" ref="R282" ca="1">INDEX('Lorri 401b'!L:L,MATCH('Retirement Calculator'!A282,'Lorri 401b'!N:N,0),0)</f>
        <v>2592460.1640581321</v>
      </c>
      <c r="S282" s="25">
        <f t="shared" ca="1" si="267"/>
        <v>3143542.6863221079</v>
      </c>
    </row>
    <row r="283" spans="1:19" ht="15.75" customHeight="1" x14ac:dyDescent="0.25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544948.08791971439</v>
      </c>
      <c r="R283" s="25">
        <f t="array" aca="1" ref="R283" ca="1">INDEX('Lorri 401b'!L:L,MATCH('Retirement Calculator'!A283,'Lorri 401b'!N:N,0),0)</f>
        <v>2581516.5474624848</v>
      </c>
      <c r="S283" s="25">
        <f t="shared" ca="1" si="267"/>
        <v>3126464.6353821992</v>
      </c>
    </row>
    <row r="284" spans="1:19" ht="15.75" customHeight="1" x14ac:dyDescent="0.25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538788.09343235206</v>
      </c>
      <c r="R284" s="25">
        <f t="array" aca="1" ref="R284" ca="1">INDEX('Lorri 401b'!L:L,MATCH('Retirement Calculator'!A284,'Lorri 401b'!N:N,0),0)</f>
        <v>2570527.3324643555</v>
      </c>
      <c r="S284" s="25">
        <f t="shared" ca="1" si="267"/>
        <v>3109315.4258967075</v>
      </c>
    </row>
    <row r="285" spans="1:19" ht="15.75" customHeight="1" x14ac:dyDescent="0.25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532602.43230129243</v>
      </c>
      <c r="R285" s="25">
        <f t="array" aca="1" ref="R285" ca="1">INDEX('Lorri 401b'!L:L,MATCH('Retirement Calculator'!A285,'Lorri 401b'!N:N,0),0)</f>
        <v>2559492.3290704009</v>
      </c>
      <c r="S285" s="25">
        <f t="shared" ca="1" si="267"/>
        <v>3092094.7613716936</v>
      </c>
    </row>
    <row r="286" spans="1:19" ht="15.75" customHeight="1" x14ac:dyDescent="0.25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526390.99758218671</v>
      </c>
      <c r="R286" s="25">
        <f t="array" aca="1" ref="R286" ca="1">INDEX('Lorri 401b'!L:L,MATCH('Retirement Calculator'!A286,'Lorri 401b'!N:N,0),0)</f>
        <v>2548411.3464956381</v>
      </c>
      <c r="S286" s="25">
        <f t="shared" ca="1" si="267"/>
        <v>3074802.3440778246</v>
      </c>
    </row>
    <row r="287" spans="1:19" ht="15.75" customHeight="1" x14ac:dyDescent="0.25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520153.68188508472</v>
      </c>
      <c r="R287" s="25">
        <f t="array" aca="1" ref="R287" ca="1">INDEX('Lorri 401b'!L:L,MATCH('Retirement Calculator'!A287,'Lorri 401b'!N:N,0),0)</f>
        <v>2537284.1931601469</v>
      </c>
      <c r="S287" s="25">
        <f t="shared" ca="1" si="267"/>
        <v>3057437.8750452315</v>
      </c>
    </row>
    <row r="288" spans="1:19" ht="15.75" customHeight="1" x14ac:dyDescent="0.25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513890.37737257814</v>
      </c>
      <c r="R288" s="25">
        <f t="array" aca="1" ref="R288" ca="1">INDEX('Lorri 401b'!L:L,MATCH('Retirement Calculator'!A288,'Lorri 401b'!N:N,0),0)</f>
        <v>2526110.6766857579</v>
      </c>
      <c r="S288" s="25">
        <f t="shared" ca="1" si="267"/>
        <v>3040001.0540583362</v>
      </c>
    </row>
    <row r="289" spans="1:19" ht="15.75" customHeight="1" x14ac:dyDescent="0.25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507600.97575793613</v>
      </c>
      <c r="R289" s="25">
        <f t="array" aca="1" ref="R289" ca="1">INDEX('Lorri 401b'!L:L,MATCH('Retirement Calculator'!A289,'Lorri 401b'!N:N,0),0)</f>
        <v>2514890.6038927259</v>
      </c>
      <c r="S289" s="25">
        <f t="shared" ca="1" si="267"/>
        <v>3022491.5796506619</v>
      </c>
    </row>
    <row r="290" spans="1:19" ht="15.75" customHeight="1" x14ac:dyDescent="0.25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501285.36830323312</v>
      </c>
      <c r="R290" s="25">
        <f t="array" aca="1" ref="R290" ca="1">INDEX('Lorri 401b'!L:L,MATCH('Retirement Calculator'!A290,'Lorri 401b'!N:N,0),0)</f>
        <v>2503623.7807963891</v>
      </c>
      <c r="S290" s="25">
        <f t="shared" ca="1" si="267"/>
        <v>3004909.1490996224</v>
      </c>
    </row>
    <row r="291" spans="1:19" ht="15.75" customHeight="1" x14ac:dyDescent="0.25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494943.4458174688</v>
      </c>
      <c r="R291" s="25">
        <f t="array" aca="1" ref="R291" ca="1">INDEX('Lorri 401b'!L:L,MATCH('Retirement Calculator'!A291,'Lorri 401b'!N:N,0),0)</f>
        <v>2492310.012603818</v>
      </c>
      <c r="S291" s="25">
        <f t="shared" ca="1" si="267"/>
        <v>2987253.4584212867</v>
      </c>
    </row>
    <row r="292" spans="1:19" ht="15.75" customHeight="1" x14ac:dyDescent="0.25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488575.09865468048</v>
      </c>
      <c r="R292" s="25">
        <f t="array" aca="1" ref="R292" ca="1">INDEX('Lorri 401b'!L:L,MATCH('Retirement Calculator'!A292,'Lorri 401b'!N:N,0),0)</f>
        <v>2480949.1037104442</v>
      </c>
      <c r="S292" s="25">
        <f t="shared" ca="1" si="267"/>
        <v>2969524.2023651246</v>
      </c>
    </row>
    <row r="293" spans="1:19" ht="15.75" customHeight="1" x14ac:dyDescent="0.25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482180.21671204723</v>
      </c>
      <c r="R293" s="25">
        <f t="array" aca="1" ref="R293" ca="1">INDEX('Lorri 401b'!L:L,MATCH('Retirement Calculator'!A293,'Lorri 401b'!N:N,0),0)</f>
        <v>2469540.8576966813</v>
      </c>
      <c r="S293" s="25">
        <f t="shared" ca="1" si="267"/>
        <v>2951721.0744087286</v>
      </c>
    </row>
    <row r="294" spans="1:19" ht="15.75" customHeight="1" x14ac:dyDescent="0.25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475758.68942798633</v>
      </c>
      <c r="R294" s="25">
        <f t="array" aca="1" ref="R294" ca="1">INDEX('Lorri 401b'!L:L,MATCH('Retirement Calculator'!A294,'Lorri 401b'!N:N,0),0)</f>
        <v>2458085.0773245278</v>
      </c>
      <c r="S294" s="25">
        <f t="shared" ca="1" si="267"/>
        <v>2933843.7667525141</v>
      </c>
    </row>
    <row r="295" spans="1:19" ht="15.75" customHeight="1" x14ac:dyDescent="0.25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469310.40578024182</v>
      </c>
      <c r="R295" s="25">
        <f t="array" aca="1" ref="R295" ca="1">INDEX('Lorri 401b'!L:L,MATCH('Retirement Calculator'!A295,'Lorri 401b'!N:N,0),0)</f>
        <v>2446581.564534157</v>
      </c>
      <c r="S295" s="25">
        <f t="shared" ca="1" si="267"/>
        <v>2915891.9703143989</v>
      </c>
    </row>
    <row r="296" spans="1:19" ht="15.75" customHeight="1" x14ac:dyDescent="0.25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462835.25428396504</v>
      </c>
      <c r="R296" s="25">
        <f t="array" aca="1" ref="R296" ca="1">INDEX('Lorri 401b'!L:L,MATCH('Retirement Calculator'!A296,'Lorri 401b'!N:N,0),0)</f>
        <v>2435030.1204404933</v>
      </c>
      <c r="S296" s="25">
        <f t="shared" ca="1" si="267"/>
        <v>2897865.3747244584</v>
      </c>
    </row>
    <row r="297" spans="1:19" ht="15.75" customHeight="1" x14ac:dyDescent="0.25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456333.12298978714</v>
      </c>
      <c r="R297" s="25">
        <f t="array" aca="1" ref="R297" ca="1">INDEX('Lorri 401b'!L:L,MATCH('Retirement Calculator'!A297,'Lorri 401b'!N:N,0),0)</f>
        <v>2423430.5453297724</v>
      </c>
      <c r="S297" s="25">
        <f t="shared" ca="1" si="267"/>
        <v>2879763.6683195597</v>
      </c>
    </row>
    <row r="298" spans="1:19" ht="15.75" customHeight="1" x14ac:dyDescent="0.25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449803.89948188351</v>
      </c>
      <c r="R298" s="25">
        <f t="array" aca="1" ref="R298" ca="1">INDEX('Lorri 401b'!L:L,MATCH('Retirement Calculator'!A298,'Lorri 401b'!N:N,0),0)</f>
        <v>2411782.63865609</v>
      </c>
      <c r="S298" s="25">
        <f t="shared" ca="1" si="267"/>
        <v>2861586.5381379733</v>
      </c>
    </row>
    <row r="299" spans="1:19" ht="15.75" customHeight="1" x14ac:dyDescent="0.25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443247.47087603027</v>
      </c>
      <c r="R299" s="25">
        <f t="array" aca="1" ref="R299" ca="1">INDEX('Lorri 401b'!L:L,MATCH('Retirement Calculator'!A299,'Lorri 401b'!N:N,0),0)</f>
        <v>2400086.1990379342</v>
      </c>
      <c r="S299" s="25">
        <f t="shared" ca="1" si="267"/>
        <v>2843333.6699139643</v>
      </c>
    </row>
    <row r="300" spans="1:19" ht="15.75" customHeight="1" x14ac:dyDescent="0.25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436663.72381765262</v>
      </c>
      <c r="R300" s="25">
        <f t="array" aca="1" ref="R300" ca="1">INDEX('Lorri 401b'!L:L,MATCH('Retirement Calculator'!A300,'Lorri 401b'!N:N,0),0)</f>
        <v>2388341.0242547025</v>
      </c>
      <c r="S300" s="25">
        <f t="shared" ca="1" si="267"/>
        <v>2825004.7480723551</v>
      </c>
    </row>
    <row r="301" spans="1:19" ht="15.75" customHeight="1" x14ac:dyDescent="0.25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430052.54447986506</v>
      </c>
      <c r="R301" s="25">
        <f t="array" aca="1" ref="R301" ca="1">INDEX('Lorri 401b'!L:L,MATCH('Retirement Calculator'!A301,'Lorri 401b'!N:N,0),0)</f>
        <v>2376546.9112432073</v>
      </c>
      <c r="S301" s="25">
        <f t="shared" ca="1" si="267"/>
        <v>2806599.4557230724</v>
      </c>
    </row>
    <row r="302" spans="1:19" ht="15.75" customHeight="1" x14ac:dyDescent="0.25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423413.81856150337</v>
      </c>
      <c r="R302" s="25">
        <f t="array" aca="1" ref="R302" ca="1">INDEX('Lorri 401b'!L:L,MATCH('Retirement Calculator'!A302,'Lorri 401b'!N:N,0),0)</f>
        <v>2364703.6560941646</v>
      </c>
      <c r="S302" s="25">
        <f t="shared" ca="1" si="267"/>
        <v>2788117.4746556678</v>
      </c>
    </row>
    <row r="303" spans="1:19" ht="15.75" customHeight="1" x14ac:dyDescent="0.25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416747.43128514854</v>
      </c>
      <c r="R303" s="25">
        <f t="array" aca="1" ref="R303" ca="1">INDEX('Lorri 401b'!L:L,MATCH('Retirement Calculator'!A303,'Lorri 401b'!N:N,0),0)</f>
        <v>2352811.0540486672</v>
      </c>
      <c r="S303" s="25">
        <f t="shared" ca="1" si="267"/>
        <v>2769558.4853338157</v>
      </c>
    </row>
    <row r="304" spans="1:19" ht="15.75" customHeight="1" x14ac:dyDescent="0.25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410053.26739514223</v>
      </c>
      <c r="R304" s="25">
        <f t="array" aca="1" ref="R304" ca="1">INDEX('Lorri 401b'!L:L,MATCH('Retirement Calculator'!A304,'Lorri 401b'!N:N,0),0)</f>
        <v>2340868.899494647</v>
      </c>
      <c r="S304" s="25">
        <f t="shared" ca="1" si="267"/>
        <v>2750922.1668897895</v>
      </c>
    </row>
    <row r="305" spans="1:19" ht="15.75" customHeight="1" x14ac:dyDescent="0.25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403331.21115559421</v>
      </c>
      <c r="R305" s="25">
        <f t="array" aca="1" ref="R305" ca="1">INDEX('Lorri 401b'!L:L,MATCH('Retirement Calculator'!A305,'Lorri 401b'!N:N,0),0)</f>
        <v>2328876.9859633185</v>
      </c>
      <c r="S305" s="25">
        <f t="shared" ca="1" si="267"/>
        <v>2732208.1971189128</v>
      </c>
    </row>
    <row r="306" spans="1:19" ht="15.75" customHeight="1" x14ac:dyDescent="0.25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396581.14634838142</v>
      </c>
      <c r="R306" s="25">
        <f t="array" aca="1" ref="R306" ca="1">INDEX('Lorri 401b'!L:L,MATCH('Retirement Calculator'!A306,'Lorri 401b'!N:N,0),0)</f>
        <v>2316835.1061256095</v>
      </c>
      <c r="S306" s="25">
        <f t="shared" ca="1" si="267"/>
        <v>2713416.2524739909</v>
      </c>
    </row>
    <row r="307" spans="1:19" ht="15.75" customHeight="1" x14ac:dyDescent="0.25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389802.95627113857</v>
      </c>
      <c r="R307" s="25">
        <f t="array" aca="1" ref="R307" ca="1">INDEX('Lorri 401b'!L:L,MATCH('Retirement Calculator'!A307,'Lorri 401b'!N:N,0),0)</f>
        <v>2304743.0517885764</v>
      </c>
      <c r="S307" s="25">
        <f t="shared" ca="1" si="267"/>
        <v>2694546.0080597149</v>
      </c>
    </row>
    <row r="308" spans="1:19" ht="15.75" customHeight="1" x14ac:dyDescent="0.25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382996.52373524057</v>
      </c>
      <c r="R308" s="25">
        <f t="array" aca="1" ref="R308" ca="1">INDEX('Lorri 401b'!L:L,MATCH('Retirement Calculator'!A308,'Lorri 401b'!N:N,0),0)</f>
        <v>2292600.613891806</v>
      </c>
      <c r="S308" s="25">
        <f t="shared" ca="1" si="267"/>
        <v>2675597.1376270466</v>
      </c>
    </row>
    <row r="309" spans="1:19" ht="15.75" customHeight="1" x14ac:dyDescent="0.25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376161.7310637763</v>
      </c>
      <c r="R309" s="25">
        <f t="array" aca="1" ref="R309" ca="1">INDEX('Lorri 401b'!L:L,MATCH('Retirement Calculator'!A309,'Lorri 401b'!N:N,0),0)</f>
        <v>2280407.5825037989</v>
      </c>
      <c r="S309" s="25">
        <f t="shared" ca="1" si="267"/>
        <v>2656569.3135675751</v>
      </c>
    </row>
    <row r="310" spans="1:19" ht="15.75" customHeight="1" x14ac:dyDescent="0.25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369298.46008951426</v>
      </c>
      <c r="R310" s="25">
        <f t="array" aca="1" ref="R310" ca="1">INDEX('Lorri 401b'!L:L,MATCH('Retirement Calculator'!A310,'Lorri 401b'!N:N,0),0)</f>
        <v>2268163.7468183418</v>
      </c>
      <c r="S310" s="25">
        <f t="shared" ca="1" si="267"/>
        <v>2637462.2069078563</v>
      </c>
    </row>
    <row r="311" spans="1:19" ht="15.75" customHeight="1" x14ac:dyDescent="0.25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362406.59215285949</v>
      </c>
      <c r="R311" s="25">
        <f t="array" aca="1" ref="R311" ca="1">INDEX('Lorri 401b'!L:L,MATCH('Retirement Calculator'!A311,'Lorri 401b'!N:N,0),0)</f>
        <v>2255868.8951508622</v>
      </c>
      <c r="S311" s="25">
        <f t="shared" ca="1" si="267"/>
        <v>2618275.4873037217</v>
      </c>
    </row>
    <row r="312" spans="1:19" ht="15.75" customHeight="1" x14ac:dyDescent="0.25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355486.00809980195</v>
      </c>
      <c r="R312" s="25">
        <f t="array" aca="1" ref="R312" ca="1">INDEX('Lorri 401b'!L:L,MATCH('Retirement Calculator'!A312,'Lorri 401b'!N:N,0),0)</f>
        <v>2243522.8149347678</v>
      </c>
      <c r="S312" s="25">
        <f t="shared" ca="1" si="267"/>
        <v>2599008.8230345696</v>
      </c>
    </row>
    <row r="313" spans="1:19" ht="15.75" customHeight="1" x14ac:dyDescent="0.25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348536.58827985672</v>
      </c>
      <c r="R313" s="25">
        <f t="array" aca="1" ref="R313" ca="1">INDEX('Lorri 401b'!L:L,MATCH('Retirement Calculator'!A313,'Lorri 401b'!N:N,0),0)</f>
        <v>2231125.292717773</v>
      </c>
      <c r="S313" s="25">
        <f t="shared" ca="1" si="267"/>
        <v>2579661.8809976298</v>
      </c>
    </row>
    <row r="314" spans="1:19" ht="15.75" customHeight="1" x14ac:dyDescent="0.25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341558.212543995</v>
      </c>
      <c r="R314" s="25">
        <f t="array" aca="1" ref="R314" ca="1">INDEX('Lorri 401b'!L:L,MATCH('Retirement Calculator'!A314,'Lorri 401b'!N:N,0),0)</f>
        <v>2218676.1141582076</v>
      </c>
      <c r="S314" s="25">
        <f t="shared" ca="1" si="267"/>
        <v>2560234.3267022027</v>
      </c>
    </row>
    <row r="315" spans="1:19" ht="15.75" customHeight="1" x14ac:dyDescent="0.25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334550.76024256722</v>
      </c>
      <c r="R315" s="25">
        <f t="array" aca="1" ref="R315" ca="1">INDEX('Lorri 401b'!L:L,MATCH('Retirement Calculator'!A315,'Lorri 401b'!N:N,0),0)</f>
        <v>2206175.0640213103</v>
      </c>
      <c r="S315" s="25">
        <f t="shared" ca="1" si="267"/>
        <v>2540725.8242638777</v>
      </c>
    </row>
    <row r="316" spans="1:19" ht="15.75" customHeight="1" x14ac:dyDescent="0.25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327514.11022321682</v>
      </c>
      <c r="R316" s="25">
        <f t="array" aca="1" ref="R316" ca="1">INDEX('Lorri 401b'!L:L,MATCH('Retirement Calculator'!A316,'Lorri 401b'!N:N,0),0)</f>
        <v>2193621.9261755096</v>
      </c>
      <c r="S316" s="25">
        <f t="shared" ca="1" si="267"/>
        <v>2521136.0363987265</v>
      </c>
    </row>
    <row r="317" spans="1:19" ht="15.75" customHeight="1" x14ac:dyDescent="0.25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320448.14082878578</v>
      </c>
      <c r="R317" s="25">
        <f t="array" aca="1" ref="R317" ca="1">INDEX('Lorri 401b'!L:L,MATCH('Retirement Calculator'!A317,'Lorri 401b'!N:N,0),0)</f>
        <v>2181016.4835886848</v>
      </c>
      <c r="S317" s="25">
        <f t="shared" ca="1" si="267"/>
        <v>2501464.6244174708</v>
      </c>
    </row>
    <row r="318" spans="1:19" ht="15.75" customHeight="1" x14ac:dyDescent="0.25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313352.72989521129</v>
      </c>
      <c r="R318" s="25">
        <f t="array" aca="1" ref="R318" ca="1">INDEX('Lorri 401b'!L:L,MATCH('Retirement Calculator'!A318,'Lorri 401b'!N:N,0),0)</f>
        <v>2168358.5183244147</v>
      </c>
      <c r="S318" s="25">
        <f t="shared" ca="1" si="267"/>
        <v>2481711.248219626</v>
      </c>
    </row>
    <row r="319" spans="1:19" ht="15.75" customHeight="1" x14ac:dyDescent="0.25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306227.75474941358</v>
      </c>
      <c r="R319" s="25">
        <f t="array" aca="1" ref="R319" ca="1">INDEX('Lorri 401b'!L:L,MATCH('Retirement Calculator'!A319,'Lorri 401b'!N:N,0),0)</f>
        <v>2155647.8115382101</v>
      </c>
      <c r="S319" s="25">
        <f t="shared" ca="1" si="267"/>
        <v>2461875.5662876237</v>
      </c>
    </row>
    <row r="320" spans="1:19" ht="15.75" customHeight="1" x14ac:dyDescent="0.25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299073.09220717504</v>
      </c>
      <c r="R320" s="25">
        <f t="array" aca="1" ref="R320" ca="1">INDEX('Lorri 401b'!L:L,MATCH('Retirement Calculator'!A320,'Lorri 401b'!N:N,0),0)</f>
        <v>2142884.14347373</v>
      </c>
      <c r="S320" s="25">
        <f t="shared" ca="1" si="267"/>
        <v>2441957.2356809052</v>
      </c>
    </row>
    <row r="321" spans="1:19" ht="15.75" customHeight="1" x14ac:dyDescent="0.25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291888.61857101048</v>
      </c>
      <c r="R321" s="25">
        <f t="array" aca="1" ref="R321" ca="1">INDEX('Lorri 401b'!L:L,MATCH('Retirement Calculator'!A321,'Lorri 401b'!N:N,0),0)</f>
        <v>2130067.293458981</v>
      </c>
      <c r="S321" s="25">
        <f t="shared" ca="1" si="267"/>
        <v>2421955.9120299914</v>
      </c>
    </row>
    <row r="322" spans="1:19" ht="15.75" customHeight="1" x14ac:dyDescent="0.25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284674.20962802856</v>
      </c>
      <c r="R322" s="25">
        <f t="array" aca="1" ref="R322" ca="1">INDEX('Lorri 401b'!L:L,MATCH('Retirement Calculator'!A322,'Lorri 401b'!N:N,0),0)</f>
        <v>2117197.0399025036</v>
      </c>
      <c r="S322" s="25">
        <f t="shared" ca="1" si="267"/>
        <v>2401871.2495305324</v>
      </c>
    </row>
    <row r="323" spans="1:19" ht="15.75" customHeight="1" x14ac:dyDescent="0.25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277429.74064778426</v>
      </c>
      <c r="R323" s="25">
        <f t="array" aca="1" ref="R323" ca="1">INDEX('Lorri 401b'!L:L,MATCH('Retirement Calculator'!A323,'Lorri 401b'!N:N,0),0)</f>
        <v>2104273.1602895409</v>
      </c>
      <c r="S323" s="25">
        <f t="shared" ca="1" si="267"/>
        <v>2381702.9009373253</v>
      </c>
    </row>
    <row r="324" spans="1:19" ht="15.75" customHeight="1" x14ac:dyDescent="0.25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270155.08638012229</v>
      </c>
      <c r="R324" s="25">
        <f t="array" aca="1" ref="R324" ca="1">INDEX('Lorri 401b'!L:L,MATCH('Retirement Calculator'!A324,'Lorri 401b'!N:N,0),0)</f>
        <v>2091295.431178191</v>
      </c>
      <c r="S324" s="25">
        <f t="shared" ca="1" si="267"/>
        <v>2361450.5175583134</v>
      </c>
    </row>
    <row r="325" spans="1:19" ht="15.75" customHeight="1" x14ac:dyDescent="0.25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262850.12105301168</v>
      </c>
      <c r="R325" s="25">
        <f t="array" aca="1" ref="R325" ca="1">INDEX('Lorri 401b'!L:L,MATCH('Retirement Calculator'!A325,'Lorri 401b'!N:N,0),0)</f>
        <v>2078263.6281955438</v>
      </c>
      <c r="S325" s="25">
        <f t="shared" ca="1" si="267"/>
        <v>2341113.7492485554</v>
      </c>
    </row>
    <row r="326" spans="1:19" ht="15.75" customHeight="1" x14ac:dyDescent="0.25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255514.71837037147</v>
      </c>
      <c r="R326" s="25">
        <f t="array" aca="1" ref="R326" ca="1">INDEX('Lorri 401b'!L:L,MATCH('Retirement Calculator'!A326,'Lorri 401b'!N:N,0),0)</f>
        <v>2065177.5260338022</v>
      </c>
      <c r="S326" s="25">
        <f t="shared" ca="1" si="267"/>
        <v>2320692.2444041735</v>
      </c>
    </row>
    <row r="327" spans="1:19" ht="15.75" customHeight="1" x14ac:dyDescent="0.25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248148.7515098869</v>
      </c>
      <c r="R327" s="25">
        <f t="array" aca="1" ref="R327" ca="1">INDEX('Lorri 401b'!L:L,MATCH('Retirement Calculator'!A327,'Lorri 401b'!N:N,0),0)</f>
        <v>2052036.8984463867</v>
      </c>
      <c r="S327" s="25">
        <f t="shared" ca="1" si="267"/>
        <v>2300185.6499562734</v>
      </c>
    </row>
    <row r="328" spans="1:19" ht="15.75" customHeight="1" x14ac:dyDescent="0.25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240752.09312081701</v>
      </c>
      <c r="R328" s="25">
        <f t="array" aca="1" ref="R328" ca="1">INDEX('Lorri 401b'!L:L,MATCH('Retirement Calculator'!A328,'Lorri 401b'!N:N,0),0)</f>
        <v>2038841.5182440237</v>
      </c>
      <c r="S328" s="25">
        <f t="shared" ca="1" si="267"/>
        <v>2279593.6113648405</v>
      </c>
    </row>
    <row r="329" spans="1:19" ht="15.75" customHeight="1" x14ac:dyDescent="0.25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233324.61532179263</v>
      </c>
      <c r="R329" s="25">
        <f t="array" aca="1" ref="R329" ca="1">INDEX('Lorri 401b'!L:L,MATCH('Retirement Calculator'!A329,'Lorri 401b'!N:N,0),0)</f>
        <v>2025591.1572908175</v>
      </c>
      <c r="S329" s="25">
        <f t="shared" ca="1" si="267"/>
        <v>2258915.7726126099</v>
      </c>
    </row>
    <row r="330" spans="1:19" ht="15.75" customHeight="1" x14ac:dyDescent="0.25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225866.18969860568</v>
      </c>
      <c r="R330" s="25">
        <f t="array" aca="1" ref="R330" ca="1">INDEX('Lorri 401b'!L:L,MATCH('Retirement Calculator'!A330,'Lorri 401b'!N:N,0),0)</f>
        <v>2012285.5865003064</v>
      </c>
      <c r="S330" s="25">
        <f t="shared" ca="1" si="267"/>
        <v>2238151.7761989119</v>
      </c>
    </row>
    <row r="331" spans="1:19" ht="15.75" customHeight="1" x14ac:dyDescent="0.25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218376.68730198877</v>
      </c>
      <c r="R331" s="25">
        <f t="array" aca="1" ref="R331" ca="1">INDEX('Lorri 401b'!L:L,MATCH('Retirement Calculator'!A331,'Lorri 401b'!N:N,0),0)</f>
        <v>1998924.5758315015</v>
      </c>
      <c r="S331" s="25">
        <f t="shared" ca="1" si="267"/>
        <v>2217301.2631334905</v>
      </c>
    </row>
    <row r="332" spans="1:19" ht="15.75" customHeight="1" x14ac:dyDescent="0.25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210855.97864538597</v>
      </c>
      <c r="R332" s="25">
        <f t="array" aca="1" ref="R332" ca="1">INDEX('Lorri 401b'!L:L,MATCH('Retirement Calculator'!A332,'Lorri 401b'!N:N,0),0)</f>
        <v>1985507.8942849098</v>
      </c>
      <c r="S332" s="25">
        <f t="shared" ca="1" si="267"/>
        <v>2196363.8729302958</v>
      </c>
    </row>
    <row r="333" spans="1:19" ht="15.75" customHeight="1" x14ac:dyDescent="0.25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203303.93370271398</v>
      </c>
      <c r="R333" s="25">
        <f t="array" aca="1" ref="R333" ca="1">INDEX('Lorri 401b'!L:L,MATCH('Retirement Calculator'!A333,'Lorri 401b'!N:N,0),0)</f>
        <v>1972035.3098985406</v>
      </c>
      <c r="S333" s="25">
        <f t="shared" ca="1" si="267"/>
        <v>2175339.2436012547</v>
      </c>
    </row>
    <row r="334" spans="1:19" ht="15.75" customHeight="1" x14ac:dyDescent="0.25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195720.42190611421</v>
      </c>
      <c r="R334" s="25">
        <f t="array" aca="1" ref="R334" ca="1">INDEX('Lorri 401b'!L:L,MATCH('Retirement Calculator'!A334,'Lorri 401b'!N:N,0),0)</f>
        <v>1958506.589743895</v>
      </c>
      <c r="S334" s="25">
        <f t="shared" ca="1" si="267"/>
        <v>2154227.0116500091</v>
      </c>
    </row>
    <row r="335" spans="1:19" ht="15.75" customHeight="1" x14ac:dyDescent="0.25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188105.31214369525</v>
      </c>
      <c r="R335" s="25">
        <f t="array" aca="1" ref="R335" ca="1">INDEX('Lorri 401b'!L:L,MATCH('Retirement Calculator'!A335,'Lorri 401b'!N:N,0),0)</f>
        <v>1944921.4999219384</v>
      </c>
      <c r="S335" s="25">
        <f t="shared" ca="1" si="267"/>
        <v>2133026.8120656335</v>
      </c>
    </row>
    <row r="336" spans="1:19" ht="15.75" customHeight="1" x14ac:dyDescent="0.25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180458.47275726622</v>
      </c>
      <c r="R336" s="25">
        <f t="array" aca="1" ref="R336" ca="1">INDEX('Lorri 401b'!L:L,MATCH('Retirement Calculator'!A336,'Lorri 401b'!N:N,0),0)</f>
        <v>1931279.8055590568</v>
      </c>
      <c r="S336" s="25">
        <f t="shared" ca="1" si="267"/>
        <v>2111738.2783163232</v>
      </c>
    </row>
    <row r="337" spans="1:19" ht="15.75" customHeight="1" x14ac:dyDescent="0.25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172779.77154006041</v>
      </c>
      <c r="R337" s="25">
        <f t="array" aca="1" ref="R337" ca="1">INDEX('Lorri 401b'!L:L,MATCH('Retirement Calculator'!A337,'Lorri 401b'!N:N,0),0)</f>
        <v>1917581.2708029966</v>
      </c>
      <c r="S337" s="25">
        <f t="shared" ca="1" si="267"/>
        <v>2090361.042343057</v>
      </c>
    </row>
    <row r="338" spans="1:19" ht="15.75" customHeight="1" x14ac:dyDescent="0.25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165069.07573444955</v>
      </c>
      <c r="R338" s="25">
        <f t="array" aca="1" ref="R338" ca="1">INDEX('Lorri 401b'!L:L,MATCH('Retirement Calculator'!A338,'Lorri 401b'!N:N,0),0)</f>
        <v>1903825.658818786</v>
      </c>
      <c r="S338" s="25">
        <f t="shared" ca="1" si="267"/>
        <v>2068894.7345532356</v>
      </c>
    </row>
    <row r="339" spans="1:19" ht="15.75" customHeight="1" x14ac:dyDescent="0.25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157326.25202964866</v>
      </c>
      <c r="R339" s="25">
        <f t="array" aca="1" ref="R339" ca="1">INDEX('Lorri 401b'!L:L,MATCH('Retirement Calculator'!A339,'Lorri 401b'!N:N,0),0)</f>
        <v>1890012.7317846413</v>
      </c>
      <c r="S339" s="25">
        <f t="shared" ca="1" si="267"/>
        <v>2047338.98381429</v>
      </c>
    </row>
    <row r="340" spans="1:19" ht="15.75" customHeight="1" x14ac:dyDescent="0.25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149551.1665594111</v>
      </c>
      <c r="R340" s="25">
        <f t="array" aca="1" ref="R340" ca="1">INDEX('Lorri 401b'!L:L,MATCH('Retirement Calculator'!A340,'Lorri 401b'!N:N,0),0)</f>
        <v>1876142.2508878543</v>
      </c>
      <c r="S340" s="25">
        <f t="shared" ca="1" si="267"/>
        <v>2025693.4174472652</v>
      </c>
    </row>
    <row r="341" spans="1:19" ht="15.75" customHeight="1" x14ac:dyDescent="0.25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141743.68489971422</v>
      </c>
      <c r="R341" s="25">
        <f t="array" aca="1" ref="R341" ca="1">INDEX('Lorri 401b'!L:L,MATCH('Retirement Calculator'!A341,'Lorri 401b'!N:N,0),0)</f>
        <v>1862213.9763206642</v>
      </c>
      <c r="S341" s="25">
        <f t="shared" ca="1" si="267"/>
        <v>2003957.6612203785</v>
      </c>
    </row>
    <row r="342" spans="1:19" ht="15.75" customHeight="1" x14ac:dyDescent="0.25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133903.67206643528</v>
      </c>
      <c r="R342" s="25">
        <f t="array" aca="1" ref="R342" ca="1">INDEX('Lorri 401b'!L:L,MATCH('Retirement Calculator'!A342,'Lorri 401b'!N:N,0),0)</f>
        <v>1848227.6672761107</v>
      </c>
      <c r="S342" s="25">
        <f t="shared" ca="1" si="267"/>
        <v>1982131.339342546</v>
      </c>
    </row>
    <row r="343" spans="1:19" ht="15.75" customHeight="1" x14ac:dyDescent="0.25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126030.99251301766</v>
      </c>
      <c r="R343" s="25">
        <f t="array" aca="1" ref="R343" ca="1">INDEX('Lorri 401b'!L:L,MATCH('Retirement Calculator'!A343,'Lorri 401b'!N:N,0),0)</f>
        <v>1834183.0819438717</v>
      </c>
      <c r="S343" s="25">
        <f t="shared" ca="1" si="267"/>
        <v>1960214.0744568894</v>
      </c>
    </row>
    <row r="344" spans="1:19" ht="15.75" customHeight="1" x14ac:dyDescent="0.25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118125.51012812747</v>
      </c>
      <c r="R344" s="25">
        <f t="array" aca="1" ref="R344" ca="1">INDEX('Lorri 401b'!L:L,MATCH('Retirement Calculator'!A344,'Lorri 401b'!N:N,0),0)</f>
        <v>1820079.9775060816</v>
      </c>
      <c r="S344" s="25">
        <f t="shared" ca="1" si="267"/>
        <v>1938205.487634209</v>
      </c>
    </row>
    <row r="345" spans="1:19" ht="15.75" customHeight="1" x14ac:dyDescent="0.25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110187.08823330024</v>
      </c>
      <c r="R345" s="25">
        <f t="array" aca="1" ref="R345" ca="1">INDEX('Lorri 401b'!L:L,MATCH('Retirement Calculator'!A345,'Lorri 401b'!N:N,0),0)</f>
        <v>1805918.1101331341</v>
      </c>
      <c r="S345" s="25">
        <f t="shared" ca="1" si="267"/>
        <v>1916105.1983664343</v>
      </c>
    </row>
    <row r="346" spans="1:19" ht="15.75" customHeight="1" x14ac:dyDescent="0.25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102215.58958057789</v>
      </c>
      <c r="R346" s="25">
        <f t="array" aca="1" ref="R346" ca="1">INDEX('Lorri 401b'!L:L,MATCH('Retirement Calculator'!A346,'Lorri 401b'!N:N,0),0)</f>
        <v>1791697.2349794658</v>
      </c>
      <c r="S346" s="25">
        <f t="shared" ca="1" si="267"/>
        <v>1893912.8245600436</v>
      </c>
    </row>
    <row r="347" spans="1:19" ht="15.75" customHeight="1" x14ac:dyDescent="0.25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94210.876350135863</v>
      </c>
      <c r="R347" s="25">
        <f t="array" aca="1" ref="R347" ca="1">INDEX('Lorri 401b'!L:L,MATCH('Retirement Calculator'!A347,'Lorri 401b'!N:N,0),0)</f>
        <v>1777417.106179324</v>
      </c>
      <c r="S347" s="25">
        <f t="shared" ca="1" si="267"/>
        <v>1871627.9825294598</v>
      </c>
    </row>
    <row r="348" spans="1:19" ht="15.75" customHeight="1" x14ac:dyDescent="0.25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86172.810147900323</v>
      </c>
      <c r="R348" s="25">
        <f t="array" aca="1" ref="R348" ca="1">INDEX('Lorri 401b'!L:L,MATCH('Retirement Calculator'!A348,'Lorri 401b'!N:N,0),0)</f>
        <v>1763077.4768425149</v>
      </c>
      <c r="S348" s="25">
        <f t="shared" ca="1" si="267"/>
        <v>1849250.2869904153</v>
      </c>
    </row>
    <row r="349" spans="1:19" ht="15.75" customHeight="1" x14ac:dyDescent="0.25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78101.252003155474</v>
      </c>
      <c r="R349" s="25">
        <f t="array" aca="1" ref="R349" ca="1">INDEX('Lorri 401b'!L:L,MATCH('Retirement Calculator'!A349,'Lorri 401b'!N:N,0),0)</f>
        <v>1748678.0990501358</v>
      </c>
      <c r="S349" s="25">
        <f t="shared" ca="1" si="267"/>
        <v>1826779.3510532912</v>
      </c>
    </row>
    <row r="350" spans="1:19" ht="15.75" customHeight="1" x14ac:dyDescent="0.25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69996.062366140861</v>
      </c>
      <c r="R350" s="25">
        <f t="array" aca="1" ref="R350" ca="1">INDEX('Lorri 401b'!L:L,MATCH('Retirement Calculator'!A350,'Lorri 401b'!N:N,0),0)</f>
        <v>1734218.7238502884</v>
      </c>
      <c r="S350" s="25">
        <f t="shared" ca="1" si="267"/>
        <v>1804214.7862164292</v>
      </c>
    </row>
    <row r="351" spans="1:19" ht="15.75" customHeight="1" x14ac:dyDescent="0.25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61857.101105638678</v>
      </c>
      <c r="R351" s="25">
        <f t="array" aca="1" ref="R351" ca="1">INDEX('Lorri 401b'!L:L,MATCH('Retirement Calculator'!A351,'Lorri 401b'!N:N,0),0)</f>
        <v>1719699.1012537749</v>
      </c>
      <c r="S351" s="25">
        <f t="shared" ca="1" si="267"/>
        <v>1781556.2023594137</v>
      </c>
    </row>
    <row r="352" spans="1:19" ht="15.75" customHeight="1" x14ac:dyDescent="0.25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53684.227506551069</v>
      </c>
      <c r="R352" s="25">
        <f t="array" aca="1" ref="R352" ca="1">INDEX('Lorri 401b'!L:L,MATCH('Retirement Calculator'!A352,'Lorri 401b'!N:N,0),0)</f>
        <v>1705118.9802297761</v>
      </c>
      <c r="S352" s="25">
        <f t="shared" ca="1" si="267"/>
        <v>1758803.2077363271</v>
      </c>
    </row>
    <row r="353" spans="1:19" ht="15.75" customHeight="1" x14ac:dyDescent="0.25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45477.300267467268</v>
      </c>
      <c r="R353" s="25">
        <f t="array" aca="1" ref="R353" ca="1">INDEX('Lorri 401b'!L:L,MATCH('Retirement Calculator'!A353,'Lorri 401b'!N:N,0),0)</f>
        <v>1690478.1087015106</v>
      </c>
      <c r="S353" s="25">
        <f t="shared" ca="1" si="267"/>
        <v>1735955.4089689779</v>
      </c>
    </row>
    <row r="354" spans="1:19" ht="15.75" customHeight="1" x14ac:dyDescent="0.25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37236.177498220612</v>
      </c>
      <c r="R354" s="25">
        <f t="array" aca="1" ref="R354" ca="1">INDEX('Lorri 401b'!L:L,MATCH('Retirement Calculator'!A354,'Lorri 401b'!N:N,0),0)</f>
        <v>1675776.2335418772</v>
      </c>
      <c r="S354" s="25">
        <f t="shared" ca="1" si="267"/>
        <v>1713012.4110400979</v>
      </c>
    </row>
    <row r="355" spans="1:19" ht="15.75" customHeight="1" x14ac:dyDescent="0.25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28960.716717435433</v>
      </c>
      <c r="R355" s="25">
        <f t="array" aca="1" ref="R355" ca="1">INDEX('Lorri 401b'!L:L,MATCH('Retirement Calculator'!A355,'Lorri 401b'!N:N,0),0)</f>
        <v>1661013.1005690787</v>
      </c>
      <c r="S355" s="25">
        <f t="shared" ca="1" si="267"/>
        <v>1689973.8172865142</v>
      </c>
    </row>
    <row r="356" spans="1:19" ht="15.75" customHeight="1" x14ac:dyDescent="0.25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20650.774850063648</v>
      </c>
      <c r="R356" s="25">
        <f t="array" aca="1" ref="R356" ca="1">INDEX('Lorri 401b'!L:L,MATCH('Retirement Calculator'!A356,'Lorri 401b'!N:N,0),0)</f>
        <v>1646188.4545422269</v>
      </c>
      <c r="S356" s="25">
        <f t="shared" ca="1" si="267"/>
        <v>1666839.2293922906</v>
      </c>
    </row>
    <row r="357" spans="1:19" ht="15.75" customHeight="1" x14ac:dyDescent="0.25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12306.208224911144</v>
      </c>
      <c r="R357" s="25">
        <f t="array" aca="1" ref="R357" ca="1">INDEX('Lorri 401b'!L:L,MATCH('Retirement Calculator'!A357,'Lorri 401b'!N:N,0),0)</f>
        <v>1631302.0391569298</v>
      </c>
      <c r="S357" s="25">
        <f t="shared" ca="1" si="267"/>
        <v>1643608.2473818411</v>
      </c>
    </row>
    <row r="358" spans="1:19" ht="15.75" customHeight="1" x14ac:dyDescent="0.25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3926.872572153839</v>
      </c>
      <c r="R358" s="25">
        <f t="array" aca="1" ref="R358" ca="1">INDEX('Lorri 401b'!L:L,MATCH('Retirement Calculator'!A358,'Lorri 401b'!N:N,0),0)</f>
        <v>1616353.5970408607</v>
      </c>
      <c r="S358" s="25">
        <f t="shared" ca="1" si="267"/>
        <v>1620280.4696130145</v>
      </c>
    </row>
    <row r="359" spans="1:19" ht="15.75" customHeight="1" x14ac:dyDescent="0.25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-4487.376979156621</v>
      </c>
      <c r="R359" s="25">
        <f t="array" aca="1" ref="R359" ca="1">INDEX('Lorri 401b'!L:L,MATCH('Retirement Calculator'!A359,'Lorri 401b'!N:N,0),0)</f>
        <v>1601342.8697493081</v>
      </c>
      <c r="S359" s="25">
        <f t="shared" ca="1" si="267"/>
        <v>1596855.4927701515</v>
      </c>
    </row>
    <row r="360" spans="1:19" ht="15.75" customHeight="1" x14ac:dyDescent="0.25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-12936.685903597541</v>
      </c>
      <c r="R360" s="25">
        <f t="array" aca="1" ref="R360" ca="1">INDEX('Lorri 401b'!L:L,MATCH('Retirement Calculator'!A360,'Lorri 401b'!N:N,0),0)</f>
        <v>1586269.5977607074</v>
      </c>
      <c r="S360" s="25">
        <f t="shared" ca="1" si="267"/>
        <v>1573332.9118571097</v>
      </c>
    </row>
    <row r="361" spans="1:19" ht="15.75" customHeight="1" x14ac:dyDescent="0.25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-21421.200281890298</v>
      </c>
      <c r="R361" s="25">
        <f t="array" aca="1" ref="R361" ca="1">INDEX('Lorri 401b'!L:L,MATCH('Retirement Calculator'!A361,'Lorri 401b'!N:N,0),0)</f>
        <v>1571133.520472154</v>
      </c>
      <c r="S361" s="25">
        <f t="shared" ca="1" si="267"/>
        <v>1549712.3201902637</v>
      </c>
    </row>
    <row r="362" spans="1:19" ht="15.75" customHeight="1" x14ac:dyDescent="0.25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-29941.06680342594</v>
      </c>
      <c r="R362" s="25">
        <f t="array" aca="1" ref="R362" ca="1">INDEX('Lorri 401b'!L:L,MATCH('Retirement Calculator'!A362,'Lorri 401b'!N:N,0),0)</f>
        <v>1555934.3761948985</v>
      </c>
      <c r="S362" s="25">
        <f t="shared" ca="1" si="267"/>
        <v>1525993.3093914725</v>
      </c>
    </row>
    <row r="363" spans="1:19" ht="15.75" customHeight="1" x14ac:dyDescent="0.25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-38496.432768801315</v>
      </c>
      <c r="R363" s="25">
        <f t="array" aca="1" ref="R363" ca="1">INDEX('Lorri 401b'!L:L,MATCH('Retirement Calculator'!A363,'Lorri 401b'!N:N,0),0)</f>
        <v>1540671.9021498209</v>
      </c>
      <c r="S363" s="25">
        <f t="shared" ca="1" si="267"/>
        <v>1502175.4693810197</v>
      </c>
    </row>
    <row r="364" spans="1:19" ht="15.75" customHeight="1" x14ac:dyDescent="0.25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-47087.446092365753</v>
      </c>
      <c r="R364" s="25">
        <f t="array" aca="1" ref="R364" ca="1">INDEX('Lorri 401b'!L:L,MATCH('Retirement Calculator'!A364,'Lorri 401b'!N:N,0),0)</f>
        <v>1525345.834462889</v>
      </c>
      <c r="S364" s="25">
        <f t="shared" ca="1" si="267"/>
        <v>1478258.3883705232</v>
      </c>
    </row>
    <row r="365" spans="1:19" ht="15.75" customHeight="1" x14ac:dyDescent="0.25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-55714.25530477838</v>
      </c>
      <c r="R365" s="25">
        <f t="array" aca="1" ref="R365" ca="1">INDEX('Lorri 401b'!L:L,MATCH('Retirement Calculator'!A365,'Lorri 401b'!N:N,0),0)</f>
        <v>1509955.9081605948</v>
      </c>
      <c r="S365" s="25">
        <f t="shared" ca="1" si="267"/>
        <v>1454241.6528558163</v>
      </c>
    </row>
    <row r="366" spans="1:19" ht="15.75" customHeight="1" x14ac:dyDescent="0.25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-64377.009555576056</v>
      </c>
      <c r="R366" s="25">
        <f t="array" aca="1" ref="R366" ca="1">INDEX('Lorri 401b'!L:L,MATCH('Retirement Calculator'!A366,'Lorri 401b'!N:N,0),0)</f>
        <v>1494501.8571653743</v>
      </c>
      <c r="S366" s="25">
        <f t="shared" ca="1" si="267"/>
        <v>1430124.8476097982</v>
      </c>
    </row>
    <row r="367" spans="1:19" ht="15.75" customHeight="1" x14ac:dyDescent="0.25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-73075.858615752062</v>
      </c>
      <c r="R367" s="25">
        <f t="array" aca="1" ref="R367" ca="1">INDEX('Lorri 401b'!L:L,MATCH('Retirement Calculator'!A367,'Lorri 401b'!N:N,0),0)</f>
        <v>1478983.4142910072</v>
      </c>
      <c r="S367" s="25">
        <f t="shared" ca="1" si="267"/>
        <v>1405907.5556752551</v>
      </c>
    </row>
    <row r="368" spans="1:19" ht="15.75" customHeight="1" x14ac:dyDescent="0.25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-81810.95288034546</v>
      </c>
      <c r="R368" s="25">
        <f t="array" aca="1" ref="R368" ca="1">INDEX('Lorri 401b'!L:L,MATCH('Retirement Calculator'!A368,'Lorri 401b'!N:N,0),0)</f>
        <v>1463400.3112379969</v>
      </c>
      <c r="S368" s="25">
        <f t="shared" ca="1" si="267"/>
        <v>1381589.3583576514</v>
      </c>
    </row>
    <row r="369" spans="1:19" ht="15.75" customHeight="1" x14ac:dyDescent="0.25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-90582.443371041329</v>
      </c>
      <c r="R369" s="25">
        <f t="array" aca="1" ref="R369" ca="1">INDEX('Lorri 401b'!L:L,MATCH('Retirement Calculator'!A369,'Lorri 401b'!N:N,0),0)</f>
        <v>1447752.2785889322</v>
      </c>
      <c r="S369" s="25">
        <f t="shared" ca="1" si="267"/>
        <v>1357169.8352178908</v>
      </c>
    </row>
    <row r="370" spans="1:19" ht="15.75" customHeight="1" x14ac:dyDescent="0.25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-99390.48173878176</v>
      </c>
      <c r="R370" s="25">
        <f t="array" aca="1" ref="R370" ca="1">INDEX('Lorri 401b'!L:L,MATCH('Retirement Calculator'!A370,'Lorri 401b'!N:N,0),0)</f>
        <v>1432039.0458038298</v>
      </c>
      <c r="S370" s="25">
        <f t="shared" ca="1" si="267"/>
        <v>1332648.564065048</v>
      </c>
    </row>
    <row r="371" spans="1:19" ht="15.75" customHeight="1" x14ac:dyDescent="0.25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-108235.22026638778</v>
      </c>
      <c r="R371" s="25">
        <f t="array" aca="1" ref="R371" ca="1">INDEX('Lorri 401b'!L:L,MATCH('Retirement Calculator'!A371,'Lorri 401b'!N:N,0),0)</f>
        <v>1416260.3412154561</v>
      </c>
      <c r="S371" s="25">
        <f t="shared" ca="1" si="267"/>
        <v>1308025.1209490683</v>
      </c>
    </row>
    <row r="372" spans="1:19" ht="15.75" customHeight="1" x14ac:dyDescent="0.25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-117116.81187119217</v>
      </c>
      <c r="R372" s="25">
        <f t="array" aca="1" ref="R372" ca="1">INDEX('Lorri 401b'!L:L,MATCH('Retirement Calculator'!A372,'Lorri 401b'!N:N,0),0)</f>
        <v>1400415.8920246309</v>
      </c>
      <c r="S372" s="25">
        <f t="shared" ca="1" si="267"/>
        <v>1283299.0801534387</v>
      </c>
    </row>
    <row r="373" spans="1:19" ht="15.75" customHeight="1" x14ac:dyDescent="0.25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-126035.41010768324</v>
      </c>
      <c r="R373" s="25">
        <f t="array" aca="1" ref="R373" ca="1">INDEX('Lorri 401b'!L:L,MATCH('Retirement Calculator'!A373,'Lorri 401b'!N:N,0),0)</f>
        <v>1384505.4242955106</v>
      </c>
      <c r="S373" s="25">
        <f t="shared" ca="1" si="267"/>
        <v>1258470.0141878275</v>
      </c>
    </row>
    <row r="374" spans="1:19" ht="15.75" customHeight="1" x14ac:dyDescent="0.25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-134991.1691701597</v>
      </c>
      <c r="R374" s="25">
        <f t="array" aca="1" ref="R374" ca="1">INDEX('Lorri 401b'!L:L,MATCH('Retirement Calculator'!A374,'Lorri 401b'!N:N,0),0)</f>
        <v>1368528.6629508524</v>
      </c>
      <c r="S374" s="25">
        <f t="shared" ca="1" si="267"/>
        <v>1233537.4937806928</v>
      </c>
    </row>
    <row r="375" spans="1:19" ht="15.75" customHeight="1" x14ac:dyDescent="0.25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-143984.24389539647</v>
      </c>
      <c r="R375" s="25">
        <f t="array" aca="1" ref="R375" ca="1">INDEX('Lorri 401b'!L:L,MATCH('Retirement Calculator'!A375,'Lorri 401b'!N:N,0),0)</f>
        <v>1352485.331767258</v>
      </c>
      <c r="S375" s="25">
        <f t="shared" ca="1" si="267"/>
        <v>1208501.0878718616</v>
      </c>
    </row>
    <row r="376" spans="1:19" ht="15.75" customHeight="1" x14ac:dyDescent="0.25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-153014.78976532174</v>
      </c>
      <c r="R376" s="25">
        <f t="array" aca="1" ref="R376" ca="1">INDEX('Lorri 401b'!L:L,MATCH('Retirement Calculator'!A376,'Lorri 401b'!N:N,0),0)</f>
        <v>1336375.1533703986</v>
      </c>
      <c r="S376" s="25">
        <f t="shared" ca="1" si="267"/>
        <v>1183360.3636050769</v>
      </c>
    </row>
    <row r="377" spans="1:19" ht="15.75" customHeight="1" x14ac:dyDescent="0.25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-162082.96290970501</v>
      </c>
      <c r="R377" s="25">
        <f t="array" aca="1" ref="R377" ca="1">INDEX('Lorri 401b'!L:L,MATCH('Retirement Calculator'!A377,'Lorri 401b'!N:N,0),0)</f>
        <v>1320197.8492302189</v>
      </c>
      <c r="S377" s="25">
        <f t="shared" ca="1" si="267"/>
        <v>1158114.8863205139</v>
      </c>
    </row>
    <row r="378" spans="1:19" ht="15.75" customHeight="1" x14ac:dyDescent="0.25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-171188.92010885655</v>
      </c>
      <c r="R378" s="25">
        <f t="array" aca="1" ref="R378" ca="1">INDEX('Lorri 401b'!L:L,MATCH('Retirement Calculator'!A378,'Lorri 401b'!N:N,0),0)</f>
        <v>1303953.1396561218</v>
      </c>
      <c r="S378" s="25">
        <f t="shared" ca="1" si="267"/>
        <v>1132764.2195472652</v>
      </c>
    </row>
    <row r="379" spans="1:19" ht="15.75" customHeight="1" x14ac:dyDescent="0.25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-180332.81879633787</v>
      </c>
      <c r="R379" s="25">
        <f t="array" aca="1" ref="R379" ca="1">INDEX('Lorri 401b'!L:L,MATCH('Retirement Calculator'!A379,'Lorri 401b'!N:N,0),0)</f>
        <v>1287640.7437921327</v>
      </c>
      <c r="S379" s="25">
        <f t="shared" ca="1" si="267"/>
        <v>1107307.9249957949</v>
      </c>
    </row>
    <row r="380" spans="1:19" ht="15.75" customHeight="1" x14ac:dyDescent="0.25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-189514.81706168372</v>
      </c>
      <c r="R380" s="25">
        <f t="array" aca="1" ref="R380" ca="1">INDEX('Lorri 401b'!L:L,MATCH('Retirement Calculator'!A380,'Lorri 401b'!N:N,0),0)</f>
        <v>1271260.3796120437</v>
      </c>
      <c r="S380" s="25">
        <f t="shared" ca="1" si="267"/>
        <v>1081745.5625503601</v>
      </c>
    </row>
    <row r="381" spans="1:19" ht="15.75" customHeight="1" x14ac:dyDescent="0.25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-198735.07365313516</v>
      </c>
      <c r="R381" s="25">
        <f t="array" aca="1" ref="R381" ca="1">INDEX('Lorri 401b'!L:L,MATCH('Retirement Calculator'!A381,'Lorri 401b'!N:N,0),0)</f>
        <v>1254811.7639145376</v>
      </c>
      <c r="S381" s="25">
        <f t="shared" ca="1" si="267"/>
        <v>1056076.6902614024</v>
      </c>
    </row>
    <row r="382" spans="1:19" ht="15.75" customHeight="1" x14ac:dyDescent="0.25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-207993.74798038433</v>
      </c>
      <c r="R382" s="25">
        <f t="array" aca="1" ref="R382" ca="1">INDEX('Lorri 401b'!L:L,MATCH('Retirement Calculator'!A382,'Lorri 401b'!N:N,0),0)</f>
        <v>1238294.612318292</v>
      </c>
      <c r="S382" s="25">
        <f t="shared" ca="1" si="267"/>
        <v>1030300.8643379076</v>
      </c>
    </row>
    <row r="383" spans="1:19" ht="15.75" customHeight="1" x14ac:dyDescent="0.25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-217291.00011733038</v>
      </c>
      <c r="R383" s="25">
        <f t="array" aca="1" ref="R383" ca="1">INDEX('Lorri 401b'!L:L,MATCH('Retirement Calculator'!A383,'Lorri 401b'!N:N,0),0)</f>
        <v>1221708.639257062</v>
      </c>
      <c r="S383" s="25">
        <f t="shared" ca="1" si="267"/>
        <v>1004417.6391397316</v>
      </c>
    </row>
    <row r="384" spans="1:19" ht="15.75" customHeight="1" x14ac:dyDescent="0.25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-226626.99080484701</v>
      </c>
      <c r="R384" s="25">
        <f t="array" aca="1" ref="R384" ca="1">INDEX('Lorri 401b'!L:L,MATCH('Retirement Calculator'!A384,'Lorri 401b'!N:N,0),0)</f>
        <v>1205053.5579747434</v>
      </c>
      <c r="S384" s="25">
        <f t="shared" ca="1" si="267"/>
        <v>978426.56716989644</v>
      </c>
    </row>
    <row r="385" spans="1:19" ht="15.75" customHeight="1" x14ac:dyDescent="0.25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-236001.88145356163</v>
      </c>
      <c r="R385" s="25">
        <f t="array" aca="1" ref="R385" ca="1">INDEX('Lorri 401b'!L:L,MATCH('Retirement Calculator'!A385,'Lorri 401b'!N:N,0),0)</f>
        <v>1188329.0805204152</v>
      </c>
      <c r="S385" s="25">
        <f t="shared" ca="1" si="267"/>
        <v>952327.19906685362</v>
      </c>
    </row>
    <row r="386" spans="1:19" ht="15.75" customHeight="1" x14ac:dyDescent="0.25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-245415.83414664591</v>
      </c>
      <c r="R386" s="25">
        <f t="array" aca="1" ref="R386" ca="1">INDEX('Lorri 401b'!L:L,MATCH('Retirement Calculator'!A386,'Lorri 401b'!N:N,0),0)</f>
        <v>1171534.9177433606</v>
      </c>
      <c r="S386" s="25">
        <f t="shared" ca="1" si="267"/>
        <v>926119.08359671477</v>
      </c>
    </row>
    <row r="387" spans="1:19" ht="15.75" customHeight="1" x14ac:dyDescent="0.25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-254869.01164261805</v>
      </c>
      <c r="R387" s="25">
        <f t="array" aca="1" ref="R387" ca="1">INDEX('Lorri 401b'!L:L,MATCH('Retirement Calculator'!A387,'Lorri 401b'!N:N,0),0)</f>
        <v>1154670.7792880684</v>
      </c>
      <c r="S387" s="25">
        <f t="shared" ca="1" si="267"/>
        <v>899801.76764545031</v>
      </c>
    </row>
    <row r="388" spans="1:19" ht="15.75" customHeight="1" x14ac:dyDescent="0.25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-264361.57737815671</v>
      </c>
      <c r="R388" s="25">
        <f t="array" aca="1" ref="R388" ca="1">INDEX('Lorri 401b'!L:L,MATCH('Retirement Calculator'!A388,'Lorri 401b'!N:N,0),0)</f>
        <v>1137736.3735892125</v>
      </c>
      <c r="S388" s="25">
        <f t="shared" ca="1" si="267"/>
        <v>873374.79621105583</v>
      </c>
    </row>
    <row r="389" spans="1:19" ht="15.75" customHeight="1" x14ac:dyDescent="0.25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-273893.69547092682</v>
      </c>
      <c r="R389" s="25">
        <f t="array" aca="1" ref="R389" ca="1">INDEX('Lorri 401b'!L:L,MATCH('Retirement Calculator'!A389,'Lorri 401b'!N:N,0),0)</f>
        <v>1120731.4078666114</v>
      </c>
      <c r="S389" s="25">
        <f t="shared" ca="1" si="267"/>
        <v>846837.71239568456</v>
      </c>
    </row>
    <row r="390" spans="1:19" ht="15.75" customHeight="1" x14ac:dyDescent="0.25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-283465.53072241676</v>
      </c>
      <c r="R390" s="25">
        <f t="array" aca="1" ref="R390" ca="1">INDEX('Lorri 401b'!L:L,MATCH('Retirement Calculator'!A390,'Lorri 401b'!N:N,0),0)</f>
        <v>1103655.588120166</v>
      </c>
      <c r="S390" s="25">
        <f t="shared" ca="1" si="267"/>
        <v>820190.05739774927</v>
      </c>
    </row>
    <row r="391" spans="1:19" ht="15.75" customHeight="1" x14ac:dyDescent="0.25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-293077.24862078793</v>
      </c>
      <c r="R391" s="25">
        <f t="array" aca="1" ref="R391" ca="1">INDEX('Lorri 401b'!L:L,MATCH('Retirement Calculator'!A391,'Lorri 401b'!N:N,0),0)</f>
        <v>1086508.6191247771</v>
      </c>
      <c r="S391" s="25">
        <f t="shared" ca="1" si="267"/>
        <v>793431.37050398928</v>
      </c>
    </row>
    <row r="392" spans="1:19" ht="15.75" customHeight="1" x14ac:dyDescent="0.25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-302729.01534373563</v>
      </c>
      <c r="R392" s="25">
        <f t="array" aca="1" ref="R392" ca="1">INDEX('Lorri 401b'!L:L,MATCH('Retirement Calculator'!A392,'Lorri 401b'!N:N,0),0)</f>
        <v>1069290.2044252409</v>
      </c>
      <c r="S392" s="25">
        <f t="shared" ca="1" si="267"/>
        <v>766561.18908150517</v>
      </c>
    </row>
    <row r="393" spans="1:19" ht="15.75" customHeight="1" x14ac:dyDescent="0.25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-312420.99776136229</v>
      </c>
      <c r="R393" s="25">
        <f t="array" aca="1" ref="R393" ca="1">INDEX('Lorri 401b'!L:L,MATCH('Retirement Calculator'!A393,'Lorri 401b'!N:N,0),0)</f>
        <v>1052000.0463311232</v>
      </c>
      <c r="S393" s="25">
        <f t="shared" ca="1" si="267"/>
        <v>739579.04856976098</v>
      </c>
    </row>
    <row r="394" spans="1:19" ht="15.75" customHeight="1" x14ac:dyDescent="0.25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-322153.36343906238</v>
      </c>
      <c r="R394" s="25">
        <f t="array" aca="1" ref="R394" ca="1">INDEX('Lorri 401b'!L:L,MATCH('Retirement Calculator'!A394,'Lorri 401b'!N:N,0),0)</f>
        <v>1034637.8459116133</v>
      </c>
      <c r="S394" s="25">
        <f t="shared" ca="1" si="267"/>
        <v>712484.48247255094</v>
      </c>
    </row>
    <row r="395" spans="1:19" ht="15.75" customHeight="1" x14ac:dyDescent="0.25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-331926.28064041957</v>
      </c>
      <c r="R395" s="25">
        <f t="array" aca="1" ref="R395" ca="1">INDEX('Lorri 401b'!L:L,MATCH('Retirement Calculator'!A395,'Lorri 401b'!N:N,0),0)</f>
        <v>1017203.3029903555</v>
      </c>
      <c r="S395" s="25">
        <f t="shared" ca="1" si="267"/>
        <v>685277.02234993596</v>
      </c>
    </row>
    <row r="396" spans="1:19" ht="15.75" customHeight="1" x14ac:dyDescent="0.25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-341739.91833011573</v>
      </c>
      <c r="R396" s="25">
        <f t="array" aca="1" ref="R396" ca="1">INDEX('Lorri 401b'!L:L,MATCH('Retirement Calculator'!A396,'Lorri 401b'!N:N,0),0)</f>
        <v>999696.11614025908</v>
      </c>
      <c r="S396" s="25">
        <f t="shared" ca="1" si="267"/>
        <v>657956.19781014335</v>
      </c>
    </row>
    <row r="397" spans="1:19" ht="15.75" customHeight="1" x14ac:dyDescent="0.25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-351594.44617685233</v>
      </c>
      <c r="R397" s="25">
        <f t="array" aca="1" ref="R397" ca="1">INDEX('Lorri 401b'!L:L,MATCH('Retirement Calculator'!A397,'Lorri 401b'!N:N,0),0)</f>
        <v>982115.98267828731</v>
      </c>
      <c r="S397" s="25">
        <f t="shared" ca="1" si="267"/>
        <v>630521.53650143498</v>
      </c>
    </row>
    <row r="398" spans="1:19" ht="15.75" customHeight="1" x14ac:dyDescent="0.25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-361490.03455628367</v>
      </c>
      <c r="R398" s="25">
        <f t="array" aca="1" ref="R398" ca="1">INDEX('Lorri 401b'!L:L,MATCH('Retirement Calculator'!A398,'Lorri 401b'!N:N,0),0)</f>
        <v>964462.598660224</v>
      </c>
      <c r="S398" s="25">
        <f t="shared" ca="1" si="267"/>
        <v>602972.56410394027</v>
      </c>
    </row>
    <row r="399" spans="1:19" ht="15.75" customHeight="1" x14ac:dyDescent="0.25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-371426.85455396265</v>
      </c>
      <c r="R399" s="25">
        <f t="array" aca="1" ref="R399" ca="1">INDEX('Lorri 401b'!L:L,MATCH('Retirement Calculator'!A399,'Lorri 401b'!N:N,0),0)</f>
        <v>946735.65887541883</v>
      </c>
      <c r="S399" s="25">
        <f t="shared" ca="1" si="267"/>
        <v>575308.80432145623</v>
      </c>
    </row>
    <row r="400" spans="1:19" ht="15.75" customHeight="1" x14ac:dyDescent="0.25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-381405.07796829857</v>
      </c>
      <c r="R400" s="25">
        <f t="array" aca="1" ref="R400" ca="1">INDEX('Lorri 401b'!L:L,MATCH('Retirement Calculator'!A400,'Lorri 401b'!N:N,0),0)</f>
        <v>928934.85684151016</v>
      </c>
      <c r="S400" s="25">
        <f t="shared" ca="1" si="267"/>
        <v>547529.77887321159</v>
      </c>
    </row>
    <row r="401" spans="1:19" ht="15.75" customHeight="1" x14ac:dyDescent="0.25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-391424.87731352757</v>
      </c>
      <c r="R401" s="25">
        <f t="array" aca="1" ref="R401" ca="1">INDEX('Lorri 401b'!L:L,MATCH('Retirement Calculator'!A401,'Lorri 401b'!N:N,0),0)</f>
        <v>911059.88479912688</v>
      </c>
      <c r="S401" s="25">
        <f t="shared" ca="1" si="267"/>
        <v>519635.00748559932</v>
      </c>
    </row>
    <row r="402" spans="1:19" ht="15.75" customHeight="1" x14ac:dyDescent="0.25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-401486.42582269502</v>
      </c>
      <c r="R402" s="25">
        <f t="array" aca="1" ref="R402" ca="1">INDEX('Lorri 401b'!L:L,MATCH('Retirement Calculator'!A402,'Lorri 401b'!N:N,0),0)</f>
        <v>893110.43370656716</v>
      </c>
      <c r="S402" s="25">
        <f t="shared" ca="1" si="267"/>
        <v>491624.00788387214</v>
      </c>
    </row>
    <row r="403" spans="1:19" ht="15.75" customHeight="1" x14ac:dyDescent="0.25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-411589.89745065069</v>
      </c>
      <c r="R403" s="25">
        <f t="array" aca="1" ref="R403" ca="1">INDEX('Lorri 401b'!L:L,MATCH('Retirement Calculator'!A403,'Lorri 401b'!N:N,0),0)</f>
        <v>875086.19323445496</v>
      </c>
      <c r="S403" s="25">
        <f t="shared" ca="1" si="267"/>
        <v>463496.29578380426</v>
      </c>
    </row>
    <row r="404" spans="1:19" ht="15.75" customHeight="1" x14ac:dyDescent="0.25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-421735.46687705617</v>
      </c>
      <c r="R404" s="25">
        <f t="array" aca="1" ref="R404" ca="1">INDEX('Lorri 401b'!L:L,MATCH('Retirement Calculator'!A404,'Lorri 401b'!N:N,0),0)</f>
        <v>856986.85176037566</v>
      </c>
      <c r="S404" s="25">
        <f t="shared" ca="1" si="267"/>
        <v>435251.38488331949</v>
      </c>
    </row>
    <row r="405" spans="1:19" ht="15.75" customHeight="1" x14ac:dyDescent="0.25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-431923.30950940499</v>
      </c>
      <c r="R405" s="25">
        <f t="array" aca="1" ref="R405" ca="1">INDEX('Lorri 401b'!L:L,MATCH('Retirement Calculator'!A405,'Lorri 401b'!N:N,0),0)</f>
        <v>838812.09636348777</v>
      </c>
      <c r="S405" s="25">
        <f t="shared" ca="1" si="267"/>
        <v>406888.78685408278</v>
      </c>
    </row>
    <row r="406" spans="1:19" ht="15.75" customHeight="1" x14ac:dyDescent="0.25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-442153.6014860553</v>
      </c>
      <c r="R406" s="25">
        <f t="array" aca="1" ref="R406" ca="1">INDEX('Lorri 401b'!L:L,MATCH('Retirement Calculator'!A406,'Lorri 401b'!N:N,0),0)</f>
        <v>820561.61281911284</v>
      </c>
      <c r="S406" s="25">
        <f t="shared" ca="1" si="267"/>
        <v>378408.01133305754</v>
      </c>
    </row>
    <row r="407" spans="1:19" ht="15.75" customHeight="1" x14ac:dyDescent="0.25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-452426.51967927493</v>
      </c>
      <c r="R407" s="25">
        <f t="array" aca="1" ref="R407" ca="1">INDEX('Lorri 401b'!L:L,MATCH('Retirement Calculator'!A407,'Lorri 401b'!N:N,0),0)</f>
        <v>802235.08559330285</v>
      </c>
      <c r="S407" s="25">
        <f t="shared" ca="1" si="267"/>
        <v>349808.56591402792</v>
      </c>
    </row>
    <row r="408" spans="1:19" ht="15.75" customHeight="1" x14ac:dyDescent="0.25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-462742.24169829965</v>
      </c>
      <c r="R408" s="25">
        <f t="array" aca="1" ref="R408" ca="1">INDEX('Lorri 401b'!L:L,MATCH('Retirement Calculator'!A408,'Lorri 401b'!N:N,0),0)</f>
        <v>783832.19783738547</v>
      </c>
      <c r="S408" s="25">
        <f t="shared" ca="1" si="267"/>
        <v>321089.95613908581</v>
      </c>
    </row>
    <row r="409" spans="1:19" ht="15.75" customHeight="1" x14ac:dyDescent="0.25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-473100.94589240366</v>
      </c>
      <c r="R409" s="25">
        <f t="array" aca="1" ref="R409" ca="1">INDEX('Lorri 401b'!L:L,MATCH('Retirement Calculator'!A409,'Lorri 401b'!N:N,0),0)</f>
        <v>765352.63138248515</v>
      </c>
      <c r="S409" s="25">
        <f t="shared" ca="1" si="267"/>
        <v>292251.68549008149</v>
      </c>
    </row>
    <row r="410" spans="1:19" ht="15.75" customHeight="1" x14ac:dyDescent="0.25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-483502.81135398312</v>
      </c>
      <c r="R410" s="25">
        <f t="array" aca="1" ref="R410" ca="1">INDEX('Lorri 401b'!L:L,MATCH('Retirement Calculator'!A410,'Lorri 401b'!N:N,0),0)</f>
        <v>746796.06673402258</v>
      </c>
      <c r="S410" s="25">
        <f t="shared" ca="1" si="267"/>
        <v>263293.25538003945</v>
      </c>
    </row>
    <row r="411" spans="1:19" ht="15.75" customHeight="1" x14ac:dyDescent="0.25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-493948.01792165247</v>
      </c>
      <c r="R411" s="25">
        <f t="array" aca="1" ref="R411" ca="1">INDEX('Lorri 401b'!L:L,MATCH('Retirement Calculator'!A411,'Lorri 401b'!N:N,0),0)</f>
        <v>728162.1830661915</v>
      </c>
      <c r="S411" s="25">
        <f t="shared" ca="1" si="267"/>
        <v>234214.16514453903</v>
      </c>
    </row>
    <row r="412" spans="1:19" ht="15.75" customHeight="1" x14ac:dyDescent="0.25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-504436.74618335377</v>
      </c>
      <c r="R412" s="25">
        <f t="array" aca="1" ref="R412" ca="1">INDEX('Lorri 401b'!L:L,MATCH('Retirement Calculator'!A412,'Lorri 401b'!N:N,0),0)</f>
        <v>709450.65821641113</v>
      </c>
      <c r="S412" s="25">
        <f t="shared" ca="1" si="267"/>
        <v>205013.91203305736</v>
      </c>
    </row>
    <row r="413" spans="1:19" ht="15.75" customHeight="1" x14ac:dyDescent="0.25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-514969.17747947882</v>
      </c>
      <c r="R413" s="25">
        <f t="array" aca="1" ref="R413" ca="1">INDEX('Lorri 401b'!L:L,MATCH('Retirement Calculator'!A413,'Lorri 401b'!N:N,0),0)</f>
        <v>690661.16867975669</v>
      </c>
      <c r="S413" s="25">
        <f t="shared" ca="1" si="267"/>
        <v>175691.99120027787</v>
      </c>
    </row>
    <row r="414" spans="1:19" ht="15.75" customHeight="1" x14ac:dyDescent="0.25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-525545.49390600447</v>
      </c>
      <c r="R414" s="25">
        <f t="array" aca="1" ref="R414" ca="1">INDEX('Lorri 401b'!L:L,MATCH('Retirement Calculator'!A414,'Lorri 401b'!N:N,0),0)</f>
        <v>671793.38960336626</v>
      </c>
      <c r="S414" s="25">
        <f t="shared" ca="1" si="267"/>
        <v>146247.89569736179</v>
      </c>
    </row>
    <row r="415" spans="1:19" ht="15.75" customHeight="1" x14ac:dyDescent="0.25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-536165.87831764063</v>
      </c>
      <c r="R415" s="25">
        <f t="array" aca="1" ref="R415" ca="1">INDEX('Lorri 401b'!L:L,MATCH('Retirement Calculator'!A415,'Lorri 401b'!N:N,0),0)</f>
        <v>652846.99478082417</v>
      </c>
      <c r="S415" s="25">
        <f t="shared" ca="1" si="267"/>
        <v>116681.11646318354</v>
      </c>
    </row>
    <row r="416" spans="1:19" ht="15.75" customHeight="1" x14ac:dyDescent="0.25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-546830.51433099189</v>
      </c>
      <c r="R416" s="25">
        <f t="array" aca="1" ref="R416" ca="1">INDEX('Lorri 401b'!L:L,MATCH('Retirement Calculator'!A416,'Lorri 401b'!N:N,0),0)</f>
        <v>633821.65664652141</v>
      </c>
      <c r="S416" s="25">
        <f t="shared" ca="1" si="267"/>
        <v>86991.14231552952</v>
      </c>
    </row>
    <row r="417" spans="1:19" ht="15.75" customHeight="1" x14ac:dyDescent="0.25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-557539.58632773208</v>
      </c>
      <c r="R417" s="25">
        <f t="array" aca="1" ref="R417" ca="1">INDEX('Lorri 401b'!L:L,MATCH('Retirement Calculator'!A417,'Lorri 401b'!N:N,0),0)</f>
        <v>614717.04626999248</v>
      </c>
      <c r="S417" s="25">
        <f t="shared" ca="1" si="267"/>
        <v>57177.459942260408</v>
      </c>
    </row>
    <row r="418" spans="1:19" ht="15.75" customHeight="1" x14ac:dyDescent="0.25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-568293.27945779206</v>
      </c>
      <c r="R418" s="25">
        <f t="array" aca="1" ref="R418" ca="1">INDEX('Lorri 401b'!L:L,MATCH('Retirement Calculator'!A418,'Lorri 401b'!N:N,0),0)</f>
        <v>595532.83335022803</v>
      </c>
      <c r="S418" s="25">
        <f t="shared" ca="1" si="267"/>
        <v>27239.553892435972</v>
      </c>
    </row>
    <row r="419" spans="1:19" ht="15.75" customHeight="1" x14ac:dyDescent="0.25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-579091.77964256064</v>
      </c>
      <c r="R419" s="25">
        <f t="array" aca="1" ref="R419" ca="1">INDEX('Lorri 401b'!L:L,MATCH('Retirement Calculator'!A419,'Lorri 401b'!N:N,0),0)</f>
        <v>576268.68620996445</v>
      </c>
      <c r="S419" s="25">
        <f t="shared" ca="1" si="267"/>
        <v>-2823.0934325961862</v>
      </c>
    </row>
    <row r="420" spans="1:19" ht="15.75" customHeight="1" x14ac:dyDescent="0.25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-589935.27357809909</v>
      </c>
      <c r="R420" s="25">
        <f t="array" aca="1" ref="R420" ca="1">INDEX('Lorri 401b'!L:L,MATCH('Retirement Calculator'!A420,'Lorri 401b'!N:N,0),0)</f>
        <v>556924.27178994985</v>
      </c>
      <c r="S420" s="25">
        <f t="shared" ca="1" si="267"/>
        <v>-33011.001788149239</v>
      </c>
    </row>
    <row r="421" spans="1:19" ht="15.75" customHeight="1" x14ac:dyDescent="0.25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-600823.94873836893</v>
      </c>
      <c r="R421" s="25">
        <f t="array" aca="1" ref="R421" ca="1">INDEX('Lorri 401b'!L:L,MATCH('Retirement Calculator'!A421,'Lorri 401b'!N:N,0),0)</f>
        <v>537499.255643185</v>
      </c>
      <c r="S421" s="25">
        <f t="shared" ca="1" si="267"/>
        <v>-63324.693095183931</v>
      </c>
    </row>
    <row r="422" spans="1:19" ht="15.75" customHeight="1" x14ac:dyDescent="0.25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-611757.99337847321</v>
      </c>
      <c r="R422" s="25">
        <f t="array" aca="1" ref="R422" ca="1">INDEX('Lorri 401b'!L:L,MATCH('Retirement Calculator'!A422,'Lorri 401b'!N:N,0),0)</f>
        <v>517993.30192914209</v>
      </c>
      <c r="S422" s="25">
        <f t="shared" ca="1" si="267"/>
        <v>-93764.69144933112</v>
      </c>
    </row>
    <row r="423" spans="1:19" ht="15.75" customHeight="1" x14ac:dyDescent="0.25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-622737.59653791133</v>
      </c>
      <c r="R423" s="25">
        <f t="array" aca="1" ref="R423" ca="1">INDEX('Lorri 401b'!L:L,MATCH('Retirement Calculator'!A423,'Lorri 401b'!N:N,0),0)</f>
        <v>498406.07340795733</v>
      </c>
      <c r="S423" s="25">
        <f t="shared" ca="1" si="267"/>
        <v>-124331.523129954</v>
      </c>
    </row>
    <row r="424" spans="1:19" ht="15.75" customHeight="1" x14ac:dyDescent="0.25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-633762.94804384711</v>
      </c>
      <c r="R424" s="25">
        <f t="array" aca="1" ref="R424" ca="1">INDEX('Lorri 401b'!L:L,MATCH('Retirement Calculator'!A424,'Lorri 401b'!N:N,0),0)</f>
        <v>478737.23143460095</v>
      </c>
      <c r="S424" s="25">
        <f t="shared" ca="1" si="267"/>
        <v>-155025.71660924616</v>
      </c>
    </row>
    <row r="425" spans="1:19" ht="15.75" customHeight="1" x14ac:dyDescent="0.25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-644834.23851439089</v>
      </c>
      <c r="R425" s="25">
        <f t="array" aca="1" ref="R425" ca="1">INDEX('Lorri 401b'!L:L,MATCH('Retirement Calculator'!A425,'Lorri 401b'!N:N,0),0)</f>
        <v>458986.43595302227</v>
      </c>
      <c r="S425" s="25">
        <f t="shared" ca="1" si="267"/>
        <v>-185847.80256136862</v>
      </c>
    </row>
    <row r="426" spans="1:19" ht="15.75" customHeight="1" x14ac:dyDescent="0.25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-655951.65936189529</v>
      </c>
      <c r="R426" s="25">
        <f t="array" aca="1" ref="R426" ca="1">INDEX('Lorri 401b'!L:L,MATCH('Retirement Calculator'!A426,'Lorri 401b'!N:N,0),0)</f>
        <v>439153.34549027035</v>
      </c>
      <c r="S426" s="25">
        <f t="shared" ca="1" si="267"/>
        <v>-216798.31387162494</v>
      </c>
    </row>
    <row r="427" spans="1:19" ht="15.75" customHeight="1" x14ac:dyDescent="0.25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-667115.40279626427</v>
      </c>
      <c r="R427" s="25">
        <f t="array" aca="1" ref="R427" ca="1">INDEX('Lorri 401b'!L:L,MATCH('Retirement Calculator'!A427,'Lorri 401b'!N:N,0),0)</f>
        <v>419237.61715059029</v>
      </c>
      <c r="S427" s="25">
        <f t="shared" ca="1" si="267"/>
        <v>-247877.78564567398</v>
      </c>
    </row>
    <row r="428" spans="1:19" ht="15.75" customHeight="1" x14ac:dyDescent="0.25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-678325.66182827647</v>
      </c>
      <c r="R428" s="25">
        <f t="array" aca="1" ref="R428" ca="1">INDEX('Lorri 401b'!L:L,MATCH('Retirement Calculator'!A428,'Lorri 401b'!N:N,0),0)</f>
        <v>399238.90660949488</v>
      </c>
      <c r="S428" s="25">
        <f t="shared" ca="1" si="267"/>
        <v>-279086.75521878159</v>
      </c>
    </row>
    <row r="429" spans="1:19" ht="15.75" customHeight="1" x14ac:dyDescent="0.25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-689582.63027292211</v>
      </c>
      <c r="R429" s="25">
        <f t="array" aca="1" ref="R429" ca="1">INDEX('Lorri 401b'!L:L,MATCH('Retirement Calculator'!A429,'Lorri 401b'!N:N,0),0)</f>
        <v>379156.86810781155</v>
      </c>
      <c r="S429" s="25">
        <f t="shared" ca="1" si="267"/>
        <v>-310425.76216511056</v>
      </c>
    </row>
    <row r="430" spans="1:19" ht="15.75" customHeight="1" x14ac:dyDescent="0.25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-700886.50275275367</v>
      </c>
      <c r="R430" s="25">
        <f t="array" aca="1" ref="R430" ca="1">INDEX('Lorri 401b'!L:L,MATCH('Retirement Calculator'!A430,'Lorri 401b'!N:N,0),0)</f>
        <v>358991.15444570454</v>
      </c>
      <c r="S430" s="25">
        <f t="shared" ca="1" si="267"/>
        <v>-341895.34830704913</v>
      </c>
    </row>
    <row r="431" spans="1:19" ht="15.75" customHeight="1" x14ac:dyDescent="0.25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-712237.47470125125</v>
      </c>
      <c r="R431" s="25">
        <f t="array" aca="1" ref="R431" ca="1">INDEX('Lorri 401b'!L:L,MATCH('Retirement Calculator'!A431,'Lorri 401b'!N:N,0),0)</f>
        <v>338741.41697667213</v>
      </c>
      <c r="S431" s="25">
        <f t="shared" ca="1" si="267"/>
        <v>-373496.05772457912</v>
      </c>
    </row>
    <row r="432" spans="1:19" ht="15.75" customHeight="1" x14ac:dyDescent="0.25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-723635.7423662009</v>
      </c>
      <c r="R432" s="25">
        <f t="array" aca="1" ref="R432" ca="1">INDEX('Lorri 401b'!L:L,MATCH('Retirement Calculator'!A432,'Lorri 401b'!N:N,0),0)</f>
        <v>318407.30560151872</v>
      </c>
      <c r="S432" s="25">
        <f t="shared" ca="1" si="267"/>
        <v>-405228.43676468218</v>
      </c>
    </row>
    <row r="433" spans="1:19" ht="15.75" customHeight="1" x14ac:dyDescent="0.25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-735081.50281308778</v>
      </c>
      <c r="R433" s="25">
        <f t="array" aca="1" ref="R433" ca="1">INDEX('Lorri 401b'!L:L,MATCH('Retirement Calculator'!A433,'Lorri 401b'!N:N,0),0)</f>
        <v>297988.46876230219</v>
      </c>
      <c r="S433" s="25">
        <f t="shared" ca="1" si="267"/>
        <v>-437093.03405078559</v>
      </c>
    </row>
    <row r="434" spans="1:19" ht="15.75" customHeight="1" x14ac:dyDescent="0.25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-746574.95392850344</v>
      </c>
      <c r="R434" s="25">
        <f t="array" aca="1" ref="R434" ca="1">INDEX('Lorri 401b'!L:L,MATCH('Retirement Calculator'!A434,'Lorri 401b'!N:N,0),0)</f>
        <v>277484.55343625561</v>
      </c>
      <c r="S434" s="25">
        <f t="shared" ca="1" si="267"/>
        <v>-469090.40049224783</v>
      </c>
    </row>
    <row r="435" spans="1:19" ht="15.75" customHeight="1" x14ac:dyDescent="0.25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-758116.29442356667</v>
      </c>
      <c r="R435" s="25">
        <f t="array" aca="1" ref="R435" ca="1">INDEX('Lorri 401b'!L:L,MATCH('Retirement Calculator'!A435,'Lorri 401b'!N:N,0),0)</f>
        <v>256895.2051296838</v>
      </c>
      <c r="S435" s="25">
        <f t="shared" ca="1" si="267"/>
        <v>-501221.08929388283</v>
      </c>
    </row>
    <row r="436" spans="1:19" ht="15.75" customHeight="1" x14ac:dyDescent="0.25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-769705.72383735934</v>
      </c>
      <c r="R436" s="25">
        <f t="array" aca="1" ref="R436" ca="1">INDEX('Lorri 401b'!L:L,MATCH('Retirement Calculator'!A436,'Lorri 401b'!N:N,0),0)</f>
        <v>236220.06787183462</v>
      </c>
      <c r="S436" s="25">
        <f t="shared" ca="1" si="267"/>
        <v>-533485.65596552473</v>
      </c>
    </row>
    <row r="437" spans="1:19" ht="15.75" customHeight="1" x14ac:dyDescent="0.25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-781343.4425403761</v>
      </c>
      <c r="R437" s="25">
        <f t="array" aca="1" ref="R437" ca="1">INDEX('Lorri 401b'!L:L,MATCH('Retirement Calculator'!A437,'Lorri 401b'!N:N,0),0)</f>
        <v>215458.78420874439</v>
      </c>
      <c r="S437" s="25">
        <f t="shared" ca="1" si="267"/>
        <v>-565884.65833163168</v>
      </c>
    </row>
    <row r="438" spans="1:19" ht="15.75" customHeight="1" x14ac:dyDescent="0.25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-793029.65173798881</v>
      </c>
      <c r="R438" s="25">
        <f t="array" aca="1" ref="R438" ca="1">INDEX('Lorri 401b'!L:L,MATCH('Retirement Calculator'!A438,'Lorri 401b'!N:N,0),0)</f>
        <v>194610.99519705796</v>
      </c>
      <c r="S438" s="25">
        <f t="shared" ca="1" si="267"/>
        <v>-598418.65654093085</v>
      </c>
    </row>
    <row r="439" spans="1:19" ht="15.75" customHeight="1" x14ac:dyDescent="0.25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-804764.55347392487</v>
      </c>
      <c r="R439" s="25">
        <f t="array" aca="1" ref="R439" ca="1">INDEX('Lorri 401b'!L:L,MATCH('Retirement Calculator'!A439,'Lorri 401b'!N:N,0),0)</f>
        <v>173676.34039782285</v>
      </c>
      <c r="S439" s="25">
        <f t="shared" ca="1" si="267"/>
        <v>-631088.21307610208</v>
      </c>
    </row>
    <row r="440" spans="1:19" ht="15.75" customHeight="1" x14ac:dyDescent="0.25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-816548.35063376068</v>
      </c>
      <c r="R440" s="25">
        <f t="array" aca="1" ref="R440" ca="1">INDEX('Lorri 401b'!L:L,MATCH('Retirement Calculator'!A440,'Lorri 401b'!N:N,0),0)</f>
        <v>152654.45787025758</v>
      </c>
      <c r="S440" s="25">
        <f t="shared" ca="1" si="267"/>
        <v>-663893.89276350313</v>
      </c>
    </row>
    <row r="441" spans="1:19" ht="15.75" customHeight="1" x14ac:dyDescent="0.25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-828381.24694842915</v>
      </c>
      <c r="R441" s="25">
        <f t="array" aca="1" ref="R441" ca="1">INDEX('Lorri 401b'!L:L,MATCH('Retirement Calculator'!A441,'Lorri 401b'!N:N,0),0)</f>
        <v>131544.98416549413</v>
      </c>
      <c r="S441" s="25">
        <f t="shared" ca="1" si="267"/>
        <v>-696836.26278293505</v>
      </c>
    </row>
    <row r="442" spans="1:19" ht="15.75" customHeight="1" x14ac:dyDescent="0.25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-840263.44699774205</v>
      </c>
      <c r="R442" s="25">
        <f t="array" aca="1" ref="R442" ca="1">INDEX('Lorri 401b'!L:L,MATCH('Retirement Calculator'!A442,'Lorri 401b'!N:N,0),0)</f>
        <v>110347.55432029415</v>
      </c>
      <c r="S442" s="25">
        <f t="shared" ca="1" si="267"/>
        <v>-729915.89267744788</v>
      </c>
    </row>
    <row r="443" spans="1:19" ht="15.75" customHeight="1" x14ac:dyDescent="0.25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-852195.15621392708</v>
      </c>
      <c r="R443" s="25">
        <f t="array" aca="1" ref="R443" ca="1">INDEX('Lorri 401b'!L:L,MATCH('Retirement Calculator'!A443,'Lorri 401b'!N:N,0),0)</f>
        <v>89061.801850739168</v>
      </c>
      <c r="S443" s="25">
        <f t="shared" ca="1" si="267"/>
        <v>-763133.35436318791</v>
      </c>
    </row>
    <row r="444" spans="1:19" ht="15.75" customHeight="1" x14ac:dyDescent="0.25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-864176.58088517957</v>
      </c>
      <c r="R444" s="25">
        <f t="array" aca="1" ref="R444" ca="1">INDEX('Lorri 401b'!L:L,MATCH('Retirement Calculator'!A444,'Lorri 401b'!N:N,0),0)</f>
        <v>67687.35874589438</v>
      </c>
      <c r="S444" s="25">
        <f t="shared" ca="1" si="267"/>
        <v>-796489.22213928518</v>
      </c>
    </row>
    <row r="445" spans="1:19" ht="15.75" customHeight="1" x14ac:dyDescent="0.25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-876207.92815922888</v>
      </c>
      <c r="R445" s="25">
        <f t="array" aca="1" ref="R445" ca="1">INDEX('Lorri 401b'!L:L,MATCH('Retirement Calculator'!A445,'Lorri 401b'!N:N,0),0)</f>
        <v>46223.855461446074</v>
      </c>
      <c r="S445" s="25">
        <f t="shared" ca="1" si="267"/>
        <v>-829984.07269778277</v>
      </c>
    </row>
    <row r="446" spans="1:19" ht="15.75" customHeight="1" x14ac:dyDescent="0.25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-888289.40604692011</v>
      </c>
      <c r="R446" s="25">
        <f t="array" aca="1" ref="R446" ca="1">INDEX('Lorri 401b'!L:L,MATCH('Retirement Calculator'!A446,'Lorri 401b'!N:N,0),0)</f>
        <v>24670.920913312566</v>
      </c>
      <c r="S446" s="25">
        <f t="shared" ca="1" si="267"/>
        <v>-863618.48513360752</v>
      </c>
    </row>
    <row r="447" spans="1:19" ht="15.75" customHeight="1" x14ac:dyDescent="0.25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-900421.22342580999</v>
      </c>
      <c r="R447" s="25">
        <f t="array" aca="1" ref="R447" ca="1">INDEX('Lorri 401b'!L:L,MATCH('Retirement Calculator'!A447,'Lorri 401b'!N:N,0),0)</f>
        <v>3028.1824712285029</v>
      </c>
      <c r="S447" s="25">
        <f t="shared" ca="1" si="267"/>
        <v>-897393.04095458146</v>
      </c>
    </row>
    <row r="448" spans="1:19" ht="15.75" customHeight="1" x14ac:dyDescent="0.25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-912603.59004377865</v>
      </c>
      <c r="R448" s="25">
        <f t="array" aca="1" ref="R448" ca="1">INDEX('Lorri 401b'!L:L,MATCH('Retirement Calculator'!A448,'Lorri 401b'!N:N,0),0)</f>
        <v>-18704.734047697577</v>
      </c>
      <c r="S448" s="25">
        <f t="shared" ca="1" si="267"/>
        <v>-931308.32409147627</v>
      </c>
    </row>
    <row r="449" spans="1:19" ht="15.75" customHeight="1" x14ac:dyDescent="0.25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-924836.71652265545</v>
      </c>
      <c r="R449" s="25">
        <f t="array" aca="1" ref="R449" ca="1">INDEX('Lorri 401b'!L:L,MATCH('Retirement Calculator'!A449,'Lorri 401b'!N:N,0),0)</f>
        <v>-40528.204385452518</v>
      </c>
      <c r="S449" s="25">
        <f t="shared" ca="1" si="267"/>
        <v>-965364.920908108</v>
      </c>
    </row>
    <row r="450" spans="1:19" ht="15.75" customHeight="1" x14ac:dyDescent="0.25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-937120.81436186098</v>
      </c>
      <c r="R450" s="25">
        <f t="array" aca="1" ref="R450" ca="1">INDEX('Lorri 401b'!L:L,MATCH('Retirement Calculator'!A450,'Lorri 401b'!N:N,0),0)</f>
        <v>-62442.605849614767</v>
      </c>
      <c r="S450" s="25">
        <f t="shared" ca="1" si="267"/>
        <v>-999563.42021147569</v>
      </c>
    </row>
    <row r="451" spans="1:19" ht="15.75" customHeight="1" x14ac:dyDescent="0.25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-949456.09594206314</v>
      </c>
      <c r="R451" s="25">
        <f t="array" aca="1" ref="R451" ca="1">INDEX('Lorri 401b'!L:L,MATCH('Retirement Calculator'!A451,'Lorri 401b'!N:N,0),0)</f>
        <v>-84448.317319877708</v>
      </c>
      <c r="S451" s="25">
        <f t="shared" ca="1" si="267"/>
        <v>-1033904.4132619408</v>
      </c>
    </row>
    <row r="452" spans="1:19" ht="15.75" customHeight="1" x14ac:dyDescent="0.25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-961842.77452884952</v>
      </c>
      <c r="R452" s="25">
        <f t="array" aca="1" ref="R452" ca="1">INDEX('Lorri 401b'!L:L,MATCH('Retirement Calculator'!A452,'Lorri 401b'!N:N,0),0)</f>
        <v>-106545.71925460006</v>
      </c>
      <c r="S452" s="25">
        <f t="shared" ca="1" si="267"/>
        <v>-1068388.4937834495</v>
      </c>
    </row>
    <row r="453" spans="1:19" ht="15.75" customHeight="1" x14ac:dyDescent="0.25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-974281.06427641411</v>
      </c>
      <c r="R453" s="25">
        <f t="array" aca="1" ref="R453" ca="1">INDEX('Lorri 401b'!L:L,MATCH('Retirement Calculator'!A453,'Lorri 401b'!N:N,0),0)</f>
        <v>-128735.19369738376</v>
      </c>
      <c r="S453" s="25">
        <f t="shared" ca="1" si="267"/>
        <v>-1103016.2579737979</v>
      </c>
    </row>
    <row r="454" spans="1:19" ht="15.75" customHeight="1" x14ac:dyDescent="0.25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-986771.18023126025</v>
      </c>
      <c r="R454" s="25">
        <f t="array" aca="1" ref="R454" ca="1">INDEX('Lorri 401b'!L:L,MATCH('Retirement Calculator'!A454,'Lorri 401b'!N:N,0),0)</f>
        <v>-151017.12428367903</v>
      </c>
      <c r="S454" s="25">
        <f t="shared" ca="1" si="267"/>
        <v>-1137788.3045149392</v>
      </c>
    </row>
    <row r="455" spans="1:19" ht="15.75" customHeight="1" x14ac:dyDescent="0.25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-999313.33833591826</v>
      </c>
      <c r="R455" s="25">
        <f t="array" aca="1" ref="R455" ca="1">INDEX('Lorri 401b'!L:L,MATCH('Retirement Calculator'!A455,'Lorri 401b'!N:N,0),0)</f>
        <v>-173391.89624741723</v>
      </c>
      <c r="S455" s="25">
        <f t="shared" ca="1" si="267"/>
        <v>-1172705.2345833355</v>
      </c>
    </row>
    <row r="456" spans="1:19" ht="15.75" customHeight="1" x14ac:dyDescent="0.25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-1011907.755432679</v>
      </c>
      <c r="R456" s="25">
        <f t="array" aca="1" ref="R456" ca="1">INDEX('Lorri 401b'!L:L,MATCH('Retirement Calculator'!A456,'Lorri 401b'!N:N,0),0)</f>
        <v>-195859.89642767099</v>
      </c>
      <c r="S456" s="25">
        <f t="shared" ca="1" si="267"/>
        <v>-1207767.65186035</v>
      </c>
    </row>
    <row r="457" spans="1:19" ht="15.75" customHeight="1" x14ac:dyDescent="0.25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-1024554.6492673429</v>
      </c>
      <c r="R457" s="25">
        <f t="array" aca="1" ref="R457" ca="1">INDEX('Lorri 401b'!L:L,MATCH('Retirement Calculator'!A457,'Lorri 401b'!N:N,0),0)</f>
        <v>-218421.51327534247</v>
      </c>
      <c r="S457" s="25">
        <f t="shared" ca="1" si="267"/>
        <v>-1242976.1625426854</v>
      </c>
    </row>
    <row r="458" spans="1:19" ht="15.75" customHeight="1" x14ac:dyDescent="0.25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-1037254.2384929846</v>
      </c>
      <c r="R458" s="25">
        <f t="array" aca="1" ref="R458" ca="1">INDEX('Lorri 401b'!L:L,MATCH('Retirement Calculator'!A458,'Lorri 401b'!N:N,0),0)</f>
        <v>-241077.13685987928</v>
      </c>
      <c r="S458" s="25">
        <f t="shared" ca="1" si="267"/>
        <v>-1278331.3753528639</v>
      </c>
    </row>
    <row r="459" spans="1:19" ht="15.75" customHeight="1" x14ac:dyDescent="0.25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-1050006.742673733</v>
      </c>
      <c r="R459" s="25">
        <f t="array" aca="1" ref="R459" ca="1">INDEX('Lorri 401b'!L:L,MATCH('Retirement Calculator'!A459,'Lorri 401b'!N:N,0),0)</f>
        <v>-263827.15887601831</v>
      </c>
      <c r="S459" s="25">
        <f t="shared" ca="1" si="267"/>
        <v>-1313833.9015497514</v>
      </c>
    </row>
    <row r="460" spans="1:19" ht="15.75" customHeight="1" x14ac:dyDescent="0.25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-1062812.382288568</v>
      </c>
      <c r="R460" s="25">
        <f t="array" aca="1" ref="R460" ca="1">INDEX('Lorri 401b'!L:L,MATCH('Retirement Calculator'!A460,'Lorri 401b'!N:N,0),0)</f>
        <v>-286671.97265055793</v>
      </c>
      <c r="S460" s="25">
        <f t="shared" ca="1" si="267"/>
        <v>-1349484.3549391259</v>
      </c>
    </row>
    <row r="461" spans="1:19" ht="15.75" customHeight="1" x14ac:dyDescent="0.25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-1075671.3787351314</v>
      </c>
      <c r="R461" s="25">
        <f t="array" aca="1" ref="R461" ca="1">INDEX('Lorri 401b'!L:L,MATCH('Retirement Calculator'!A461,'Lorri 401b'!N:N,0),0)</f>
        <v>-309611.97314915812</v>
      </c>
      <c r="S461" s="25">
        <f t="shared" ca="1" si="267"/>
        <v>-1385283.3518842894</v>
      </c>
    </row>
    <row r="462" spans="1:19" ht="15.75" customHeight="1" x14ac:dyDescent="0.25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-1088583.9543335554</v>
      </c>
      <c r="R462" s="25">
        <f t="array" aca="1" ref="R462" ca="1">INDEX('Lorri 401b'!L:L,MATCH('Retirement Calculator'!A462,'Lorri 401b'!N:N,0),0)</f>
        <v>-332647.55698316917</v>
      </c>
      <c r="S462" s="25">
        <f t="shared" ca="1" si="267"/>
        <v>-1421231.5113167246</v>
      </c>
    </row>
    <row r="463" spans="1:19" ht="15.75" customHeight="1" x14ac:dyDescent="0.25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-1101550.3323303063</v>
      </c>
      <c r="R463" s="25">
        <f t="array" aca="1" ref="R463" ca="1">INDEX('Lorri 401b'!L:L,MATCH('Retirement Calculator'!A463,'Lorri 401b'!N:N,0),0)</f>
        <v>-355779.12241648859</v>
      </c>
      <c r="S463" s="25">
        <f t="shared" ca="1" si="267"/>
        <v>-1457329.4547467949</v>
      </c>
    </row>
    <row r="464" spans="1:19" ht="15.75" customHeight="1" x14ac:dyDescent="0.25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-1114570.7369020437</v>
      </c>
      <c r="R464" s="25">
        <f t="array" aca="1" ref="R464" ca="1">INDEX('Lorri 401b'!L:L,MATCH('Retirement Calculator'!A464,'Lorri 401b'!N:N,0),0)</f>
        <v>-379007.0693724468</v>
      </c>
      <c r="S464" s="25">
        <f t="shared" ca="1" si="267"/>
        <v>-1493577.8062744904</v>
      </c>
    </row>
    <row r="465" spans="1:19" ht="15.75" customHeight="1" x14ac:dyDescent="0.25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-1127645.3931594966</v>
      </c>
      <c r="R465" s="25">
        <f t="array" aca="1" ref="R465" ca="1">INDEX('Lorri 401b'!L:L,MATCH('Retirement Calculator'!A465,'Lorri 401b'!N:N,0),0)</f>
        <v>-402331.79944072152</v>
      </c>
      <c r="S465" s="25">
        <f t="shared" ca="1" si="267"/>
        <v>-1529977.1926002181</v>
      </c>
    </row>
    <row r="466" spans="1:19" ht="15.75" customHeight="1" x14ac:dyDescent="0.25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-1140774.5271513555</v>
      </c>
      <c r="R466" s="25">
        <f t="array" aca="1" ref="R466" ca="1">INDEX('Lorri 401b'!L:L,MATCH('Retirement Calculator'!A466,'Lorri 401b'!N:N,0),0)</f>
        <v>-425753.71588428074</v>
      </c>
      <c r="S466" s="25">
        <f t="shared" ca="1" si="267"/>
        <v>-1566528.2430356364</v>
      </c>
    </row>
    <row r="467" spans="1:19" ht="15.75" customHeight="1" x14ac:dyDescent="0.25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-1153958.3658681805</v>
      </c>
      <c r="R467" s="25">
        <f t="array" aca="1" ref="R467" ca="1">INDEX('Lorri 401b'!L:L,MATCH('Retirement Calculator'!A467,'Lorri 401b'!N:N,0),0)</f>
        <v>-449273.2236463548</v>
      </c>
      <c r="S467" s="25">
        <f t="shared" ca="1" si="267"/>
        <v>-1603231.5895145354</v>
      </c>
    </row>
    <row r="468" spans="1:19" ht="15.75" customHeight="1" x14ac:dyDescent="0.25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-1167197.1372463256</v>
      </c>
      <c r="R468" s="25">
        <f t="array" aca="1" ref="R468" ca="1">INDEX('Lorri 401b'!L:L,MATCH('Retirement Calculator'!A468,'Lorri 401b'!N:N,0),0)</f>
        <v>-472890.72935743746</v>
      </c>
      <c r="S468" s="25">
        <f t="shared" ca="1" si="267"/>
        <v>-1640087.8666037631</v>
      </c>
    </row>
    <row r="469" spans="1:19" ht="15.75" customHeight="1" x14ac:dyDescent="0.25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-1180491.0701718798</v>
      </c>
      <c r="R469" s="25">
        <f t="array" aca="1" ref="R469" ca="1">INDEX('Lorri 401b'!L:L,MATCH('Retirement Calculator'!A469,'Lorri 401b'!N:N,0),0)</f>
        <v>-496606.64134231635</v>
      </c>
      <c r="S469" s="25">
        <f t="shared" ca="1" si="267"/>
        <v>-1677097.7115141961</v>
      </c>
    </row>
    <row r="470" spans="1:19" ht="15.75" customHeight="1" x14ac:dyDescent="0.25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-1193840.3944846238</v>
      </c>
      <c r="R470" s="25">
        <f t="array" aca="1" ref="R470" ca="1">INDEX('Lorri 401b'!L:L,MATCH('Retirement Calculator'!A470,'Lorri 401b'!N:N,0),0)</f>
        <v>-520421.3696271322</v>
      </c>
      <c r="S470" s="25">
        <f t="shared" ca="1" si="267"/>
        <v>-1714261.7641117559</v>
      </c>
    </row>
    <row r="471" spans="1:19" ht="15.75" customHeight="1" x14ac:dyDescent="0.25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-1207245.3409820041</v>
      </c>
      <c r="R471" s="25">
        <f t="array" aca="1" ref="R471" ca="1">INDEX('Lorri 401b'!L:L,MATCH('Retirement Calculator'!A471,'Lorri 401b'!N:N,0),0)</f>
        <v>-544335.32594646805</v>
      </c>
      <c r="S471" s="25">
        <f t="shared" ca="1" si="267"/>
        <v>-1751580.666928472</v>
      </c>
    </row>
    <row r="472" spans="1:19" ht="15.75" customHeight="1" x14ac:dyDescent="0.25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-1220706.1414231234</v>
      </c>
      <c r="R472" s="25">
        <f t="array" aca="1" ref="R472" ca="1">INDEX('Lorri 401b'!L:L,MATCH('Retirement Calculator'!A472,'Lorri 401b'!N:N,0),0)</f>
        <v>-568348.92375046783</v>
      </c>
      <c r="S472" s="25">
        <f t="shared" ca="1" si="267"/>
        <v>-1789055.0651735913</v>
      </c>
    </row>
    <row r="473" spans="1:19" ht="15.75" customHeight="1" x14ac:dyDescent="0.25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-1234223.0285327476</v>
      </c>
      <c r="R473" s="25">
        <f t="array" aca="1" ref="R473" ca="1">INDEX('Lorri 401b'!L:L,MATCH('Retirement Calculator'!A473,'Lorri 401b'!N:N,0),0)</f>
        <v>-592462.57821198436</v>
      </c>
      <c r="S473" s="25">
        <f t="shared" ca="1" si="267"/>
        <v>-1826685.606744732</v>
      </c>
    </row>
    <row r="474" spans="1:19" ht="15.75" customHeight="1" x14ac:dyDescent="0.25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-1247796.2360053286</v>
      </c>
      <c r="R474" s="25">
        <f t="array" aca="1" ref="R474" ca="1">INDEX('Lorri 401b'!L:L,MATCH('Retirement Calculator'!A474,'Lorri 401b'!N:N,0),0)</f>
        <v>-616676.7062337572</v>
      </c>
      <c r="S474" s="25">
        <f t="shared" ca="1" si="267"/>
        <v>-1864472.9422390857</v>
      </c>
    </row>
    <row r="475" spans="1:19" ht="15.75" customHeight="1" x14ac:dyDescent="0.25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-1261425.9985090452</v>
      </c>
      <c r="R475" s="25">
        <f t="array" aca="1" ref="R475" ca="1">INDEX('Lorri 401b'!L:L,MATCH('Retirement Calculator'!A475,'Lorri 401b'!N:N,0),0)</f>
        <v>-640991.72645562061</v>
      </c>
      <c r="S475" s="25">
        <f t="shared" ca="1" si="267"/>
        <v>-1902417.7249646657</v>
      </c>
    </row>
    <row r="476" spans="1:19" ht="15.75" customHeight="1" x14ac:dyDescent="0.25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-1275112.5516898606</v>
      </c>
      <c r="R476" s="25">
        <f t="array" aca="1" ref="R476" ca="1">INDEX('Lorri 401b'!L:L,MATCH('Retirement Calculator'!A476,'Lorri 401b'!N:N,0),0)</f>
        <v>-665408.05926174182</v>
      </c>
      <c r="S476" s="25">
        <f t="shared" ca="1" si="267"/>
        <v>-1940520.6109516025</v>
      </c>
    </row>
    <row r="477" spans="1:19" ht="15.75" customHeight="1" x14ac:dyDescent="0.25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-1288856.1321755962</v>
      </c>
      <c r="R477" s="25">
        <f t="array" aca="1" ref="R477" ca="1">INDEX('Lorri 401b'!L:L,MATCH('Retirement Calculator'!A477,'Lorri 401b'!N:N,0),0)</f>
        <v>-689926.1267878887</v>
      </c>
      <c r="S477" s="25">
        <f t="shared" ca="1" si="267"/>
        <v>-1978782.2589634848</v>
      </c>
    </row>
    <row r="478" spans="1:19" ht="15.75" customHeight="1" x14ac:dyDescent="0.25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-1302656.9775800223</v>
      </c>
      <c r="R478" s="25">
        <f t="array" aca="1" ref="R478" ca="1">INDEX('Lorri 401b'!L:L,MATCH('Retirement Calculator'!A478,'Lorri 401b'!N:N,0),0)</f>
        <v>-714546.35292872775</v>
      </c>
      <c r="S478" s="25">
        <f t="shared" ca="1" si="267"/>
        <v>-2017203.3305087499</v>
      </c>
    </row>
    <row r="479" spans="1:19" ht="15.75" customHeight="1" x14ac:dyDescent="0.25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-1316515.3265069667</v>
      </c>
      <c r="R479" s="25">
        <f t="array" aca="1" ref="R479" ca="1">INDEX('Lorri 401b'!L:L,MATCH('Retirement Calculator'!A479,'Lorri 401b'!N:N,0),0)</f>
        <v>-739269.16334515356</v>
      </c>
      <c r="S479" s="25">
        <f t="shared" ca="1" si="267"/>
        <v>-2055784.4898521202</v>
      </c>
    </row>
    <row r="480" spans="1:19" ht="15.75" customHeight="1" x14ac:dyDescent="0.25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-1330431.4185544401</v>
      </c>
      <c r="R480" s="25">
        <f t="array" aca="1" ref="R480" ca="1">INDEX('Lorri 401b'!L:L,MATCH('Retirement Calculator'!A480,'Lorri 401b'!N:N,0),0)</f>
        <v>-764094.98547164781</v>
      </c>
      <c r="S480" s="25">
        <f t="shared" ca="1" si="267"/>
        <v>-2094526.4040260878</v>
      </c>
    </row>
    <row r="481" spans="1:19" ht="15.75" customHeight="1" x14ac:dyDescent="0.25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-1344405.4943187782</v>
      </c>
      <c r="R481" s="25">
        <f t="array" aca="1" ref="R481" ca="1">INDEX('Lorri 401b'!L:L,MATCH('Retirement Calculator'!A481,'Lorri 401b'!N:N,0),0)</f>
        <v>-789024.2485236692</v>
      </c>
      <c r="S481" s="25">
        <f t="shared" ca="1" si="267"/>
        <v>-2133429.7428424475</v>
      </c>
    </row>
    <row r="482" spans="1:19" ht="15.75" customHeight="1" x14ac:dyDescent="0.25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-1358437.7953988009</v>
      </c>
      <c r="R482" s="25">
        <f t="array" aca="1" ref="R482" ca="1">INDEX('Lorri 401b'!L:L,MATCH('Retirement Calculator'!A482,'Lorri 401b'!N:N,0),0)</f>
        <v>-814057.38350507396</v>
      </c>
      <c r="S482" s="25">
        <f t="shared" ca="1" si="267"/>
        <v>-2172495.1789038749</v>
      </c>
    </row>
    <row r="483" spans="1:19" ht="15.75" customHeight="1" x14ac:dyDescent="0.25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-1372528.5643999903</v>
      </c>
      <c r="R483" s="25">
        <f t="array" aca="1" ref="R483" ca="1">INDEX('Lorri 401b'!L:L,MATCH('Retirement Calculator'!A483,'Lorri 401b'!N:N,0),0)</f>
        <v>-839194.82321556786</v>
      </c>
      <c r="S483" s="25">
        <f t="shared" ca="1" si="267"/>
        <v>-2211723.3876155582</v>
      </c>
    </row>
    <row r="484" spans="1:19" ht="15.75" customHeight="1" x14ac:dyDescent="0.25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-1386678.0449386847</v>
      </c>
      <c r="R484" s="25">
        <f t="array" aca="1" ref="R484" ca="1">INDEX('Lorri 401b'!L:L,MATCH('Retirement Calculator'!A484,'Lorri 401b'!N:N,0),0)</f>
        <v>-864437.00225818891</v>
      </c>
      <c r="S484" s="25">
        <f t="shared" ca="1" si="267"/>
        <v>-2251115.0471968735</v>
      </c>
    </row>
    <row r="485" spans="1:19" ht="15.75" customHeight="1" x14ac:dyDescent="0.25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-1400886.4816462903</v>
      </c>
      <c r="R485" s="25">
        <f t="array" aca="1" ref="R485" ca="1">INDEX('Lorri 401b'!L:L,MATCH('Retirement Calculator'!A485,'Lorri 401b'!N:N,0),0)</f>
        <v>-889784.35704682081</v>
      </c>
      <c r="S485" s="25">
        <f t="shared" ca="1" si="267"/>
        <v>-2290670.8386931112</v>
      </c>
    </row>
    <row r="486" spans="1:19" ht="15.75" customHeight="1" x14ac:dyDescent="0.25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-1415154.1201735109</v>
      </c>
      <c r="R486" s="25">
        <f t="array" aca="1" ref="R486" ca="1">INDEX('Lorri 401b'!L:L,MATCH('Retirement Calculator'!A486,'Lorri 401b'!N:N,0),0)</f>
        <v>-915237.32581373875</v>
      </c>
      <c r="S486" s="25">
        <f t="shared" ca="1" si="267"/>
        <v>-2330391.4459872497</v>
      </c>
    </row>
    <row r="487" spans="1:19" ht="15.75" customHeight="1" x14ac:dyDescent="0.25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-1429481.2071945949</v>
      </c>
      <c r="R487" s="25">
        <f t="array" aca="1" ref="R487" ca="1">INDEX('Lorri 401b'!L:L,MATCH('Retirement Calculator'!A487,'Lorri 401b'!N:N,0),0)</f>
        <v>-940796.34861718549</v>
      </c>
      <c r="S487" s="25">
        <f t="shared" ca="1" si="267"/>
        <v>-2370277.5558117805</v>
      </c>
    </row>
    <row r="488" spans="1:19" ht="15.75" customHeight="1" x14ac:dyDescent="0.25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-1443867.9904116001</v>
      </c>
      <c r="R488" s="25">
        <f t="array" aca="1" ref="R488" ca="1">INDEX('Lorri 401b'!L:L,MATCH('Retirement Calculator'!A488,'Lorri 401b'!N:N,0),0)</f>
        <v>-966461.86734897993</v>
      </c>
      <c r="S488" s="25">
        <f t="shared" ca="1" si="267"/>
        <v>-2410329.8577605803</v>
      </c>
    </row>
    <row r="489" spans="1:19" ht="15.75" customHeight="1" x14ac:dyDescent="0.25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-1458314.7185586763</v>
      </c>
      <c r="R489" s="25">
        <f t="array" aca="1" ref="R489" ca="1">INDEX('Lorri 401b'!L:L,MATCH('Retirement Calculator'!A489,'Lorri 401b'!N:N,0),0)</f>
        <v>-992234.32574215694</v>
      </c>
      <c r="S489" s="25">
        <f t="shared" ca="1" si="267"/>
        <v>-2450549.0443008333</v>
      </c>
    </row>
    <row r="490" spans="1:19" ht="15.75" customHeight="1" x14ac:dyDescent="0.25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-1472821.6414063652</v>
      </c>
      <c r="R490" s="25">
        <f t="array" aca="1" ref="R490" ca="1">INDEX('Lorri 401b'!L:L,MATCH('Retirement Calculator'!A490,'Lorri 401b'!N:N,0),0)</f>
        <v>-1018114.1693786388</v>
      </c>
      <c r="S490" s="25">
        <f t="shared" ca="1" si="267"/>
        <v>-2490935.8107850039</v>
      </c>
    </row>
    <row r="491" spans="1:19" ht="15.75" customHeight="1" x14ac:dyDescent="0.25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-1487389.0097659195</v>
      </c>
      <c r="R491" s="25">
        <f t="array" aca="1" ref="R491" ca="1">INDEX('Lorri 401b'!L:L,MATCH('Retirement Calculator'!A491,'Lorri 401b'!N:N,0),0)</f>
        <v>-1044101.8456969393</v>
      </c>
      <c r="S491" s="25">
        <f t="shared" ca="1" si="267"/>
        <v>-2531490.8554628589</v>
      </c>
    </row>
    <row r="492" spans="1:19" ht="15.75" customHeight="1" x14ac:dyDescent="0.25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-1502017.0754936386</v>
      </c>
      <c r="R492" s="25">
        <f t="array" aca="1" ref="R492" ca="1">INDEX('Lorri 401b'!L:L,MATCH('Retirement Calculator'!A492,'Lorri 401b'!N:N,0),0)</f>
        <v>-1070197.8039998994</v>
      </c>
      <c r="S492" s="25">
        <f t="shared" ca="1" si="267"/>
        <v>-2572214.8794935383</v>
      </c>
    </row>
    <row r="493" spans="1:19" ht="15.75" customHeight="1" x14ac:dyDescent="0.25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-1516706.0914952233</v>
      </c>
      <c r="R493" s="25">
        <f t="array" aca="1" ref="R493" ca="1">INDEX('Lorri 401b'!L:L,MATCH('Retirement Calculator'!A493,'Lorri 401b'!N:N,0),0)</f>
        <v>-1096402.4954624553</v>
      </c>
      <c r="S493" s="25">
        <f t="shared" ca="1" si="267"/>
        <v>-2613108.5869576787</v>
      </c>
    </row>
    <row r="494" spans="1:19" ht="15.75" customHeight="1" x14ac:dyDescent="0.25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-1531456.3117301478</v>
      </c>
      <c r="R494" s="25">
        <f t="array" aca="1" ref="R494" ca="1">INDEX('Lorri 401b'!L:L,MATCH('Retirement Calculator'!A494,'Lorri 401b'!N:N,0),0)</f>
        <v>-1122716.3731394385</v>
      </c>
      <c r="S494" s="25">
        <f t="shared" ca="1" si="267"/>
        <v>-2654172.6848695865</v>
      </c>
    </row>
    <row r="495" spans="1:19" ht="15.75" customHeight="1" x14ac:dyDescent="0.25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-1546267.9912160512</v>
      </c>
      <c r="R495" s="25">
        <f t="array" aca="1" ref="R495" ca="1">INDEX('Lorri 401b'!L:L,MATCH('Retirement Calculator'!A495,'Lorri 401b'!N:N,0),0)</f>
        <v>-1149139.8919734091</v>
      </c>
      <c r="S495" s="25">
        <f t="shared" ca="1" si="267"/>
        <v>-2695407.8831894603</v>
      </c>
    </row>
    <row r="496" spans="1:19" ht="15.75" customHeight="1" x14ac:dyDescent="0.25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-1561141.3860331457</v>
      </c>
      <c r="R496" s="25">
        <f t="array" aca="1" ref="R496" ca="1">INDEX('Lorri 401b'!L:L,MATCH('Retirement Calculator'!A496,'Lorri 401b'!N:N,0),0)</f>
        <v>-1175673.5088025213</v>
      </c>
      <c r="S496" s="25">
        <f t="shared" ca="1" si="267"/>
        <v>-2736814.8948356668</v>
      </c>
    </row>
    <row r="497" spans="1:19" ht="15.75" customHeight="1" x14ac:dyDescent="0.25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-1576076.7533286449</v>
      </c>
      <c r="R497" s="25">
        <f t="array" aca="1" ref="R497" ca="1">INDEX('Lorri 401b'!L:L,MATCH('Retirement Calculator'!A497,'Lorri 401b'!N:N,0),0)</f>
        <v>-1202317.6823684215</v>
      </c>
      <c r="S497" s="25">
        <f t="shared" ca="1" si="267"/>
        <v>-2778394.4356970666</v>
      </c>
    </row>
    <row r="498" spans="1:19" ht="15.75" customHeight="1" x14ac:dyDescent="0.25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-1591074.3513212088</v>
      </c>
      <c r="R498" s="25">
        <f t="array" aca="1" ref="R498" ca="1">INDEX('Lorri 401b'!L:L,MATCH('Retirement Calculator'!A498,'Lorri 401b'!N:N,0),0)</f>
        <v>-1229072.8733241796</v>
      </c>
      <c r="S498" s="25">
        <f t="shared" ca="1" si="267"/>
        <v>-2820147.2246453883</v>
      </c>
    </row>
    <row r="499" spans="1:19" ht="15.75" customHeight="1" x14ac:dyDescent="0.25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-1606134.4393054082</v>
      </c>
      <c r="R499" s="25">
        <f t="array" aca="1" ref="R499" ca="1">INDEX('Lorri 401b'!L:L,MATCH('Retirement Calculator'!A499,'Lorri 401b'!N:N,0),0)</f>
        <v>-1255939.5442422533</v>
      </c>
      <c r="S499" s="25">
        <f t="shared" ca="1" si="267"/>
        <v>-2862073.9835476615</v>
      </c>
    </row>
    <row r="500" spans="1:19" ht="15.75" customHeight="1" x14ac:dyDescent="0.25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-1621257.2776562085</v>
      </c>
      <c r="R500" s="25">
        <f t="array" aca="1" ref="R500" ca="1">INDEX('Lorri 401b'!L:L,MATCH('Retirement Calculator'!A500,'Lorri 401b'!N:N,0),0)</f>
        <v>-1282918.1596224855</v>
      </c>
      <c r="S500" s="25">
        <f t="shared" ca="1" si="267"/>
        <v>-2904175.437278694</v>
      </c>
    </row>
    <row r="501" spans="1:19" ht="15.75" customHeight="1" x14ac:dyDescent="0.25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-1636443.1278334705</v>
      </c>
      <c r="R501" s="25">
        <f t="array" aca="1" ref="R501" ca="1">INDEX('Lorri 401b'!L:L,MATCH('Retirement Calculator'!A501,'Lorri 401b'!N:N,0),0)</f>
        <v>-1310009.1859001354</v>
      </c>
      <c r="S501" s="25">
        <f t="shared" ca="1" si="267"/>
        <v>-2946452.3137336057</v>
      </c>
    </row>
    <row r="502" spans="1:19" ht="15.75" customHeight="1" x14ac:dyDescent="0.25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-1651692.252386471</v>
      </c>
      <c r="R502" s="25">
        <f t="array" aca="1" ref="R502" ca="1">INDEX('Lorri 401b'!L:L,MATCH('Retirement Calculator'!A502,'Lorri 401b'!N:N,0),0)</f>
        <v>-1337213.0914539422</v>
      </c>
      <c r="S502" s="25">
        <f t="shared" ca="1" si="267"/>
        <v>-2988905.3438404133</v>
      </c>
    </row>
    <row r="503" spans="1:19" ht="15.75" customHeight="1" x14ac:dyDescent="0.25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-1667004.9149584423</v>
      </c>
      <c r="R503" s="25">
        <f t="array" aca="1" ref="R503" ca="1">INDEX('Lorri 401b'!L:L,MATCH('Retirement Calculator'!A503,'Lorri 401b'!N:N,0),0)</f>
        <v>-1364530.3466142232</v>
      </c>
      <c r="S503" s="25">
        <f t="shared" ca="1" si="267"/>
        <v>-3031535.2615726655</v>
      </c>
    </row>
    <row r="504" spans="1:19" ht="15.75" customHeight="1" x14ac:dyDescent="0.25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-1682381.3802911302</v>
      </c>
      <c r="R504" s="25">
        <f t="array" aca="1" ref="R504" ca="1">INDEX('Lorri 401b'!L:L,MATCH('Retirement Calculator'!A504,'Lorri 401b'!N:N,0),0)</f>
        <v>-1391961.4236710053</v>
      </c>
      <c r="S504" s="25">
        <f t="shared" ca="1" si="267"/>
        <v>-3074342.8039621357</v>
      </c>
    </row>
    <row r="505" spans="1:19" ht="15.75" customHeight="1" x14ac:dyDescent="0.25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-1697821.9142293709</v>
      </c>
      <c r="R505" s="25">
        <f t="array" aca="1" ref="R505" ca="1">INDEX('Lorri 401b'!L:L,MATCH('Retirement Calculator'!A505,'Lorri 401b'!N:N,0),0)</f>
        <v>-1419506.7968821907</v>
      </c>
      <c r="S505" s="25">
        <f t="shared" ca="1" si="267"/>
        <v>-3117328.7111115614</v>
      </c>
    </row>
    <row r="506" spans="1:19" ht="15.75" customHeight="1" x14ac:dyDescent="0.25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-1713326.7837256878</v>
      </c>
      <c r="R506" s="25">
        <f t="array" aca="1" ref="R506" ca="1">INDEX('Lorri 401b'!L:L,MATCH('Retirement Calculator'!A506,'Lorri 401b'!N:N,0),0)</f>
        <v>-1447166.9424817562</v>
      </c>
      <c r="S506" s="25">
        <f t="shared" ca="1" si="267"/>
        <v>-3160493.726207444</v>
      </c>
    </row>
    <row r="507" spans="1:19" ht="15.75" customHeight="1" x14ac:dyDescent="0.25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-1728896.2568449059</v>
      </c>
      <c r="R507" s="25">
        <f t="array" aca="1" ref="R507" ca="1">INDEX('Lorri 401b'!L:L,MATCH('Retirement Calculator'!A507,'Lorri 401b'!N:N,0),0)</f>
        <v>-1474942.3386879864</v>
      </c>
      <c r="S507" s="25">
        <f t="shared" ca="1" si="267"/>
        <v>-3203838.5955328923</v>
      </c>
    </row>
    <row r="508" spans="1:19" ht="15.75" customHeight="1" x14ac:dyDescent="0.25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-1744530.6027687874</v>
      </c>
      <c r="R508" s="25">
        <f t="array" aca="1" ref="R508" ca="1">INDEX('Lorri 401b'!L:L,MATCH('Retirement Calculator'!A508,'Lorri 401b'!N:N,0),0)</f>
        <v>-1502833.4657117426</v>
      </c>
      <c r="S508" s="25">
        <f t="shared" ca="1" si="267"/>
        <v>-3247364.0684805298</v>
      </c>
    </row>
    <row r="509" spans="1:19" ht="15.75" customHeight="1" x14ac:dyDescent="0.25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-1760230.091800685</v>
      </c>
      <c r="R509" s="25">
        <f t="array" aca="1" ref="R509" ca="1">INDEX('Lorri 401b'!L:L,MATCH('Retirement Calculator'!A509,'Lorri 401b'!N:N,0),0)</f>
        <v>-1530840.8057647645</v>
      </c>
      <c r="S509" s="25">
        <f t="shared" ca="1" si="267"/>
        <v>-3291070.8975654496</v>
      </c>
    </row>
    <row r="510" spans="1:19" ht="15.75" customHeight="1" x14ac:dyDescent="0.25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-1775994.9953702157</v>
      </c>
      <c r="R510" s="25">
        <f t="array" aca="1" ref="R510" ca="1">INDEX('Lorri 401b'!L:L,MATCH('Retirement Calculator'!A510,'Lorri 401b'!N:N,0),0)</f>
        <v>-1558964.8430680074</v>
      </c>
      <c r="S510" s="25">
        <f t="shared" ca="1" si="267"/>
        <v>-3334959.8384382231</v>
      </c>
    </row>
    <row r="511" spans="1:19" ht="15.75" customHeight="1" x14ac:dyDescent="0.25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-1791825.5860379527</v>
      </c>
      <c r="R511" s="25">
        <f t="array" aca="1" ref="R511" ca="1">INDEX('Lorri 401b'!L:L,MATCH('Retirement Calculator'!A511,'Lorri 401b'!N:N,0),0)</f>
        <v>-1587206.0638600136</v>
      </c>
      <c r="S511" s="25">
        <f t="shared" ca="1" si="267"/>
        <v>-3379031.6498979665</v>
      </c>
    </row>
    <row r="512" spans="1:19" ht="15.75" customHeight="1" x14ac:dyDescent="0.25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-1807722.1375001385</v>
      </c>
      <c r="R512" s="25">
        <f t="array" aca="1" ref="R512" ca="1">INDEX('Lorri 401b'!L:L,MATCH('Retirement Calculator'!A512,'Lorri 401b'!N:N,0),0)</f>
        <v>-1615564.95640532</v>
      </c>
      <c r="S512" s="25">
        <f t="shared" ca="1" si="267"/>
        <v>-3423287.0939054582</v>
      </c>
    </row>
    <row r="513" spans="1:19" ht="15.75" customHeight="1" x14ac:dyDescent="0.25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-1823684.9245934167</v>
      </c>
      <c r="R513" s="25">
        <f t="array" aca="1" ref="R513" ca="1">INDEX('Lorri 401b'!L:L,MATCH('Retirement Calculator'!A513,'Lorri 401b'!N:N,0),0)</f>
        <v>-1644042.0110028984</v>
      </c>
      <c r="S513" s="25">
        <f t="shared" ca="1" si="267"/>
        <v>-3467726.9355963152</v>
      </c>
    </row>
    <row r="514" spans="1:19" ht="15.75" customHeight="1" x14ac:dyDescent="0.25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-1839714.2232995837</v>
      </c>
      <c r="R514" s="25">
        <f t="array" aca="1" ref="R514" ca="1">INDEX('Lorri 401b'!L:L,MATCH('Retirement Calculator'!A514,'Lorri 401b'!N:N,0),0)</f>
        <v>-1672637.7199946335</v>
      </c>
      <c r="S514" s="25">
        <f t="shared" ca="1" si="267"/>
        <v>-3512351.9432942169</v>
      </c>
    </row>
    <row r="515" spans="1:19" ht="15.75" customHeight="1" x14ac:dyDescent="0.25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-1855810.3107503597</v>
      </c>
      <c r="R515" s="25">
        <f t="array" aca="1" ref="R515" ca="1">INDEX('Lorri 401b'!L:L,MATCH('Retirement Calculator'!A515,'Lorri 401b'!N:N,0),0)</f>
        <v>-1701352.5777738341</v>
      </c>
      <c r="S515" s="25">
        <f t="shared" ca="1" si="267"/>
        <v>-3557162.8885241938</v>
      </c>
    </row>
    <row r="516" spans="1:19" ht="15.75" customHeight="1" x14ac:dyDescent="0.25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-1871973.4652321807</v>
      </c>
      <c r="R516" s="25">
        <f t="array" aca="1" ref="R516" ca="1">INDEX('Lorri 401b'!L:L,MATCH('Retirement Calculator'!A516,'Lorri 401b'!N:N,0),0)</f>
        <v>-1730187.0807937814</v>
      </c>
      <c r="S516" s="25">
        <f t="shared" ca="1" si="267"/>
        <v>-3602160.5460259621</v>
      </c>
    </row>
    <row r="517" spans="1:19" ht="15.75" customHeight="1" x14ac:dyDescent="0.25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-1888203.9661910092</v>
      </c>
      <c r="R517" s="25">
        <f t="array" aca="1" ref="R517" ca="1">INDEX('Lorri 401b'!L:L,MATCH('Retirement Calculator'!A517,'Lorri 401b'!N:N,0),0)</f>
        <v>-1759141.7275763117</v>
      </c>
      <c r="S517" s="25">
        <f t="shared" ca="1" si="267"/>
        <v>-3647345.6937673208</v>
      </c>
    </row>
    <row r="518" spans="1:19" ht="15.75" customHeight="1" x14ac:dyDescent="0.25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-1904502.0942371662</v>
      </c>
      <c r="R518" s="25">
        <f t="array" aca="1" ref="R518" ca="1">INDEX('Lorri 401b'!L:L,MATCH('Retirement Calculator'!A518,'Lorri 401b'!N:N,0),0)</f>
        <v>-1788217.0187204359</v>
      </c>
      <c r="S518" s="25">
        <f t="shared" ca="1" si="267"/>
        <v>-3692719.1129576024</v>
      </c>
    </row>
    <row r="519" spans="1:19" ht="15.75" customHeight="1" x14ac:dyDescent="0.25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-1920868.1311501821</v>
      </c>
      <c r="R519" s="25">
        <f t="array" aca="1" ref="R519" ca="1">INDEX('Lorri 401b'!L:L,MATCH('Retirement Calculator'!A519,'Lorri 401b'!N:N,0),0)</f>
        <v>-1817413.4569109939</v>
      </c>
      <c r="S519" s="25">
        <f t="shared" ca="1" si="267"/>
        <v>-3738281.5880611762</v>
      </c>
    </row>
    <row r="520" spans="1:19" ht="15.75" customHeight="1" x14ac:dyDescent="0.25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-1937302.3598836691</v>
      </c>
      <c r="R520" s="25">
        <f t="array" aca="1" ref="R520" ca="1">INDEX('Lorri 401b'!L:L,MATCH('Retirement Calculator'!A520,'Lorri 401b'!N:N,0),0)</f>
        <v>-1846731.5469273459</v>
      </c>
      <c r="S520" s="25">
        <f t="shared" ca="1" si="267"/>
        <v>-3784033.9068110147</v>
      </c>
    </row>
    <row r="521" spans="1:19" ht="15.75" customHeight="1" x14ac:dyDescent="0.25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-1953805.064570212</v>
      </c>
      <c r="R521" s="25">
        <f t="array" aca="1" ref="R521" ca="1">INDEX('Lorri 401b'!L:L,MATCH('Retirement Calculator'!A521,'Lorri 401b'!N:N,0),0)</f>
        <v>-1876171.7956520994</v>
      </c>
      <c r="S521" s="25">
        <f t="shared" ref="S521:S775" ca="1" si="527">SUM(Q521:R521)</f>
        <v>-3829976.8602223117</v>
      </c>
    </row>
    <row r="522" spans="1:19" ht="15.75" customHeight="1" x14ac:dyDescent="0.25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-1970376.5305262823</v>
      </c>
      <c r="R522" s="25">
        <f t="array" aca="1" ref="R522" ca="1">INDEX('Lorri 401b'!L:L,MATCH('Retirement Calculator'!A522,'Lorri 401b'!N:N,0),0)</f>
        <v>-1905734.7120798728</v>
      </c>
      <c r="S522" s="25">
        <f t="shared" ca="1" si="527"/>
        <v>-3876111.2426061551</v>
      </c>
    </row>
    <row r="523" spans="1:19" ht="15.75" customHeight="1" x14ac:dyDescent="0.25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-1987017.0442571696</v>
      </c>
      <c r="R523" s="25">
        <f t="array" aca="1" ref="R523" ca="1">INDEX('Lorri 401b'!L:L,MATCH('Retirement Calculator'!A523,'Lorri 401b'!N:N,0),0)</f>
        <v>-1935420.8073260952</v>
      </c>
      <c r="S523" s="25">
        <f t="shared" ca="1" si="527"/>
        <v>-3922437.8515832648</v>
      </c>
    </row>
    <row r="524" spans="1:19" ht="15.75" customHeight="1" x14ac:dyDescent="0.25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-2003726.8934619355</v>
      </c>
      <c r="R524" s="25">
        <f t="array" aca="1" ref="R524" ca="1">INDEX('Lorri 401b'!L:L,MATCH('Retirement Calculator'!A524,'Lorri 401b'!N:N,0),0)</f>
        <v>-1965230.5946358435</v>
      </c>
      <c r="S524" s="25">
        <f t="shared" ca="1" si="527"/>
        <v>-3968957.488097779</v>
      </c>
    </row>
    <row r="525" spans="1:19" ht="15.75" customHeight="1" x14ac:dyDescent="0.25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-2020506.367038388</v>
      </c>
      <c r="R525" s="25">
        <f t="array" aca="1" ref="R525" ca="1">INDEX('Lorri 401b'!L:L,MATCH('Retirement Calculator'!A525,'Lorri 401b'!N:N,0),0)</f>
        <v>-1995164.5893927158</v>
      </c>
      <c r="S525" s="25">
        <f t="shared" ca="1" si="527"/>
        <v>-4015670.9564311039</v>
      </c>
    </row>
    <row r="526" spans="1:19" ht="15.75" customHeight="1" x14ac:dyDescent="0.25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-2037355.7550880758</v>
      </c>
      <c r="R526" s="25">
        <f t="array" aca="1" ref="R526" ca="1">INDEX('Lorri 401b'!L:L,MATCH('Retirement Calculator'!A526,'Lorri 401b'!N:N,0),0)</f>
        <v>-2025223.3091277417</v>
      </c>
      <c r="S526" s="25">
        <f t="shared" ca="1" si="527"/>
        <v>-4062579.0642158175</v>
      </c>
    </row>
    <row r="527" spans="1:19" ht="15.75" customHeight="1" x14ac:dyDescent="0.25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-2054275.3489213039</v>
      </c>
      <c r="R527" s="25">
        <f t="array" aca="1" ref="R527" ca="1">INDEX('Lorri 401b'!L:L,MATCH('Retirement Calculator'!A527,'Lorri 401b'!N:N,0),0)</f>
        <v>-2055407.2735283303</v>
      </c>
      <c r="S527" s="25">
        <f t="shared" ca="1" si="527"/>
        <v>-4109682.6224496341</v>
      </c>
    </row>
    <row r="528" spans="1:19" ht="15.75" customHeight="1" x14ac:dyDescent="0.25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-2071265.4410621703</v>
      </c>
      <c r="R528" s="25">
        <f t="array" aca="1" ref="R528" ca="1">INDEX('Lorri 401b'!L:L,MATCH('Retirement Calculator'!A528,'Lorri 401b'!N:N,0),0)</f>
        <v>-2085717.0044472546</v>
      </c>
      <c r="S528" s="25">
        <f t="shared" ca="1" si="527"/>
        <v>-4156982.4455094249</v>
      </c>
    </row>
    <row r="529" spans="1:19" ht="15.75" customHeight="1" x14ac:dyDescent="0.25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-2088326.3252536238</v>
      </c>
      <c r="R529" s="25">
        <f t="array" aca="1" ref="R529" ca="1">INDEX('Lorri 401b'!L:L,MATCH('Retirement Calculator'!A529,'Lorri 401b'!N:N,0),0)</f>
        <v>-2116153.0259116744</v>
      </c>
      <c r="S529" s="25">
        <f t="shared" ca="1" si="527"/>
        <v>-4204479.3511652984</v>
      </c>
    </row>
    <row r="530" spans="1:19" ht="15.75" customHeight="1" x14ac:dyDescent="0.25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-2105458.2964625414</v>
      </c>
      <c r="R530" s="25">
        <f t="array" aca="1" ref="R530" ca="1">INDEX('Lorri 401b'!L:L,MATCH('Retirement Calculator'!A530,'Lorri 401b'!N:N,0),0)</f>
        <v>-2146715.8641321957</v>
      </c>
      <c r="S530" s="25">
        <f t="shared" ca="1" si="527"/>
        <v>-4252174.1605947372</v>
      </c>
    </row>
    <row r="531" spans="1:19" ht="15.75" customHeight="1" x14ac:dyDescent="0.25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-2122661.6508848299</v>
      </c>
      <c r="R531" s="25">
        <f t="array" aca="1" ref="R531" ca="1">INDEX('Lorri 401b'!L:L,MATCH('Retirement Calculator'!A531,'Lorri 401b'!N:N,0),0)</f>
        <v>-2177406.0475119692</v>
      </c>
      <c r="S531" s="25">
        <f t="shared" ca="1" si="527"/>
        <v>-4300067.6983967992</v>
      </c>
    </row>
    <row r="532" spans="1:19" ht="15.75" customHeight="1" x14ac:dyDescent="0.25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-2139936.6859505447</v>
      </c>
      <c r="R532" s="25">
        <f t="array" aca="1" ref="R532" ca="1">INDEX('Lorri 401b'!L:L,MATCH('Retirement Calculator'!A532,'Lorri 401b'!N:N,0),0)</f>
        <v>-2208224.1066558254</v>
      </c>
      <c r="S532" s="25">
        <f t="shared" ca="1" si="527"/>
        <v>-4348160.7926063705</v>
      </c>
    </row>
    <row r="533" spans="1:19" ht="15.75" customHeight="1" x14ac:dyDescent="0.25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-2157283.7003290332</v>
      </c>
      <c r="R533" s="25">
        <f t="array" aca="1" ref="R533" ca="1">INDEX('Lorri 401b'!L:L,MATCH('Retirement Calculator'!A533,'Lorri 401b'!N:N,0),0)</f>
        <v>-2239170.5743794474</v>
      </c>
      <c r="S533" s="25">
        <f t="shared" ca="1" si="527"/>
        <v>-4396454.2747084806</v>
      </c>
    </row>
    <row r="534" spans="1:19" ht="15.75" customHeight="1" x14ac:dyDescent="0.25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-2174702.9939340986</v>
      </c>
      <c r="R534" s="25">
        <f t="array" aca="1" ref="R534" ca="1">INDEX('Lorri 401b'!L:L,MATCH('Retirement Calculator'!A534,'Lorri 401b'!N:N,0),0)</f>
        <v>-2270245.9857185846</v>
      </c>
      <c r="S534" s="25">
        <f t="shared" ca="1" si="527"/>
        <v>-4444948.9796526833</v>
      </c>
    </row>
    <row r="535" spans="1:19" ht="15.75" customHeight="1" x14ac:dyDescent="0.25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-2192194.8679291853</v>
      </c>
      <c r="R535" s="25">
        <f t="array" aca="1" ref="R535" ca="1">INDEX('Lorri 401b'!L:L,MATCH('Retirement Calculator'!A535,'Lorri 401b'!N:N,0),0)</f>
        <v>-2301450.8779383018</v>
      </c>
      <c r="S535" s="25">
        <f t="shared" ca="1" si="527"/>
        <v>-4493645.745867487</v>
      </c>
    </row>
    <row r="536" spans="1:19" ht="15.75" customHeight="1" x14ac:dyDescent="0.25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-2209759.6247325847</v>
      </c>
      <c r="R536" s="25">
        <f t="array" aca="1" ref="R536" ca="1">INDEX('Lorri 401b'!L:L,MATCH('Retirement Calculator'!A536,'Lorri 401b'!N:N,0),0)</f>
        <v>-2332785.7905422677</v>
      </c>
      <c r="S536" s="25">
        <f t="shared" ca="1" si="527"/>
        <v>-4542545.4152748529</v>
      </c>
    </row>
    <row r="537" spans="1:19" ht="15.75" customHeight="1" x14ac:dyDescent="0.25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-2227397.5680226651</v>
      </c>
      <c r="R537" s="25">
        <f t="array" aca="1" ref="R537" ca="1">INDEX('Lorri 401b'!L:L,MATCH('Retirement Calculator'!A537,'Lorri 401b'!N:N,0),0)</f>
        <v>-2364251.2652820833</v>
      </c>
      <c r="S537" s="25">
        <f t="shared" ca="1" si="527"/>
        <v>-4591648.8333047479</v>
      </c>
    </row>
    <row r="538" spans="1:19" ht="15.75" customHeight="1" x14ac:dyDescent="0.25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-2245109.0027431208</v>
      </c>
      <c r="R538" s="25">
        <f t="array" aca="1" ref="R538" ca="1">INDEX('Lorri 401b'!L:L,MATCH('Retirement Calculator'!A538,'Lorri 401b'!N:N,0),0)</f>
        <v>-2395847.8461666484</v>
      </c>
      <c r="S538" s="25">
        <f t="shared" ca="1" si="527"/>
        <v>-4640956.8489097692</v>
      </c>
    </row>
    <row r="539" spans="1:19" ht="15.75" customHeight="1" x14ac:dyDescent="0.25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-2262894.2351082452</v>
      </c>
      <c r="R539" s="25">
        <f t="array" aca="1" ref="R539" ca="1">INDEX('Lorri 401b'!L:L,MATCH('Retirement Calculator'!A539,'Lorri 401b'!N:N,0),0)</f>
        <v>-2427576.0794715658</v>
      </c>
      <c r="S539" s="25">
        <f t="shared" ca="1" si="527"/>
        <v>-4690470.3145798109</v>
      </c>
    </row>
    <row r="540" spans="1:19" ht="15.75" customHeight="1" x14ac:dyDescent="0.25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-2280753.5726082241</v>
      </c>
      <c r="R540" s="25">
        <f t="array" aca="1" ref="R540" ca="1">INDEX('Lorri 401b'!L:L,MATCH('Retirement Calculator'!A540,'Lorri 401b'!N:N,0),0)</f>
        <v>-2459436.5137485871</v>
      </c>
      <c r="S540" s="25">
        <f t="shared" ca="1" si="527"/>
        <v>-4740190.0863568112</v>
      </c>
    </row>
    <row r="541" spans="1:19" ht="15.75" customHeight="1" x14ac:dyDescent="0.25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-2298687.3240144532</v>
      </c>
      <c r="R541" s="25">
        <f t="array" aca="1" ref="R541" ca="1">INDEX('Lorri 401b'!L:L,MATCH('Retirement Calculator'!A541,'Lorri 401b'!N:N,0),0)</f>
        <v>-2491429.699835096</v>
      </c>
      <c r="S541" s="25">
        <f t="shared" ca="1" si="527"/>
        <v>-4790117.0238495488</v>
      </c>
    </row>
    <row r="542" spans="1:19" ht="15.75" customHeight="1" x14ac:dyDescent="0.25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-2316695.7993848748</v>
      </c>
      <c r="R542" s="25">
        <f t="array" aca="1" ref="R542" ca="1">INDEX('Lorri 401b'!L:L,MATCH('Retirement Calculator'!A542,'Lorri 401b'!N:N,0),0)</f>
        <v>-2523556.1908636317</v>
      </c>
      <c r="S542" s="25">
        <f t="shared" ca="1" si="527"/>
        <v>-4840251.9902485069</v>
      </c>
    </row>
    <row r="543" spans="1:19" ht="15.75" customHeight="1" x14ac:dyDescent="0.25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-2334779.3100693398</v>
      </c>
      <c r="R543" s="25">
        <f t="array" aca="1" ref="R543" ca="1">INDEX('Lorri 401b'!L:L,MATCH('Retirement Calculator'!A543,'Lorri 401b'!N:N,0),0)</f>
        <v>-2555816.542271453</v>
      </c>
      <c r="S543" s="25">
        <f t="shared" ca="1" si="527"/>
        <v>-4890595.8523407932</v>
      </c>
    </row>
    <row r="544" spans="1:19" ht="15.75" customHeight="1" x14ac:dyDescent="0.25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-2352938.1687149899</v>
      </c>
      <c r="R544" s="25">
        <f t="array" aca="1" ref="R544" ca="1">INDEX('Lorri 401b'!L:L,MATCH('Retirement Calculator'!A544,'Lorri 401b'!N:N,0),0)</f>
        <v>-2588211.3118101405</v>
      </c>
      <c r="S544" s="25">
        <f t="shared" ca="1" si="527"/>
        <v>-4941149.4805251304</v>
      </c>
    </row>
    <row r="545" spans="1:19" ht="15.75" customHeight="1" x14ac:dyDescent="0.25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-2371172.6892716638</v>
      </c>
      <c r="R545" s="25">
        <f t="array" aca="1" ref="R545" ca="1">INDEX('Lorri 401b'!L:L,MATCH('Retirement Calculator'!A545,'Lorri 401b'!N:N,0),0)</f>
        <v>-2620741.059555239</v>
      </c>
      <c r="S545" s="25">
        <f t="shared" ca="1" si="527"/>
        <v>-4991913.7488269024</v>
      </c>
    </row>
    <row r="546" spans="1:19" ht="15.75" customHeight="1" x14ac:dyDescent="0.25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-2389483.1869973238</v>
      </c>
      <c r="R546" s="25">
        <f t="array" aca="1" ref="R546" ca="1">INDEX('Lorri 401b'!L:L,MATCH('Retirement Calculator'!A546,'Lorri 401b'!N:N,0),0)</f>
        <v>-2653406.3479159423</v>
      </c>
      <c r="S546" s="25">
        <f t="shared" ca="1" si="527"/>
        <v>-5042889.5349132661</v>
      </c>
    </row>
    <row r="547" spans="1:19" ht="15.75" customHeight="1" x14ac:dyDescent="0.25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-2407869.9784635073</v>
      </c>
      <c r="R547" s="25">
        <f t="array" aca="1" ref="R547" ca="1">INDEX('Lorri 401b'!L:L,MATCH('Retirement Calculator'!A547,'Lorri 401b'!N:N,0),0)</f>
        <v>-2686207.7416448151</v>
      </c>
      <c r="S547" s="25">
        <f t="shared" ca="1" si="527"/>
        <v>-5094077.7201083228</v>
      </c>
    </row>
    <row r="548" spans="1:19" ht="15.75" customHeight="1" x14ac:dyDescent="0.25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-2426333.3815607997</v>
      </c>
      <c r="R548" s="25">
        <f t="array" aca="1" ref="R548" ca="1">INDEX('Lorri 401b'!L:L,MATCH('Retirement Calculator'!A548,'Lorri 401b'!N:N,0),0)</f>
        <v>-2719145.8078475581</v>
      </c>
      <c r="S548" s="25">
        <f t="shared" ca="1" si="527"/>
        <v>-5145479.1894083582</v>
      </c>
    </row>
    <row r="549" spans="1:19" ht="15.75" customHeight="1" x14ac:dyDescent="0.25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-2444873.715504331</v>
      </c>
      <c r="R549" s="25">
        <f t="array" aca="1" ref="R549" ca="1">INDEX('Lorri 401b'!L:L,MATCH('Retirement Calculator'!A549,'Lorri 401b'!N:N,0),0)</f>
        <v>-2752221.1159928124</v>
      </c>
      <c r="S549" s="25">
        <f t="shared" ca="1" si="527"/>
        <v>-5197094.831497144</v>
      </c>
    </row>
    <row r="550" spans="1:19" ht="15.75" customHeight="1" x14ac:dyDescent="0.25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-2463491.3008392937</v>
      </c>
      <c r="R550" s="25">
        <f t="array" aca="1" ref="R550" ca="1">INDEX('Lorri 401b'!L:L,MATCH('Retirement Calculator'!A550,'Lorri 401b'!N:N,0),0)</f>
        <v>-2785434.2379220054</v>
      </c>
      <c r="S550" s="25">
        <f t="shared" ca="1" si="527"/>
        <v>-5248925.5387612991</v>
      </c>
    </row>
    <row r="551" spans="1:19" ht="15.75" customHeight="1" x14ac:dyDescent="0.25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-2482186.4594464856</v>
      </c>
      <c r="R551" s="25">
        <f t="array" aca="1" ref="R551" ca="1">INDEX('Lorri 401b'!L:L,MATCH('Retirement Calculator'!A551,'Lorri 401b'!N:N,0),0)</f>
        <v>-2818785.7478592368</v>
      </c>
      <c r="S551" s="25">
        <f t="shared" ca="1" si="527"/>
        <v>-5300972.2073057219</v>
      </c>
    </row>
    <row r="552" spans="1:19" ht="15.75" customHeight="1" x14ac:dyDescent="0.25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-2500959.5145478738</v>
      </c>
      <c r="R552" s="25">
        <f t="array" aca="1" ref="R552" ca="1">INDEX('Lorri 401b'!L:L,MATCH('Retirement Calculator'!A552,'Lorri 401b'!N:N,0),0)</f>
        <v>-2852276.2224212065</v>
      </c>
      <c r="S552" s="25">
        <f t="shared" ca="1" si="527"/>
        <v>-5353235.7369690798</v>
      </c>
    </row>
    <row r="553" spans="1:19" ht="15.75" customHeight="1" x14ac:dyDescent="0.25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-2519810.7907121847</v>
      </c>
      <c r="R553" s="25">
        <f t="array" aca="1" ref="R553" ca="1">INDEX('Lorri 401b'!L:L,MATCH('Retirement Calculator'!A553,'Lorri 401b'!N:N,0),0)</f>
        <v>-2885906.2406271845</v>
      </c>
      <c r="S553" s="25">
        <f t="shared" ca="1" si="527"/>
        <v>-5405717.0313393697</v>
      </c>
    </row>
    <row r="554" spans="1:19" ht="15.75" customHeight="1" x14ac:dyDescent="0.25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-2538740.6138605135</v>
      </c>
      <c r="R554" s="25">
        <f t="array" aca="1" ref="R554" ca="1">INDEX('Lorri 401b'!L:L,MATCH('Retirement Calculator'!A554,'Lorri 401b'!N:N,0),0)</f>
        <v>-2919676.3839090206</v>
      </c>
      <c r="S554" s="25">
        <f t="shared" ca="1" si="527"/>
        <v>-5458416.9977695346</v>
      </c>
    </row>
    <row r="555" spans="1:19" ht="15.75" customHeight="1" x14ac:dyDescent="0.25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-2557749.3112719604</v>
      </c>
      <c r="R555" s="25">
        <f t="array" aca="1" ref="R555" ca="1">INDEX('Lorri 401b'!L:L,MATCH('Retirement Calculator'!A555,'Lorri 401b'!N:N,0),0)</f>
        <v>-2953587.2361211977</v>
      </c>
      <c r="S555" s="25">
        <f t="shared" ca="1" si="527"/>
        <v>-5511336.5473931581</v>
      </c>
    </row>
    <row r="556" spans="1:19" ht="15.75" customHeight="1" x14ac:dyDescent="0.25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-2576837.2115892884</v>
      </c>
      <c r="R556" s="25">
        <f t="array" aca="1" ref="R556" ca="1">INDEX('Lorri 401b'!L:L,MATCH('Retirement Calculator'!A556,'Lorri 401b'!N:N,0),0)</f>
        <v>-2987639.3835509256</v>
      </c>
      <c r="S556" s="25">
        <f t="shared" ca="1" si="527"/>
        <v>-5564476.5951402141</v>
      </c>
    </row>
    <row r="557" spans="1:19" ht="15.75" customHeight="1" x14ac:dyDescent="0.25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-2596004.644824605</v>
      </c>
      <c r="R557" s="25">
        <f t="array" aca="1" ref="R557" ca="1">INDEX('Lorri 401b'!L:L,MATCH('Retirement Calculator'!A557,'Lorri 401b'!N:N,0),0)</f>
        <v>-3021833.4149282775</v>
      </c>
      <c r="S557" s="25">
        <f t="shared" ca="1" si="527"/>
        <v>-5617838.0597528825</v>
      </c>
    </row>
    <row r="558" spans="1:19" ht="15.75" customHeight="1" x14ac:dyDescent="0.25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-2615251.9423650689</v>
      </c>
      <c r="R558" s="25">
        <f t="array" aca="1" ref="R558" ca="1">INDEX('Lorri 401b'!L:L,MATCH('Retirement Calculator'!A558,'Lorri 401b'!N:N,0),0)</f>
        <v>-3056169.921436368</v>
      </c>
      <c r="S558" s="25">
        <f t="shared" ca="1" si="527"/>
        <v>-5671421.8638014365</v>
      </c>
    </row>
    <row r="559" spans="1:19" ht="15.75" customHeight="1" x14ac:dyDescent="0.25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-2634579.4369786181</v>
      </c>
      <c r="R559" s="25">
        <f t="array" aca="1" ref="R559" ca="1">INDEX('Lorri 401b'!L:L,MATCH('Retirement Calculator'!A559,'Lorri 401b'!N:N,0),0)</f>
        <v>-3090649.496721576</v>
      </c>
      <c r="S559" s="25">
        <f t="shared" ca="1" si="527"/>
        <v>-5725228.9337001946</v>
      </c>
    </row>
    <row r="560" spans="1:19" ht="15.75" customHeight="1" x14ac:dyDescent="0.25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-2653987.4628197239</v>
      </c>
      <c r="R560" s="25">
        <f t="array" aca="1" ref="R560" ca="1">INDEX('Lorri 401b'!L:L,MATCH('Retirement Calculator'!A560,'Lorri 401b'!N:N,0),0)</f>
        <v>-3125272.7369038053</v>
      </c>
      <c r="S560" s="25">
        <f t="shared" ca="1" si="527"/>
        <v>-5779260.1997235287</v>
      </c>
    </row>
    <row r="561" spans="1:19" ht="15.75" customHeight="1" x14ac:dyDescent="0.25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-2673476.3554351674</v>
      </c>
      <c r="R561" s="25">
        <f t="array" aca="1" ref="R561" ca="1">INDEX('Lorri 401b'!L:L,MATCH('Retirement Calculator'!A561,'Lorri 401b'!N:N,0),0)</f>
        <v>-3160040.240586794</v>
      </c>
      <c r="S561" s="25">
        <f t="shared" ca="1" si="527"/>
        <v>-5833516.5960219614</v>
      </c>
    </row>
    <row r="562" spans="1:19" ht="15.75" customHeight="1" x14ac:dyDescent="0.25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-2693046.4517698418</v>
      </c>
      <c r="R562" s="25">
        <f t="array" aca="1" ref="R562" ca="1">INDEX('Lorri 401b'!L:L,MATCH('Retirement Calculator'!A562,'Lorri 401b'!N:N,0),0)</f>
        <v>-3194952.608868462</v>
      </c>
      <c r="S562" s="25">
        <f t="shared" ca="1" si="527"/>
        <v>-5887999.0606383039</v>
      </c>
    </row>
    <row r="563" spans="1:19" ht="15.75" customHeight="1" x14ac:dyDescent="0.25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-2712698.0901725776</v>
      </c>
      <c r="R563" s="25">
        <f t="array" aca="1" ref="R563" ca="1">INDEX('Lorri 401b'!L:L,MATCH('Retirement Calculator'!A563,'Lorri 401b'!N:N,0),0)</f>
        <v>-3230010.4453513036</v>
      </c>
      <c r="S563" s="25">
        <f t="shared" ca="1" si="527"/>
        <v>-5942708.5355238812</v>
      </c>
    </row>
    <row r="564" spans="1:19" ht="15.75" customHeight="1" x14ac:dyDescent="0.25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-2732431.6104019913</v>
      </c>
      <c r="R564" s="25">
        <f t="array" aca="1" ref="R564" ca="1">INDEX('Lorri 401b'!L:L,MATCH('Retirement Calculator'!A564,'Lorri 401b'!N:N,0),0)</f>
        <v>-3265214.3561528237</v>
      </c>
      <c r="S564" s="25">
        <f t="shared" ca="1" si="527"/>
        <v>-5997645.9665548149</v>
      </c>
    </row>
    <row r="565" spans="1:19" ht="15.75" customHeight="1" x14ac:dyDescent="0.25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-2752247.3536323607</v>
      </c>
      <c r="R565" s="25">
        <f t="array" aca="1" ref="R565" ca="1">INDEX('Lorri 401b'!L:L,MATCH('Retirement Calculator'!A565,'Lorri 401b'!N:N,0),0)</f>
        <v>-3300564.9499160168</v>
      </c>
      <c r="S565" s="25">
        <f t="shared" ca="1" si="527"/>
        <v>-6052812.303548377</v>
      </c>
    </row>
    <row r="566" spans="1:19" ht="15.75" customHeight="1" x14ac:dyDescent="0.25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-2772145.6624595234</v>
      </c>
      <c r="R566" s="25">
        <f t="array" aca="1" ref="R566" ca="1">INDEX('Lorri 401b'!L:L,MATCH('Retirement Calculator'!A566,'Lorri 401b'!N:N,0),0)</f>
        <v>-3336062.8378198897</v>
      </c>
      <c r="S566" s="25">
        <f t="shared" ca="1" si="527"/>
        <v>-6108208.5002794135</v>
      </c>
    </row>
    <row r="567" spans="1:19" ht="15.75" customHeight="1" x14ac:dyDescent="0.25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-2792126.8809067993</v>
      </c>
      <c r="R567" s="25">
        <f t="array" aca="1" ref="R567" ca="1">INDEX('Lorri 401b'!L:L,MATCH('Retirement Calculator'!A567,'Lorri 401b'!N:N,0),0)</f>
        <v>-3371708.6335900286</v>
      </c>
      <c r="S567" s="25">
        <f t="shared" ca="1" si="527"/>
        <v>-6163835.5144968275</v>
      </c>
    </row>
    <row r="568" spans="1:19" ht="15.75" customHeight="1" x14ac:dyDescent="0.25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-2812191.3544309391</v>
      </c>
      <c r="R568" s="25">
        <f t="array" aca="1" ref="R568" ca="1">INDEX('Lorri 401b'!L:L,MATCH('Retirement Calculator'!A568,'Lorri 401b'!N:N,0),0)</f>
        <v>-3407502.9535092101</v>
      </c>
      <c r="S568" s="25">
        <f t="shared" ca="1" si="527"/>
        <v>-6219694.3079401497</v>
      </c>
    </row>
    <row r="569" spans="1:19" ht="15.75" customHeight="1" x14ac:dyDescent="0.25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-2832339.429928096</v>
      </c>
      <c r="R569" s="25">
        <f t="array" aca="1" ref="R569" ca="1">INDEX('Lorri 401b'!L:L,MATCH('Retirement Calculator'!A569,'Lorri 401b'!N:N,0),0)</f>
        <v>-3443446.4164280547</v>
      </c>
      <c r="S569" s="25">
        <f t="shared" ca="1" si="527"/>
        <v>-6275785.8463561507</v>
      </c>
    </row>
    <row r="570" spans="1:19" ht="15.75" customHeight="1" x14ac:dyDescent="0.25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-2852571.4557398246</v>
      </c>
      <c r="R570" s="25">
        <f t="array" aca="1" ref="R570" ca="1">INDEX('Lorri 401b'!L:L,MATCH('Retirement Calculator'!A570,'Lorri 401b'!N:N,0),0)</f>
        <v>-3479539.6437757281</v>
      </c>
      <c r="S570" s="25">
        <f t="shared" ca="1" si="527"/>
        <v>-6332111.0995155526</v>
      </c>
    </row>
    <row r="571" spans="1:19" ht="15.75" customHeight="1" x14ac:dyDescent="0.25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-2872887.7816591021</v>
      </c>
      <c r="R571" s="25">
        <f t="array" aca="1" ref="R571" ca="1">INDEX('Lorri 401b'!L:L,MATCH('Retirement Calculator'!A571,'Lorri 401b'!N:N,0),0)</f>
        <v>-3515783.2595706834</v>
      </c>
      <c r="S571" s="25">
        <f t="shared" ca="1" si="527"/>
        <v>-6388671.0412297854</v>
      </c>
    </row>
    <row r="572" spans="1:19" ht="15.75" customHeight="1" x14ac:dyDescent="0.25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-2893288.7589363763</v>
      </c>
      <c r="R572" s="25">
        <f t="array" aca="1" ref="R572" ca="1">INDEX('Lorri 401b'!L:L,MATCH('Retirement Calculator'!A572,'Lorri 401b'!N:N,0),0)</f>
        <v>-3552177.8904314507</v>
      </c>
      <c r="S572" s="25">
        <f t="shared" ca="1" si="527"/>
        <v>-6445466.649367827</v>
      </c>
    </row>
    <row r="573" spans="1:19" ht="15.75" customHeight="1" x14ac:dyDescent="0.25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-2913774.7402856392</v>
      </c>
      <c r="R573" s="25">
        <f t="array" aca="1" ref="R573" ca="1">INDEX('Lorri 401b'!L:L,MATCH('Retirement Calculator'!A573,'Lorri 401b'!N:N,0),0)</f>
        <v>-3588724.1655874713</v>
      </c>
      <c r="S573" s="25">
        <f t="shared" ca="1" si="527"/>
        <v>-6502498.9058731105</v>
      </c>
    </row>
    <row r="574" spans="1:19" ht="15.75" customHeight="1" x14ac:dyDescent="0.25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-2934346.079890524</v>
      </c>
      <c r="R574" s="25">
        <f t="array" aca="1" ref="R574" ca="1">INDEX('Lorri 401b'!L:L,MATCH('Retirement Calculator'!A574,'Lorri 401b'!N:N,0),0)</f>
        <v>-3625422.7168899756</v>
      </c>
      <c r="S574" s="25">
        <f t="shared" ca="1" si="527"/>
        <v>-6559768.7967804996</v>
      </c>
    </row>
    <row r="575" spans="1:19" ht="15.75" customHeight="1" x14ac:dyDescent="0.25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-2955003.1334104291</v>
      </c>
      <c r="R575" s="25">
        <f t="array" aca="1" ref="R575" ca="1">INDEX('Lorri 401b'!L:L,MATCH('Retirement Calculator'!A575,'Lorri 401b'!N:N,0),0)</f>
        <v>-3662274.1788229067</v>
      </c>
      <c r="S575" s="25">
        <f t="shared" ca="1" si="527"/>
        <v>-6617277.3122333363</v>
      </c>
    </row>
    <row r="576" spans="1:19" ht="15.75" customHeight="1" x14ac:dyDescent="0.25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-2975746.2579866671</v>
      </c>
      <c r="R576" s="25">
        <f t="array" aca="1" ref="R576" ca="1">INDEX('Lorri 401b'!L:L,MATCH('Retirement Calculator'!A576,'Lorri 401b'!N:N,0),0)</f>
        <v>-3699279.1885138918</v>
      </c>
      <c r="S576" s="25">
        <f t="shared" ca="1" si="527"/>
        <v>-6675025.4465005584</v>
      </c>
    </row>
    <row r="577" spans="1:19" ht="15.75" customHeight="1" x14ac:dyDescent="0.25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-2996575.8122486398</v>
      </c>
      <c r="R577" s="25">
        <f t="array" aca="1" ref="R577" ca="1">INDEX('Lorri 401b'!L:L,MATCH('Retirement Calculator'!A577,'Lorri 401b'!N:N,0),0)</f>
        <v>-3736438.3857452557</v>
      </c>
      <c r="S577" s="25">
        <f t="shared" ca="1" si="527"/>
        <v>-6733014.197993895</v>
      </c>
    </row>
    <row r="578" spans="1:19" ht="15.75" customHeight="1" x14ac:dyDescent="0.25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-3017492.1563200373</v>
      </c>
      <c r="R578" s="25">
        <f t="array" aca="1" ref="R578" ca="1">INDEX('Lorri 401b'!L:L,MATCH('Retirement Calculator'!A578,'Lorri 401b'!N:N,0),0)</f>
        <v>-3773752.412965084</v>
      </c>
      <c r="S578" s="25">
        <f t="shared" ca="1" si="527"/>
        <v>-6791244.5692851208</v>
      </c>
    </row>
    <row r="579" spans="1:19" ht="15.75" customHeight="1" x14ac:dyDescent="0.25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-3038495.6518250653</v>
      </c>
      <c r="R579" s="25">
        <f t="array" aca="1" ref="R579" ca="1">INDEX('Lorri 401b'!L:L,MATCH('Retirement Calculator'!A579,'Lorri 401b'!N:N,0),0)</f>
        <v>-3811221.9152983283</v>
      </c>
      <c r="S579" s="25">
        <f t="shared" ca="1" si="527"/>
        <v>-6849717.5671233935</v>
      </c>
    </row>
    <row r="580" spans="1:19" ht="15.75" customHeight="1" x14ac:dyDescent="0.25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-3059586.6618946977</v>
      </c>
      <c r="R580" s="25">
        <f t="array" aca="1" ref="R580" ca="1">INDEX('Lorri 401b'!L:L,MATCH('Retirement Calculator'!A580,'Lorri 401b'!N:N,0),0)</f>
        <v>-3848847.540557961</v>
      </c>
      <c r="S580" s="25">
        <f t="shared" ca="1" si="527"/>
        <v>-6908434.2024526587</v>
      </c>
    </row>
    <row r="581" spans="1:19" ht="15.75" customHeight="1" x14ac:dyDescent="0.25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-3080765.5511729536</v>
      </c>
      <c r="R581" s="25">
        <f t="array" aca="1" ref="R581" ca="1">INDEX('Lorri 401b'!L:L,MATCH('Retirement Calculator'!A581,'Lorri 401b'!N:N,0),0)</f>
        <v>-3886629.9392561754</v>
      </c>
      <c r="S581" s="25">
        <f t="shared" ca="1" si="527"/>
        <v>-6967395.4904291295</v>
      </c>
    </row>
    <row r="582" spans="1:19" ht="15.75" customHeight="1" x14ac:dyDescent="0.25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-3102032.6858232021</v>
      </c>
      <c r="R582" s="25">
        <f t="array" aca="1" ref="R582" ca="1">INDEX('Lorri 401b'!L:L,MATCH('Retirement Calculator'!A582,'Lorri 401b'!N:N,0),0)</f>
        <v>-3924569.7646156326</v>
      </c>
      <c r="S582" s="25">
        <f t="shared" ca="1" si="527"/>
        <v>-7026602.4504388347</v>
      </c>
    </row>
    <row r="583" spans="1:19" ht="15.75" customHeight="1" x14ac:dyDescent="0.25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-3123388.4335344937</v>
      </c>
      <c r="R583" s="25">
        <f t="array" aca="1" ref="R583" ca="1">INDEX('Lorri 401b'!L:L,MATCH('Retirement Calculator'!A583,'Lorri 401b'!N:N,0),0)</f>
        <v>-3962667.6725807539</v>
      </c>
      <c r="S583" s="25">
        <f t="shared" ca="1" si="527"/>
        <v>-7086056.1061152481</v>
      </c>
    </row>
    <row r="584" spans="1:19" ht="15.75" customHeight="1" x14ac:dyDescent="0.25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-3144833.1635279153</v>
      </c>
      <c r="R584" s="25">
        <f t="array" aca="1" ref="R584" ca="1">INDEX('Lorri 401b'!L:L,MATCH('Retirement Calculator'!A584,'Lorri 401b'!N:N,0),0)</f>
        <v>-4000924.3218290634</v>
      </c>
      <c r="S584" s="25">
        <f t="shared" ca="1" si="527"/>
        <v>-7145757.4853569791</v>
      </c>
    </row>
    <row r="585" spans="1:19" ht="15.75" customHeight="1" x14ac:dyDescent="0.25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-3166367.2465629764</v>
      </c>
      <c r="R585" s="25">
        <f t="array" aca="1" ref="R585" ca="1">INDEX('Lorri 401b'!L:L,MATCH('Retirement Calculator'!A585,'Lorri 401b'!N:N,0),0)</f>
        <v>-4039340.3737825742</v>
      </c>
      <c r="S585" s="25">
        <f t="shared" ca="1" si="527"/>
        <v>-7205707.6203455506</v>
      </c>
    </row>
    <row r="586" spans="1:19" ht="15.75" customHeight="1" x14ac:dyDescent="0.25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-3187991.054944017</v>
      </c>
      <c r="R586" s="25">
        <f t="array" aca="1" ref="R586" ca="1">INDEX('Lorri 401b'!L:L,MATCH('Retirement Calculator'!A586,'Lorri 401b'!N:N,0),0)</f>
        <v>-4077916.4926192244</v>
      </c>
      <c r="S586" s="25">
        <f t="shared" ca="1" si="527"/>
        <v>-7265907.5475632418</v>
      </c>
    </row>
    <row r="587" spans="1:19" ht="15.75" customHeight="1" x14ac:dyDescent="0.25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-3209704.962526645</v>
      </c>
      <c r="R587" s="25">
        <f t="array" aca="1" ref="R587" ca="1">INDEX('Lorri 401b'!L:L,MATCH('Retirement Calculator'!A587,'Lorri 401b'!N:N,0),0)</f>
        <v>-4116653.3452843609</v>
      </c>
      <c r="S587" s="25">
        <f t="shared" ca="1" si="527"/>
        <v>-7326358.307811006</v>
      </c>
    </row>
    <row r="588" spans="1:19" ht="15.75" customHeight="1" x14ac:dyDescent="0.25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-3231509.3447242007</v>
      </c>
      <c r="R588" s="25">
        <f t="array" aca="1" ref="R588" ca="1">INDEX('Lorri 401b'!L:L,MATCH('Retirement Calculator'!A588,'Lorri 401b'!N:N,0),0)</f>
        <v>-4155551.6015022686</v>
      </c>
      <c r="S588" s="25">
        <f t="shared" ca="1" si="527"/>
        <v>-7387060.9462264692</v>
      </c>
    </row>
    <row r="589" spans="1:19" ht="15.75" customHeight="1" x14ac:dyDescent="0.25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-3253404.5785142463</v>
      </c>
      <c r="R589" s="25">
        <f t="array" aca="1" ref="R589" ca="1">INDEX('Lorri 401b'!L:L,MATCH('Retirement Calculator'!A589,'Lorri 401b'!N:N,0),0)</f>
        <v>-4194611.933787751</v>
      </c>
      <c r="S589" s="25">
        <f t="shared" ca="1" si="527"/>
        <v>-7448016.5123019973</v>
      </c>
    </row>
    <row r="590" spans="1:19" ht="15.75" customHeight="1" x14ac:dyDescent="0.25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-3275391.0424450836</v>
      </c>
      <c r="R590" s="25">
        <f t="array" aca="1" ref="R590" ca="1">INDEX('Lorri 401b'!L:L,MATCH('Retirement Calculator'!A590,'Lorri 401b'!N:N,0),0)</f>
        <v>-4233835.0174577562</v>
      </c>
      <c r="S590" s="25">
        <f t="shared" ca="1" si="527"/>
        <v>-7509226.0599028394</v>
      </c>
    </row>
    <row r="591" spans="1:19" ht="15.75" customHeight="1" x14ac:dyDescent="0.25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-3297469.1166422996</v>
      </c>
      <c r="R591" s="25">
        <f t="array" aca="1" ref="R591" ca="1">INDEX('Lorri 401b'!L:L,MATCH('Retirement Calculator'!A591,'Lorri 401b'!N:N,0),0)</f>
        <v>-4273221.5306430524</v>
      </c>
      <c r="S591" s="25">
        <f t="shared" ca="1" si="527"/>
        <v>-7570690.6472853515</v>
      </c>
    </row>
    <row r="592" spans="1:19" ht="15.75" customHeight="1" x14ac:dyDescent="0.25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-3319639.1828153371</v>
      </c>
      <c r="R592" s="25">
        <f t="array" aca="1" ref="R592" ca="1">INDEX('Lorri 401b'!L:L,MATCH('Retirement Calculator'!A592,'Lorri 401b'!N:N,0),0)</f>
        <v>-4312772.154299954</v>
      </c>
      <c r="S592" s="25">
        <f t="shared" ca="1" si="527"/>
        <v>-7632411.3371152915</v>
      </c>
    </row>
    <row r="593" spans="1:19" ht="15.75" customHeight="1" x14ac:dyDescent="0.25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-3341901.6242640954</v>
      </c>
      <c r="R593" s="25">
        <f t="array" aca="1" ref="R593" ca="1">INDEX('Lorri 401b'!L:L,MATCH('Retirement Calculator'!A593,'Lorri 401b'!N:N,0),0)</f>
        <v>-4352487.5722220931</v>
      </c>
      <c r="S593" s="25">
        <f t="shared" ca="1" si="527"/>
        <v>-7694389.1964861881</v>
      </c>
    </row>
    <row r="594" spans="1:19" ht="15.75" customHeight="1" x14ac:dyDescent="0.25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-3364256.8258855571</v>
      </c>
      <c r="R594" s="25">
        <f t="array" aca="1" ref="R594" ca="1">INDEX('Lorri 401b'!L:L,MATCH('Retirement Calculator'!A594,'Lorri 401b'!N:N,0),0)</f>
        <v>-4392368.4710522406</v>
      </c>
      <c r="S594" s="25">
        <f t="shared" ca="1" si="527"/>
        <v>-7756625.2969377972</v>
      </c>
    </row>
    <row r="595" spans="1:19" ht="15.75" customHeight="1" x14ac:dyDescent="0.25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-3386705.1741804415</v>
      </c>
      <c r="R595" s="25">
        <f t="array" aca="1" ref="R595" ca="1">INDEX('Lorri 401b'!L:L,MATCH('Retirement Calculator'!A595,'Lorri 401b'!N:N,0),0)</f>
        <v>-4432415.5402941806</v>
      </c>
      <c r="S595" s="25">
        <f t="shared" ca="1" si="527"/>
        <v>-7819120.7144746222</v>
      </c>
    </row>
    <row r="596" spans="1:19" ht="15.75" customHeight="1" x14ac:dyDescent="0.25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-3409247.0572598879</v>
      </c>
      <c r="R596" s="25">
        <f t="array" aca="1" ref="R596" ca="1">INDEX('Lorri 401b'!L:L,MATCH('Retirement Calculator'!A596,'Lorri 401b'!N:N,0),0)</f>
        <v>-4472629.4723246284</v>
      </c>
      <c r="S596" s="25">
        <f t="shared" ca="1" si="527"/>
        <v>-7881876.5295845158</v>
      </c>
    </row>
    <row r="597" spans="1:19" ht="15.75" customHeight="1" x14ac:dyDescent="0.25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-3431882.8648521653</v>
      </c>
      <c r="R597" s="25">
        <f t="array" aca="1" ref="R597" ca="1">INDEX('Lorri 401b'!L:L,MATCH('Retirement Calculator'!A597,'Lorri 401b'!N:N,0),0)</f>
        <v>-4513010.9624052038</v>
      </c>
      <c r="S597" s="25">
        <f t="shared" ca="1" si="527"/>
        <v>-7944893.8272573687</v>
      </c>
    </row>
    <row r="598" spans="1:19" ht="15.75" customHeight="1" x14ac:dyDescent="0.25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-3454612.9883094109</v>
      </c>
      <c r="R598" s="25">
        <f t="array" aca="1" ref="R598" ca="1">INDEX('Lorri 401b'!L:L,MATCH('Retirement Calculator'!A598,'Lorri 401b'!N:N,0),0)</f>
        <v>-4553560.7086944478</v>
      </c>
      <c r="S598" s="25">
        <f t="shared" ca="1" si="527"/>
        <v>-8008173.6970038582</v>
      </c>
    </row>
    <row r="599" spans="1:19" ht="15.75" customHeight="1" x14ac:dyDescent="0.25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-3477437.8206143947</v>
      </c>
      <c r="R599" s="25">
        <f t="array" aca="1" ref="R599" ca="1">INDEX('Lorri 401b'!L:L,MATCH('Retirement Calculator'!A599,'Lorri 401b'!N:N,0),0)</f>
        <v>-4594279.4122598972</v>
      </c>
      <c r="S599" s="25">
        <f t="shared" ca="1" si="527"/>
        <v>-8071717.2328742919</v>
      </c>
    </row>
    <row r="600" spans="1:19" ht="15.75" customHeight="1" x14ac:dyDescent="0.25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-3500357.7563873162</v>
      </c>
      <c r="R600" s="25">
        <f t="array" aca="1" ref="R600" ca="1">INDEX('Lorri 401b'!L:L,MATCH('Retirement Calculator'!A600,'Lorri 401b'!N:N,0),0)</f>
        <v>-4635167.777090203</v>
      </c>
      <c r="S600" s="25">
        <f t="shared" ca="1" si="527"/>
        <v>-8135525.5334775187</v>
      </c>
    </row>
    <row r="601" spans="1:19" ht="15.75" customHeight="1" x14ac:dyDescent="0.25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-3523373.1918926248</v>
      </c>
      <c r="R601" s="25">
        <f t="array" aca="1" ref="R601" ca="1">INDEX('Lorri 401b'!L:L,MATCH('Retirement Calculator'!A601,'Lorri 401b'!N:N,0),0)</f>
        <v>-4676226.5101073012</v>
      </c>
      <c r="S601" s="25">
        <f t="shared" ca="1" si="527"/>
        <v>-8199599.701999926</v>
      </c>
    </row>
    <row r="602" spans="1:19" ht="15.75" customHeight="1" x14ac:dyDescent="0.25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-3546484.5250458722</v>
      </c>
      <c r="R602" s="25">
        <f t="array" aca="1" ref="R602" ca="1">INDEX('Lorri 401b'!L:L,MATCH('Retirement Calculator'!A602,'Lorri 401b'!N:N,0),0)</f>
        <v>-4717456.3211786374</v>
      </c>
      <c r="S602" s="25">
        <f t="shared" ca="1" si="527"/>
        <v>-8263940.8462245092</v>
      </c>
    </row>
    <row r="603" spans="1:19" ht="15.75" customHeight="1" x14ac:dyDescent="0.25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-3569692.1554205911</v>
      </c>
      <c r="R603" s="25">
        <f t="array" aca="1" ref="R603" ca="1">INDEX('Lorri 401b'!L:L,MATCH('Retirement Calculator'!A603,'Lorri 401b'!N:N,0),0)</f>
        <v>-4758857.9231294375</v>
      </c>
      <c r="S603" s="25">
        <f t="shared" ca="1" si="527"/>
        <v>-8328550.0785500286</v>
      </c>
    </row>
    <row r="604" spans="1:19" ht="15.75" customHeight="1" x14ac:dyDescent="0.25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-3592996.4842552049</v>
      </c>
      <c r="R604" s="25">
        <f t="array" aca="1" ref="R604" ca="1">INDEX('Lorri 401b'!L:L,MATCH('Retirement Calculator'!A604,'Lorri 401b'!N:N,0),0)</f>
        <v>-4800432.0317550329</v>
      </c>
      <c r="S604" s="25">
        <f t="shared" ca="1" si="527"/>
        <v>-8393428.5160102379</v>
      </c>
    </row>
    <row r="605" spans="1:19" ht="15.75" customHeight="1" x14ac:dyDescent="0.25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-3616397.9144599629</v>
      </c>
      <c r="R605" s="25">
        <f t="array" aca="1" ref="R605" ca="1">INDEX('Lorri 401b'!L:L,MATCH('Retirement Calculator'!A605,'Lorri 401b'!N:N,0),0)</f>
        <v>-4842179.365833235</v>
      </c>
      <c r="S605" s="25">
        <f t="shared" ca="1" si="527"/>
        <v>-8458577.2802931983</v>
      </c>
    </row>
    <row r="606" spans="1:19" ht="15.75" customHeight="1" x14ac:dyDescent="0.25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-3639896.8506239075</v>
      </c>
      <c r="R606" s="25">
        <f t="array" aca="1" ref="R606" ca="1">INDEX('Lorri 401b'!L:L,MATCH('Retirement Calculator'!A606,'Lorri 401b'!N:N,0),0)</f>
        <v>-4884100.6471367627</v>
      </c>
      <c r="S606" s="25">
        <f t="shared" ca="1" si="527"/>
        <v>-8523997.4977606703</v>
      </c>
    </row>
    <row r="607" spans="1:19" ht="15.75" customHeight="1" x14ac:dyDescent="0.25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-3663493.6990218684</v>
      </c>
      <c r="R607" s="25">
        <f t="array" aca="1" ref="R607" ca="1">INDEX('Lorri 401b'!L:L,MATCH('Retirement Calculator'!A607,'Lorri 401b'!N:N,0),0)</f>
        <v>-4926196.6004457213</v>
      </c>
      <c r="S607" s="25">
        <f t="shared" ca="1" si="527"/>
        <v>-8589690.2994675897</v>
      </c>
    </row>
    <row r="608" spans="1:19" ht="15.75" customHeight="1" x14ac:dyDescent="0.25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-3687188.8676214875</v>
      </c>
      <c r="R608" s="25">
        <f t="array" aca="1" ref="R608" ca="1">INDEX('Lorri 401b'!L:L,MATCH('Retirement Calculator'!A608,'Lorri 401b'!N:N,0),0)</f>
        <v>-4968467.9535601344</v>
      </c>
      <c r="S608" s="25">
        <f t="shared" ca="1" si="527"/>
        <v>-8655656.8211816214</v>
      </c>
    </row>
    <row r="609" spans="1:19" ht="15.75" customHeight="1" x14ac:dyDescent="0.25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-3710982.7660902715</v>
      </c>
      <c r="R609" s="25">
        <f t="array" aca="1" ref="R609" ca="1">INDEX('Lorri 401b'!L:L,MATCH('Retirement Calculator'!A609,'Lorri 401b'!N:N,0),0)</f>
        <v>-5010915.4373125238</v>
      </c>
      <c r="S609" s="25">
        <f t="shared" ca="1" si="527"/>
        <v>-8721898.2034027949</v>
      </c>
    </row>
    <row r="610" spans="1:19" ht="15.75" customHeight="1" x14ac:dyDescent="0.25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-3734875.8058026759</v>
      </c>
      <c r="R610" s="25">
        <f t="array" aca="1" ref="R610" ca="1">INDEX('Lorri 401b'!L:L,MATCH('Retirement Calculator'!A610,'Lorri 401b'!N:N,0),0)</f>
        <v>-5053539.7855805485</v>
      </c>
      <c r="S610" s="25">
        <f t="shared" ca="1" si="527"/>
        <v>-8788415.5913832244</v>
      </c>
    </row>
    <row r="611" spans="1:19" ht="15.75" customHeight="1" x14ac:dyDescent="0.25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-3758868.399847215</v>
      </c>
      <c r="R611" s="25">
        <f t="array" aca="1" ref="R611" ca="1">INDEX('Lorri 401b'!L:L,MATCH('Retirement Calculator'!A611,'Lorri 401b'!N:N,0),0)</f>
        <v>-5096341.7352996897</v>
      </c>
      <c r="S611" s="25">
        <f t="shared" ca="1" si="527"/>
        <v>-8855210.1351469047</v>
      </c>
    </row>
    <row r="612" spans="1:19" ht="15.75" customHeight="1" x14ac:dyDescent="0.25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-3782960.9630336063</v>
      </c>
      <c r="R612" s="25">
        <f t="array" aca="1" ref="R612" ca="1">INDEX('Lorri 401b'!L:L,MATCH('Retirement Calculator'!A612,'Lorri 401b'!N:N,0),0)</f>
        <v>-5139322.0264759939</v>
      </c>
      <c r="S612" s="25">
        <f t="shared" ca="1" si="527"/>
        <v>-8922282.9895096011</v>
      </c>
    </row>
    <row r="613" spans="1:19" ht="15.75" customHeight="1" x14ac:dyDescent="0.25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-3807153.911899941</v>
      </c>
      <c r="R613" s="25">
        <f t="array" aca="1" ref="R613" ca="1">INDEX('Lorri 401b'!L:L,MATCH('Retirement Calculator'!A613,'Lorri 401b'!N:N,0),0)</f>
        <v>-5182481.402198866</v>
      </c>
      <c r="S613" s="25">
        <f t="shared" ca="1" si="527"/>
        <v>-8989635.3140988071</v>
      </c>
    </row>
    <row r="614" spans="1:19" ht="15.75" customHeight="1" x14ac:dyDescent="0.25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-3831447.6647198857</v>
      </c>
      <c r="R614" s="25">
        <f t="array" aca="1" ref="R614" ca="1">INDEX('Lorri 401b'!L:L,MATCH('Retirement Calculator'!A614,'Lorri 401b'!N:N,0),0)</f>
        <v>-5225820.608653917</v>
      </c>
      <c r="S614" s="25">
        <f t="shared" ca="1" si="527"/>
        <v>-9057268.2733738031</v>
      </c>
    </row>
    <row r="615" spans="1:19" ht="15.75" customHeight="1" x14ac:dyDescent="0.25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-3855842.6415099134</v>
      </c>
      <c r="R615" s="25">
        <f t="array" aca="1" ref="R615" ca="1">INDEX('Lorri 401b'!L:L,MATCH('Retirement Calculator'!A615,'Lorri 401b'!N:N,0),0)</f>
        <v>-5269340.3951358637</v>
      </c>
      <c r="S615" s="25">
        <f t="shared" ca="1" si="527"/>
        <v>-9125183.0366457775</v>
      </c>
    </row>
    <row r="616" spans="1:19" ht="15.75" customHeight="1" x14ac:dyDescent="0.25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-3880339.264036566</v>
      </c>
      <c r="R616" s="25">
        <f t="array" aca="1" ref="R616" ca="1">INDEX('Lorri 401b'!L:L,MATCH('Retirement Calculator'!A616,'Lorri 401b'!N:N,0),0)</f>
        <v>-5313041.5140614854</v>
      </c>
      <c r="S616" s="25">
        <f t="shared" ca="1" si="527"/>
        <v>-9193380.7780980505</v>
      </c>
    </row>
    <row r="617" spans="1:19" ht="15.75" customHeight="1" x14ac:dyDescent="0.25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-3904937.9558237465</v>
      </c>
      <c r="R617" s="25">
        <f t="array" aca="1" ref="R617" ca="1">INDEX('Lorri 401b'!L:L,MATCH('Retirement Calculator'!A617,'Lorri 401b'!N:N,0),0)</f>
        <v>-5356924.7209826307</v>
      </c>
      <c r="S617" s="25">
        <f t="shared" ca="1" si="527"/>
        <v>-9261862.6768063772</v>
      </c>
    </row>
    <row r="618" spans="1:19" ht="15.75" customHeight="1" x14ac:dyDescent="0.25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-3929639.1421600403</v>
      </c>
      <c r="R618" s="25">
        <f t="array" aca="1" ref="R618" ca="1">INDEX('Lorri 401b'!L:L,MATCH('Retirement Calculator'!A618,'Lorri 401b'!N:N,0),0)</f>
        <v>-5400990.7745992811</v>
      </c>
      <c r="S618" s="25">
        <f t="shared" ca="1" si="527"/>
        <v>-9330629.9167593215</v>
      </c>
    </row>
    <row r="619" spans="1:19" ht="15.75" customHeight="1" x14ac:dyDescent="0.25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-3954443.2501060683</v>
      </c>
      <c r="R619" s="25">
        <f t="array" aca="1" ref="R619" ca="1">INDEX('Lorri 401b'!L:L,MATCH('Retirement Calculator'!A619,'Lorri 401b'!N:N,0),0)</f>
        <v>-5445240.4367726669</v>
      </c>
      <c r="S619" s="25">
        <f t="shared" ca="1" si="527"/>
        <v>-9399683.6868787352</v>
      </c>
    </row>
    <row r="620" spans="1:19" ht="15.75" customHeight="1" x14ac:dyDescent="0.25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-3979350.7085018717</v>
      </c>
      <c r="R620" s="25">
        <f t="array" aca="1" ref="R620" ca="1">INDEX('Lorri 401b'!L:L,MATCH('Retirement Calculator'!A620,'Lorri 401b'!N:N,0),0)</f>
        <v>-5489674.4725384424</v>
      </c>
      <c r="S620" s="25">
        <f t="shared" ca="1" si="527"/>
        <v>-9469025.1810403131</v>
      </c>
    </row>
    <row r="621" spans="1:19" ht="15.75" customHeight="1" x14ac:dyDescent="0.25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-4004361.9479743242</v>
      </c>
      <c r="R621" s="25">
        <f t="array" aca="1" ref="R621" ca="1">INDEX('Lorri 401b'!L:L,MATCH('Retirement Calculator'!A621,'Lorri 401b'!N:N,0),0)</f>
        <v>-5534293.6501199082</v>
      </c>
      <c r="S621" s="25">
        <f t="shared" ca="1" si="527"/>
        <v>-9538655.5980942324</v>
      </c>
    </row>
    <row r="622" spans="1:19" ht="15.75" customHeight="1" x14ac:dyDescent="0.25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-4029477.4009445785</v>
      </c>
      <c r="R622" s="25">
        <f t="array" aca="1" ref="R622" ca="1">INDEX('Lorri 401b'!L:L,MATCH('Retirement Calculator'!A622,'Lorri 401b'!N:N,0),0)</f>
        <v>-5579098.7409412973</v>
      </c>
      <c r="S622" s="25">
        <f t="shared" ca="1" si="527"/>
        <v>-9608576.1418858767</v>
      </c>
    </row>
    <row r="623" spans="1:19" ht="15.75" customHeight="1" x14ac:dyDescent="0.25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-4054697.5016355421</v>
      </c>
      <c r="R623" s="25">
        <f t="array" aca="1" ref="R623" ca="1">INDEX('Lorri 401b'!L:L,MATCH('Retirement Calculator'!A623,'Lorri 401b'!N:N,0),0)</f>
        <v>-5624090.5196411088</v>
      </c>
      <c r="S623" s="25">
        <f t="shared" ca="1" si="527"/>
        <v>-9678788.021276651</v>
      </c>
    </row>
    <row r="624" spans="1:19" ht="15.75" customHeight="1" x14ac:dyDescent="0.25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-4080022.6860793848</v>
      </c>
      <c r="R624" s="25">
        <f t="array" aca="1" ref="R624" ca="1">INDEX('Lorri 401b'!L:L,MATCH('Retirement Calculator'!A624,'Lorri 401b'!N:N,0),0)</f>
        <v>-5669269.7640855024</v>
      </c>
      <c r="S624" s="25">
        <f t="shared" ca="1" si="527"/>
        <v>-9749292.4501648881</v>
      </c>
    </row>
    <row r="625" spans="1:19" ht="15.75" customHeight="1" x14ac:dyDescent="0.25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-4105453.3921250771</v>
      </c>
      <c r="R625" s="25">
        <f t="array" aca="1" ref="R625" ca="1">INDEX('Lorri 401b'!L:L,MATCH('Retirement Calculator'!A625,'Lorri 401b'!N:N,0),0)</f>
        <v>-5714637.2553817481</v>
      </c>
      <c r="S625" s="25">
        <f t="shared" ca="1" si="527"/>
        <v>-9820090.6475068256</v>
      </c>
    </row>
    <row r="626" spans="1:19" ht="15.75" customHeight="1" x14ac:dyDescent="0.25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-4130990.0594459595</v>
      </c>
      <c r="R626" s="25">
        <f t="array" aca="1" ref="R626" ca="1">INDEX('Lorri 401b'!L:L,MATCH('Retirement Calculator'!A626,'Lorri 401b'!N:N,0),0)</f>
        <v>-5760193.7778917281</v>
      </c>
      <c r="S626" s="25">
        <f t="shared" ca="1" si="527"/>
        <v>-9891183.8373376876</v>
      </c>
    </row>
    <row r="627" spans="1:19" ht="15.75" customHeight="1" x14ac:dyDescent="0.25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-4156633.1295473455</v>
      </c>
      <c r="R627" s="25">
        <f t="array" aca="1" ref="R627" ca="1">INDEX('Lorri 401b'!L:L,MATCH('Retirement Calculator'!A627,'Lorri 401b'!N:N,0),0)</f>
        <v>-5805940.1192454994</v>
      </c>
      <c r="S627" s="25">
        <f t="shared" ca="1" si="527"/>
        <v>-9962573.2487928458</v>
      </c>
    </row>
    <row r="628" spans="1:19" ht="15.75" customHeight="1" x14ac:dyDescent="0.25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-4182383.0457741539</v>
      </c>
      <c r="R628" s="25">
        <f t="array" aca="1" ref="R628" ca="1">INDEX('Lorri 401b'!L:L,MATCH('Retirement Calculator'!A628,'Lorri 401b'!N:N,0),0)</f>
        <v>-5851877.0703549115</v>
      </c>
      <c r="S628" s="25">
        <f t="shared" ca="1" si="527"/>
        <v>-10034260.116129065</v>
      </c>
    </row>
    <row r="629" spans="1:19" ht="15.75" customHeight="1" x14ac:dyDescent="0.25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-4208240.2533185743</v>
      </c>
      <c r="R629" s="25">
        <f t="array" aca="1" ref="R629" ca="1">INDEX('Lorri 401b'!L:L,MATCH('Retirement Calculator'!A629,'Lorri 401b'!N:N,0),0)</f>
        <v>-5898005.4254272794</v>
      </c>
      <c r="S629" s="25">
        <f t="shared" ca="1" si="527"/>
        <v>-10106245.678745855</v>
      </c>
    </row>
    <row r="630" spans="1:19" ht="15.75" customHeight="1" x14ac:dyDescent="0.25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-4234205.1992277633</v>
      </c>
      <c r="R630" s="25">
        <f t="array" aca="1" ref="R630" ca="1">INDEX('Lorri 401b'!L:L,MATCH('Retirement Calculator'!A630,'Lorri 401b'!N:N,0),0)</f>
        <v>-5944325.9819791159</v>
      </c>
      <c r="S630" s="25">
        <f t="shared" ca="1" si="527"/>
        <v>-10178531.181206878</v>
      </c>
    </row>
    <row r="631" spans="1:19" ht="15.75" customHeight="1" x14ac:dyDescent="0.25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-4260278.3324115733</v>
      </c>
      <c r="R631" s="25">
        <f t="array" aca="1" ref="R631" ca="1">INDEX('Lorri 401b'!L:L,MATCH('Retirement Calculator'!A631,'Lorri 401b'!N:N,0),0)</f>
        <v>-5990839.5408499176</v>
      </c>
      <c r="S631" s="25">
        <f t="shared" ca="1" si="527"/>
        <v>-10251117.873261491</v>
      </c>
    </row>
    <row r="632" spans="1:19" ht="15.75" customHeight="1" x14ac:dyDescent="0.25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-4286460.1036503166</v>
      </c>
      <c r="R632" s="25">
        <f t="array" aca="1" ref="R632" ca="1">INDEX('Lorri 401b'!L:L,MATCH('Retirement Calculator'!A632,'Lorri 401b'!N:N,0),0)</f>
        <v>-6037546.9062160151</v>
      </c>
      <c r="S632" s="25">
        <f t="shared" ca="1" si="527"/>
        <v>-10324007.009866331</v>
      </c>
    </row>
    <row r="633" spans="1:19" ht="15.75" customHeight="1" x14ac:dyDescent="0.25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-4312750.9656025544</v>
      </c>
      <c r="R633" s="25">
        <f t="array" aca="1" ref="R633" ca="1">INDEX('Lorri 401b'!L:L,MATCH('Retirement Calculator'!A633,'Lorri 401b'!N:N,0),0)</f>
        <v>-6084448.885604471</v>
      </c>
      <c r="S633" s="25">
        <f t="shared" ca="1" si="527"/>
        <v>-10397199.851207025</v>
      </c>
    </row>
    <row r="634" spans="1:19" ht="15.75" customHeight="1" x14ac:dyDescent="0.25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-4339151.3728129268</v>
      </c>
      <c r="R634" s="25">
        <f t="array" aca="1" ref="R634" ca="1">INDEX('Lorri 401b'!L:L,MATCH('Retirement Calculator'!A634,'Lorri 401b'!N:N,0),0)</f>
        <v>-6131546.2899070457</v>
      </c>
      <c r="S634" s="25">
        <f t="shared" ca="1" si="527"/>
        <v>-10470697.662719972</v>
      </c>
    </row>
    <row r="635" spans="1:19" ht="15.75" customHeight="1" x14ac:dyDescent="0.25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-4365661.7817200087</v>
      </c>
      <c r="R635" s="25">
        <f t="array" aca="1" ref="R635" ca="1">INDEX('Lorri 401b'!L:L,MATCH('Retirement Calculator'!A635,'Lorri 401b'!N:N,0),0)</f>
        <v>-6178839.9333942141</v>
      </c>
      <c r="S635" s="25">
        <f t="shared" ca="1" si="527"/>
        <v>-10544501.715114223</v>
      </c>
    </row>
    <row r="636" spans="1:19" ht="15.75" customHeight="1" x14ac:dyDescent="0.25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-4392282.6506642038</v>
      </c>
      <c r="R636" s="25">
        <f t="array" aca="1" ref="R636" ca="1">INDEX('Lorri 401b'!L:L,MATCH('Retirement Calculator'!A636,'Lorri 401b'!N:N,0),0)</f>
        <v>-6226330.6337292455</v>
      </c>
      <c r="S636" s="25">
        <f t="shared" ca="1" si="527"/>
        <v>-10618613.284393448</v>
      </c>
    </row>
    <row r="637" spans="1:19" ht="15.75" customHeight="1" x14ac:dyDescent="0.25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-4419014.4398956662</v>
      </c>
      <c r="R637" s="25">
        <f t="array" aca="1" ref="R637" ca="1">INDEX('Lorri 401b'!L:L,MATCH('Retirement Calculator'!A637,'Lorri 401b'!N:N,0),0)</f>
        <v>-6274019.2119823396</v>
      </c>
      <c r="S637" s="25">
        <f t="shared" ca="1" si="527"/>
        <v>-10693033.651878007</v>
      </c>
    </row>
    <row r="638" spans="1:19" ht="15.75" customHeight="1" x14ac:dyDescent="0.25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-4445857.6115822596</v>
      </c>
      <c r="R638" s="25">
        <f t="array" aca="1" ref="R638" ca="1">INDEX('Lorri 401b'!L:L,MATCH('Retirement Calculator'!A638,'Lorri 401b'!N:N,0),0)</f>
        <v>-6321906.4926448222</v>
      </c>
      <c r="S638" s="25">
        <f t="shared" ca="1" si="527"/>
        <v>-10767764.104227081</v>
      </c>
    </row>
    <row r="639" spans="1:19" ht="15.75" customHeight="1" x14ac:dyDescent="0.25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-4472812.6298175473</v>
      </c>
      <c r="R639" s="25">
        <f t="array" aca="1" ref="R639" ca="1">INDEX('Lorri 401b'!L:L,MATCH('Retirement Calculator'!A639,'Lorri 401b'!N:N,0),0)</f>
        <v>-6369993.303643398</v>
      </c>
      <c r="S639" s="25">
        <f t="shared" ca="1" si="527"/>
        <v>-10842805.933460945</v>
      </c>
    </row>
    <row r="640" spans="1:19" ht="15.75" customHeight="1" x14ac:dyDescent="0.25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-4499879.960628815</v>
      </c>
      <c r="R640" s="25">
        <f t="array" aca="1" ref="R640" ca="1">INDEX('Lorri 401b'!L:L,MATCH('Retirement Calculator'!A640,'Lorri 401b'!N:N,0),0)</f>
        <v>-6418280.4763544677</v>
      </c>
      <c r="S640" s="25">
        <f t="shared" ca="1" si="527"/>
        <v>-10918160.436983284</v>
      </c>
    </row>
    <row r="641" spans="1:19" ht="15.75" customHeight="1" x14ac:dyDescent="0.25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-4527060.0719851293</v>
      </c>
      <c r="R641" s="25">
        <f t="array" aca="1" ref="R641" ca="1">INDEX('Lorri 401b'!L:L,MATCH('Retirement Calculator'!A641,'Lorri 401b'!N:N,0),0)</f>
        <v>-6466768.8456185004</v>
      </c>
      <c r="S641" s="25">
        <f t="shared" ca="1" si="527"/>
        <v>-10993828.917603631</v>
      </c>
    </row>
    <row r="642" spans="1:19" ht="15.75" customHeight="1" x14ac:dyDescent="0.25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-4554353.4338054284</v>
      </c>
      <c r="R642" s="25">
        <f t="array" aca="1" ref="R642" ca="1">INDEX('Lorri 401b'!L:L,MATCH('Retirement Calculator'!A642,'Lorri 401b'!N:N,0),0)</f>
        <v>-6515459.2497544661</v>
      </c>
      <c r="S642" s="25">
        <f t="shared" ca="1" si="527"/>
        <v>-11069812.683559895</v>
      </c>
    </row>
    <row r="643" spans="1:19" ht="15.75" customHeight="1" x14ac:dyDescent="0.25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-4581760.5179666458</v>
      </c>
      <c r="R643" s="25">
        <f t="array" aca="1" ref="R643" ca="1">INDEX('Lorri 401b'!L:L,MATCH('Retirement Calculator'!A643,'Lorri 401b'!N:N,0),0)</f>
        <v>-6564352.530574332</v>
      </c>
      <c r="S643" s="25">
        <f t="shared" ca="1" si="527"/>
        <v>-11146113.048540978</v>
      </c>
    </row>
    <row r="644" spans="1:19" ht="15.75" customHeight="1" x14ac:dyDescent="0.25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-4609281.7983118678</v>
      </c>
      <c r="R644" s="25">
        <f t="array" aca="1" ref="R644" ca="1">INDEX('Lorri 401b'!L:L,MATCH('Retirement Calculator'!A644,'Lorri 401b'!N:N,0),0)</f>
        <v>-6613449.533397614</v>
      </c>
      <c r="S644" s="25">
        <f t="shared" ca="1" si="527"/>
        <v>-11222731.331709482</v>
      </c>
    </row>
    <row r="645" spans="1:19" ht="15.75" customHeight="1" x14ac:dyDescent="0.25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-4636917.7506585289</v>
      </c>
      <c r="R645" s="25">
        <f t="array" aca="1" ref="R645" ca="1">INDEX('Lorri 401b'!L:L,MATCH('Retirement Calculator'!A645,'Lorri 401b'!N:N,0),0)</f>
        <v>-6662751.1070659934</v>
      </c>
      <c r="S645" s="25">
        <f t="shared" ca="1" si="527"/>
        <v>-11299668.857724521</v>
      </c>
    </row>
    <row r="646" spans="1:19" ht="15.75" customHeight="1" x14ac:dyDescent="0.25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-4664668.8528066343</v>
      </c>
      <c r="R646" s="25">
        <f t="array" aca="1" ref="R646" ca="1">INDEX('Lorri 401b'!L:L,MATCH('Retirement Calculator'!A646,'Lorri 401b'!N:N,0),0)</f>
        <v>-6712258.1039579911</v>
      </c>
      <c r="S646" s="25">
        <f t="shared" ca="1" si="527"/>
        <v>-11376926.956764625</v>
      </c>
    </row>
    <row r="647" spans="1:19" ht="15.75" customHeight="1" x14ac:dyDescent="0.25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-4692535.5845470233</v>
      </c>
      <c r="R647" s="25">
        <f t="array" aca="1" ref="R647" ca="1">INDEX('Lorri 401b'!L:L,MATCH('Retirement Calculator'!A647,'Lorri 401b'!N:N,0),0)</f>
        <v>-6761971.3800037056</v>
      </c>
      <c r="S647" s="25">
        <f t="shared" ca="1" si="527"/>
        <v>-11454506.96455073</v>
      </c>
    </row>
    <row r="648" spans="1:19" ht="15.75" customHeight="1" x14ac:dyDescent="0.25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-4720518.4276696639</v>
      </c>
      <c r="R648" s="25">
        <f t="array" aca="1" ref="R648" ca="1">INDEX('Lorri 401b'!L:L,MATCH('Retirement Calculator'!A648,'Lorri 401b'!N:N,0),0)</f>
        <v>-6811891.7946996102</v>
      </c>
      <c r="S648" s="25">
        <f t="shared" ca="1" si="527"/>
        <v>-11532410.222369274</v>
      </c>
    </row>
    <row r="649" spans="1:19" ht="15.75" customHeight="1" x14ac:dyDescent="0.25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-4748617.8659719825</v>
      </c>
      <c r="R649" s="25">
        <f t="array" aca="1" ref="R649" ca="1">INDEX('Lorri 401b'!L:L,MATCH('Retirement Calculator'!A649,'Lorri 401b'!N:N,0),0)</f>
        <v>-6862020.2111234143</v>
      </c>
      <c r="S649" s="25">
        <f t="shared" ca="1" si="527"/>
        <v>-11610638.077095397</v>
      </c>
    </row>
    <row r="650" spans="1:19" ht="15.75" customHeight="1" x14ac:dyDescent="0.25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-4776834.385267227</v>
      </c>
      <c r="R650" s="25">
        <f t="array" aca="1" ref="R650" ca="1">INDEX('Lorri 401b'!L:L,MATCH('Retirement Calculator'!A650,'Lorri 401b'!N:N,0),0)</f>
        <v>-6912357.4959489843</v>
      </c>
      <c r="S650" s="25">
        <f t="shared" ca="1" si="527"/>
        <v>-11689191.881216211</v>
      </c>
    </row>
    <row r="651" spans="1:19" ht="15.75" customHeight="1" x14ac:dyDescent="0.25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-4805168.4733928684</v>
      </c>
      <c r="R651" s="25">
        <f t="array" aca="1" ref="R651" ca="1">INDEX('Lorri 401b'!L:L,MATCH('Retirement Calculator'!A651,'Lorri 401b'!N:N,0),0)</f>
        <v>-6962904.5194613272</v>
      </c>
      <c r="S651" s="25">
        <f t="shared" ca="1" si="527"/>
        <v>-11768072.992854197</v>
      </c>
    </row>
    <row r="652" spans="1:19" ht="15.75" customHeight="1" x14ac:dyDescent="0.25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-4833620.6202190332</v>
      </c>
      <c r="R652" s="25">
        <f t="array" aca="1" ref="R652" ca="1">INDEX('Lorri 401b'!L:L,MATCH('Retirement Calculator'!A652,'Lorri 401b'!N:N,0),0)</f>
        <v>-7013662.1555716386</v>
      </c>
      <c r="S652" s="25">
        <f t="shared" ca="1" si="527"/>
        <v>-11847282.775790673</v>
      </c>
    </row>
    <row r="653" spans="1:19" ht="15.75" customHeight="1" x14ac:dyDescent="0.25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-4862191.3176569743</v>
      </c>
      <c r="R653" s="25">
        <f t="array" aca="1" ref="R653" ca="1">INDEX('Lorri 401b'!L:L,MATCH('Retirement Calculator'!A653,'Lorri 401b'!N:N,0),0)</f>
        <v>-7064631.28183241</v>
      </c>
      <c r="S653" s="25">
        <f t="shared" ca="1" si="527"/>
        <v>-11926822.599489383</v>
      </c>
    </row>
    <row r="654" spans="1:19" ht="15.75" customHeight="1" x14ac:dyDescent="0.25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-4890881.0596675733</v>
      </c>
      <c r="R654" s="25">
        <f t="array" aca="1" ref="R654" ca="1">INDEX('Lorri 401b'!L:L,MATCH('Retirement Calculator'!A654,'Lorri 401b'!N:N,0),0)</f>
        <v>-7115812.7794526005</v>
      </c>
      <c r="S654" s="25">
        <f t="shared" ca="1" si="527"/>
        <v>-12006693.839120174</v>
      </c>
    </row>
    <row r="655" spans="1:19" ht="15.75" customHeight="1" x14ac:dyDescent="0.25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-4919690.3422698826</v>
      </c>
      <c r="R655" s="25">
        <f t="array" aca="1" ref="R655" ca="1">INDEX('Lorri 401b'!L:L,MATCH('Retirement Calculator'!A655,'Lorri 401b'!N:N,0),0)</f>
        <v>-7167207.5333128758</v>
      </c>
      <c r="S655" s="25">
        <f t="shared" ca="1" si="527"/>
        <v>-12086897.875582758</v>
      </c>
    </row>
    <row r="656" spans="1:19" ht="15.75" customHeight="1" x14ac:dyDescent="0.25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-4948619.6635497017</v>
      </c>
      <c r="R656" s="25">
        <f t="array" aca="1" ref="R656" ca="1">INDEX('Lorri 401b'!L:L,MATCH('Retirement Calculator'!A656,'Lorri 401b'!N:N,0),0)</f>
        <v>-7218816.4319809023</v>
      </c>
      <c r="S656" s="25">
        <f t="shared" ca="1" si="527"/>
        <v>-12167436.095530603</v>
      </c>
    </row>
    <row r="657" spans="1:19" ht="15.75" customHeight="1" x14ac:dyDescent="0.25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-4977669.5236681867</v>
      </c>
      <c r="R657" s="25">
        <f t="array" aca="1" ref="R657" ca="1">INDEX('Lorri 401b'!L:L,MATCH('Retirement Calculator'!A657,'Lorri 401b'!N:N,0),0)</f>
        <v>-7270640.3677267116</v>
      </c>
      <c r="S657" s="25">
        <f t="shared" ca="1" si="527"/>
        <v>-12248309.891394898</v>
      </c>
    </row>
    <row r="658" spans="1:19" ht="15.75" customHeight="1" x14ac:dyDescent="0.25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-5006840.4248704985</v>
      </c>
      <c r="R658" s="25">
        <f t="array" aca="1" ref="R658" ca="1">INDEX('Lorri 401b'!L:L,MATCH('Retirement Calculator'!A658,'Lorri 401b'!N:N,0),0)</f>
        <v>-7322680.2365381289</v>
      </c>
      <c r="S658" s="25">
        <f t="shared" ca="1" si="527"/>
        <v>-12329520.661408627</v>
      </c>
    </row>
    <row r="659" spans="1:19" ht="15.75" customHeight="1" x14ac:dyDescent="0.25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-5036132.8714944869</v>
      </c>
      <c r="R659" s="25">
        <f t="array" aca="1" ref="R659" ca="1">INDEX('Lorri 401b'!L:L,MATCH('Retirement Calculator'!A659,'Lorri 401b'!N:N,0),0)</f>
        <v>-7374936.93813626</v>
      </c>
      <c r="S659" s="25">
        <f t="shared" ca="1" si="527"/>
        <v>-12411069.809630748</v>
      </c>
    </row>
    <row r="660" spans="1:19" ht="15.75" customHeight="1" x14ac:dyDescent="0.25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-5065547.3699794086</v>
      </c>
      <c r="R660" s="25">
        <f t="array" aca="1" ref="R660" ca="1">INDEX('Lorri 401b'!L:L,MATCH('Retirement Calculator'!A660,'Lorri 401b'!N:N,0),0)</f>
        <v>-7427411.3759910502</v>
      </c>
      <c r="S660" s="25">
        <f t="shared" ca="1" si="527"/>
        <v>-12492958.745970458</v>
      </c>
    </row>
    <row r="661" spans="1:19" ht="15.75" customHeight="1" x14ac:dyDescent="0.25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-5095084.4288746845</v>
      </c>
      <c r="R661" s="25">
        <f t="array" aca="1" ref="R661" ca="1">INDEX('Lorri 401b'!L:L,MATCH('Retirement Calculator'!A661,'Lorri 401b'!N:N,0),0)</f>
        <v>-7480104.4573369017</v>
      </c>
      <c r="S661" s="25">
        <f t="shared" ca="1" si="527"/>
        <v>-12575188.886211585</v>
      </c>
    </row>
    <row r="662" spans="1:19" ht="15.75" customHeight="1" x14ac:dyDescent="0.25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-5124744.5588486902</v>
      </c>
      <c r="R662" s="25">
        <f t="array" aca="1" ref="R662" ca="1">INDEX('Lorri 401b'!L:L,MATCH('Retirement Calculator'!A662,'Lorri 401b'!N:N,0),0)</f>
        <v>-7533017.0931883613</v>
      </c>
      <c r="S662" s="25">
        <f t="shared" ca="1" si="527"/>
        <v>-12657761.652037051</v>
      </c>
    </row>
    <row r="663" spans="1:19" ht="15.75" customHeight="1" x14ac:dyDescent="0.25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-5154528.2726975875</v>
      </c>
      <c r="R663" s="25">
        <f t="array" aca="1" ref="R663" ca="1">INDEX('Lorri 401b'!L:L,MATCH('Retirement Calculator'!A663,'Lorri 401b'!N:N,0),0)</f>
        <v>-7586150.1983558685</v>
      </c>
      <c r="S663" s="25">
        <f t="shared" ca="1" si="527"/>
        <v>-12740678.471053455</v>
      </c>
    </row>
    <row r="664" spans="1:19" ht="15.75" customHeight="1" x14ac:dyDescent="0.25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-5184436.0853541885</v>
      </c>
      <c r="R664" s="25">
        <f t="array" aca="1" ref="R664" ca="1">INDEX('Lorri 401b'!L:L,MATCH('Retirement Calculator'!A664,'Lorri 401b'!N:N,0),0)</f>
        <v>-7639504.6914615734</v>
      </c>
      <c r="S664" s="25">
        <f t="shared" ca="1" si="527"/>
        <v>-12823940.776815761</v>
      </c>
    </row>
    <row r="665" spans="1:19" ht="15.75" customHeight="1" x14ac:dyDescent="0.25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-5214468.5138968593</v>
      </c>
      <c r="R665" s="25">
        <f t="array" aca="1" ref="R665" ca="1">INDEX('Lorri 401b'!L:L,MATCH('Retirement Calculator'!A665,'Lorri 401b'!N:N,0),0)</f>
        <v>-7693081.4949552193</v>
      </c>
      <c r="S665" s="25">
        <f t="shared" ca="1" si="527"/>
        <v>-12907550.00885208</v>
      </c>
    </row>
    <row r="666" spans="1:19" ht="15.75" customHeight="1" x14ac:dyDescent="0.25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-5244626.0775584579</v>
      </c>
      <c r="R666" s="25">
        <f t="array" aca="1" ref="R666" ca="1">INDEX('Lorri 401b'!L:L,MATCH('Retirement Calculator'!A666,'Lorri 401b'!N:N,0),0)</f>
        <v>-7746881.5351300882</v>
      </c>
      <c r="S666" s="25">
        <f t="shared" ca="1" si="527"/>
        <v>-12991507.612688545</v>
      </c>
    </row>
    <row r="667" spans="1:19" ht="15.75" customHeight="1" x14ac:dyDescent="0.25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-5274909.297735313</v>
      </c>
      <c r="R667" s="25">
        <f t="array" aca="1" ref="R667" ca="1">INDEX('Lorri 401b'!L:L,MATCH('Retirement Calculator'!A667,'Lorri 401b'!N:N,0),0)</f>
        <v>-7800905.7421390191</v>
      </c>
      <c r="S667" s="25">
        <f t="shared" ca="1" si="527"/>
        <v>-13075815.039874332</v>
      </c>
    </row>
    <row r="668" spans="1:19" ht="15.75" customHeight="1" x14ac:dyDescent="0.25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-5305318.6979962382</v>
      </c>
      <c r="R668" s="25">
        <f t="array" aca="1" ref="R668" ca="1">INDEX('Lorri 401b'!L:L,MATCH('Retirement Calculator'!A668,'Lorri 401b'!N:N,0),0)</f>
        <v>-7855155.0500104874</v>
      </c>
      <c r="S668" s="25">
        <f t="shared" ca="1" si="527"/>
        <v>-13160473.748006726</v>
      </c>
    </row>
    <row r="669" spans="1:19" ht="15.75" customHeight="1" x14ac:dyDescent="0.25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-5335854.8040915839</v>
      </c>
      <c r="R669" s="25">
        <f t="array" aca="1" ref="R669" ca="1">INDEX('Lorri 401b'!L:L,MATCH('Retirement Calculator'!A669,'Lorri 401b'!N:N,0),0)</f>
        <v>-7909630.3966647536</v>
      </c>
      <c r="S669" s="25">
        <f t="shared" ca="1" si="527"/>
        <v>-13245485.200756337</v>
      </c>
    </row>
    <row r="670" spans="1:19" ht="15.75" customHeight="1" x14ac:dyDescent="0.25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-5366518.1439623265</v>
      </c>
      <c r="R670" s="25">
        <f t="array" aca="1" ref="R670" ca="1">INDEX('Lorri 401b'!L:L,MATCH('Retirement Calculator'!A670,'Lorri 401b'!N:N,0),0)</f>
        <v>-7964332.7239300795</v>
      </c>
      <c r="S670" s="25">
        <f t="shared" ca="1" si="527"/>
        <v>-13330850.867892407</v>
      </c>
    </row>
    <row r="671" spans="1:19" ht="15.75" customHeight="1" x14ac:dyDescent="0.25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-5397309.2477491973</v>
      </c>
      <c r="R671" s="25">
        <f t="array" aca="1" ref="R671" ca="1">INDEX('Lorri 401b'!L:L,MATCH('Retirement Calculator'!A671,'Lorri 401b'!N:N,0),0)</f>
        <v>-8019262.9775590105</v>
      </c>
      <c r="S671" s="25">
        <f t="shared" ca="1" si="527"/>
        <v>-13416572.225308208</v>
      </c>
    </row>
    <row r="672" spans="1:19" ht="15.75" customHeight="1" x14ac:dyDescent="0.25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-5428228.6478018472</v>
      </c>
      <c r="R672" s="25">
        <f t="array" aca="1" ref="R672" ca="1">INDEX('Lorri 401b'!L:L,MATCH('Retirement Calculator'!A672,'Lorri 401b'!N:N,0),0)</f>
        <v>-8074422.1072447291</v>
      </c>
      <c r="S672" s="25">
        <f t="shared" ca="1" si="527"/>
        <v>-13502650.755046576</v>
      </c>
    </row>
    <row r="673" spans="1:19" ht="15.75" customHeight="1" x14ac:dyDescent="0.25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-5459276.8786880495</v>
      </c>
      <c r="R673" s="25">
        <f t="array" aca="1" ref="R673" ca="1">INDEX('Lorri 401b'!L:L,MATCH('Retirement Calculator'!A673,'Lorri 401b'!N:N,0),0)</f>
        <v>-8129811.0666374713</v>
      </c>
      <c r="S673" s="25">
        <f t="shared" ca="1" si="527"/>
        <v>-13589087.94532552</v>
      </c>
    </row>
    <row r="674" spans="1:19" ht="15.75" customHeight="1" x14ac:dyDescent="0.25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-5490454.4772029445</v>
      </c>
      <c r="R674" s="25">
        <f t="array" aca="1" ref="R674" ca="1">INDEX('Lorri 401b'!L:L,MATCH('Retirement Calculator'!A674,'Lorri 401b'!N:N,0),0)</f>
        <v>-8185430.813361017</v>
      </c>
      <c r="S674" s="25">
        <f t="shared" ca="1" si="527"/>
        <v>-13675885.290563961</v>
      </c>
    </row>
    <row r="675" spans="1:19" ht="15.75" customHeight="1" x14ac:dyDescent="0.25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-5521761.982378318</v>
      </c>
      <c r="R675" s="25">
        <f t="array" aca="1" ref="R675" ca="1">INDEX('Lorri 401b'!L:L,MATCH('Retirement Calculator'!A675,'Lorri 401b'!N:N,0),0)</f>
        <v>-8241282.3090292439</v>
      </c>
      <c r="S675" s="25">
        <f t="shared" ca="1" si="527"/>
        <v>-13763044.291407563</v>
      </c>
    </row>
    <row r="676" spans="1:19" ht="15.75" customHeight="1" x14ac:dyDescent="0.25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-5553199.9354919223</v>
      </c>
      <c r="R676" s="25">
        <f t="array" aca="1" ref="R676" ca="1">INDEX('Lorri 401b'!L:L,MATCH('Retirement Calculator'!A676,'Lorri 401b'!N:N,0),0)</f>
        <v>-8297366.5192627553</v>
      </c>
      <c r="S676" s="25">
        <f t="shared" ca="1" si="527"/>
        <v>-13850566.454754677</v>
      </c>
    </row>
    <row r="677" spans="1:19" ht="15.75" customHeight="1" x14ac:dyDescent="0.25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-5584768.8800768331</v>
      </c>
      <c r="R677" s="25">
        <f t="array" aca="1" ref="R677" ca="1">INDEX('Lorri 401b'!L:L,MATCH('Retirement Calculator'!A677,'Lorri 401b'!N:N,0),0)</f>
        <v>-8353684.4137055725</v>
      </c>
      <c r="S677" s="25">
        <f t="shared" ca="1" si="527"/>
        <v>-13938453.293782406</v>
      </c>
    </row>
    <row r="678" spans="1:19" ht="15.75" customHeight="1" x14ac:dyDescent="0.25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-5616469.3619308481</v>
      </c>
      <c r="R678" s="25">
        <f t="array" aca="1" ref="R678" ca="1">INDEX('Lorri 401b'!L:L,MATCH('Retirement Calculator'!A678,'Lorri 401b'!N:N,0),0)</f>
        <v>-8410236.9660419021</v>
      </c>
      <c r="S678" s="25">
        <f t="shared" ca="1" si="527"/>
        <v>-14026706.327972751</v>
      </c>
    </row>
    <row r="679" spans="1:19" ht="15.75" customHeight="1" x14ac:dyDescent="0.25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-5648301.9291259209</v>
      </c>
      <c r="R679" s="25">
        <f t="array" aca="1" ref="R679" ca="1">INDEX('Lorri 401b'!L:L,MATCH('Retirement Calculator'!A679,'Lorri 401b'!N:N,0),0)</f>
        <v>-8467025.1540129669</v>
      </c>
      <c r="S679" s="25">
        <f t="shared" ca="1" si="527"/>
        <v>-14115327.083138887</v>
      </c>
    </row>
    <row r="680" spans="1:19" ht="15.75" customHeight="1" x14ac:dyDescent="0.25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-5680267.1320176404</v>
      </c>
      <c r="R680" s="25">
        <f t="array" aca="1" ref="R680" ca="1">INDEX('Lorri 401b'!L:L,MATCH('Retirement Calculator'!A680,'Lorri 401b'!N:N,0),0)</f>
        <v>-8524049.9594339114</v>
      </c>
      <c r="S680" s="25">
        <f t="shared" ca="1" si="527"/>
        <v>-14204317.091451552</v>
      </c>
    </row>
    <row r="681" spans="1:19" ht="15.75" customHeight="1" x14ac:dyDescent="0.25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-5712365.5232547419</v>
      </c>
      <c r="R681" s="25">
        <f t="array" aca="1" ref="R681" ca="1">INDEX('Lorri 401b'!L:L,MATCH('Retirement Calculator'!A681,'Lorri 401b'!N:N,0),0)</f>
        <v>-8581312.3682107758</v>
      </c>
      <c r="S681" s="25">
        <f t="shared" ca="1" si="527"/>
        <v>-14293677.891465519</v>
      </c>
    </row>
    <row r="682" spans="1:19" ht="15.75" customHeight="1" x14ac:dyDescent="0.25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-5744597.657788665</v>
      </c>
      <c r="R682" s="25">
        <f t="array" aca="1" ref="R682" ca="1">INDEX('Lorri 401b'!L:L,MATCH('Retirement Calculator'!A682,'Lorri 401b'!N:N,0),0)</f>
        <v>-8638813.3703575432</v>
      </c>
      <c r="S682" s="25">
        <f t="shared" ca="1" si="527"/>
        <v>-14383411.028146207</v>
      </c>
    </row>
    <row r="683" spans="1:19" ht="15.75" customHeight="1" x14ac:dyDescent="0.25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-5776964.0928831454</v>
      </c>
      <c r="R683" s="25">
        <f t="array" aca="1" ref="R683" ca="1">INDEX('Lorri 401b'!L:L,MATCH('Retirement Calculator'!A683,'Lorri 401b'!N:N,0),0)</f>
        <v>-8696553.9600132555</v>
      </c>
      <c r="S683" s="25">
        <f t="shared" ca="1" si="527"/>
        <v>-14473518.052896401</v>
      </c>
    </row>
    <row r="684" spans="1:19" ht="15.75" customHeight="1" x14ac:dyDescent="0.25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-5809465.3881238531</v>
      </c>
      <c r="R684" s="25">
        <f t="array" aca="1" ref="R684" ca="1">INDEX('Lorri 401b'!L:L,MATCH('Retirement Calculator'!A684,'Lorri 401b'!N:N,0),0)</f>
        <v>-8754535.1354592014</v>
      </c>
      <c r="S684" s="25">
        <f t="shared" ca="1" si="527"/>
        <v>-14564000.523583055</v>
      </c>
    </row>
    <row r="685" spans="1:19" ht="15.75" customHeight="1" x14ac:dyDescent="0.25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-5842102.1054280642</v>
      </c>
      <c r="R685" s="25">
        <f t="array" aca="1" ref="R685" ca="1">INDEX('Lorri 401b'!L:L,MATCH('Retirement Calculator'!A685,'Lorri 401b'!N:N,0),0)</f>
        <v>-8812757.8991361707</v>
      </c>
      <c r="S685" s="25">
        <f t="shared" ca="1" si="527"/>
        <v>-14654860.004564235</v>
      </c>
    </row>
    <row r="686" spans="1:19" ht="15.75" customHeight="1" x14ac:dyDescent="0.25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-5874874.8090543756</v>
      </c>
      <c r="R686" s="25">
        <f t="array" aca="1" ref="R686" ca="1">INDEX('Lorri 401b'!L:L,MATCH('Retirement Calculator'!A686,'Lorri 401b'!N:N,0),0)</f>
        <v>-8871223.2576617952</v>
      </c>
      <c r="S686" s="25">
        <f t="shared" ca="1" si="527"/>
        <v>-14746098.066716172</v>
      </c>
    </row>
    <row r="687" spans="1:19" ht="15.75" customHeight="1" x14ac:dyDescent="0.25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-5907784.0656124633</v>
      </c>
      <c r="R687" s="25">
        <f t="array" aca="1" ref="R687" ca="1">INDEX('Lorri 401b'!L:L,MATCH('Retirement Calculator'!A687,'Lorri 401b'!N:N,0),0)</f>
        <v>-8929932.2218479421</v>
      </c>
      <c r="S687" s="25">
        <f t="shared" ca="1" si="527"/>
        <v>-14837716.287460405</v>
      </c>
    </row>
    <row r="688" spans="1:19" ht="15.75" customHeight="1" x14ac:dyDescent="0.25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-5940830.4440728761</v>
      </c>
      <c r="R688" s="25">
        <f t="array" aca="1" ref="R688" ca="1">INDEX('Lorri 401b'!L:L,MATCH('Retirement Calculator'!A688,'Lorri 401b'!N:N,0),0)</f>
        <v>-8988885.8067181986</v>
      </c>
      <c r="S688" s="25">
        <f t="shared" ca="1" si="527"/>
        <v>-14929716.250791075</v>
      </c>
    </row>
    <row r="689" spans="1:19" ht="15.75" customHeight="1" x14ac:dyDescent="0.25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-5974014.5157768745</v>
      </c>
      <c r="R689" s="25">
        <f t="array" aca="1" ref="R689" ca="1">INDEX('Lorri 401b'!L:L,MATCH('Retirement Calculator'!A689,'Lorri 401b'!N:N,0),0)</f>
        <v>-9048085.0315254144</v>
      </c>
      <c r="S689" s="25">
        <f t="shared" ca="1" si="527"/>
        <v>-15022099.547302289</v>
      </c>
    </row>
    <row r="690" spans="1:19" ht="15.75" customHeight="1" x14ac:dyDescent="0.25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-6007336.8544463059</v>
      </c>
      <c r="R690" s="25">
        <f t="array" aca="1" ref="R690" ca="1">INDEX('Lorri 401b'!L:L,MATCH('Retirement Calculator'!A690,'Lorri 401b'!N:N,0),0)</f>
        <v>-9107530.9197693262</v>
      </c>
      <c r="S690" s="25">
        <f t="shared" ca="1" si="527"/>
        <v>-15114867.774215631</v>
      </c>
    </row>
    <row r="691" spans="1:19" ht="15.75" customHeight="1" x14ac:dyDescent="0.25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-6040798.0361935273</v>
      </c>
      <c r="R691" s="25">
        <f t="array" aca="1" ref="R691" ca="1">INDEX('Lorri 401b'!L:L,MATCH('Retirement Calculator'!A691,'Lorri 401b'!N:N,0),0)</f>
        <v>-9167224.4992142543</v>
      </c>
      <c r="S691" s="25">
        <f t="shared" ca="1" si="527"/>
        <v>-15208022.535407782</v>
      </c>
    </row>
    <row r="692" spans="1:19" ht="15.75" customHeight="1" x14ac:dyDescent="0.25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-6074398.6395313619</v>
      </c>
      <c r="R692" s="25">
        <f t="array" aca="1" ref="R692" ca="1">INDEX('Lorri 401b'!L:L,MATCH('Retirement Calculator'!A692,'Lorri 401b'!N:N,0),0)</f>
        <v>-9227166.8019068707</v>
      </c>
      <c r="S692" s="25">
        <f t="shared" ca="1" si="527"/>
        <v>-15301565.441438232</v>
      </c>
    </row>
    <row r="693" spans="1:19" ht="15.75" customHeight="1" x14ac:dyDescent="0.25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-6108139.2453831043</v>
      </c>
      <c r="R693" s="25">
        <f t="array" aca="1" ref="R693" ca="1">INDEX('Lorri 401b'!L:L,MATCH('Retirement Calculator'!A693,'Lorri 401b'!N:N,0),0)</f>
        <v>-9287358.8641940393</v>
      </c>
      <c r="S693" s="25">
        <f t="shared" ca="1" si="527"/>
        <v>-15395498.109577144</v>
      </c>
    </row>
    <row r="694" spans="1:19" ht="15.75" customHeight="1" x14ac:dyDescent="0.25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-6142020.4370925622</v>
      </c>
      <c r="R694" s="25">
        <f t="array" aca="1" ref="R694" ca="1">INDEX('Lorri 401b'!L:L,MATCH('Retirement Calculator'!A694,'Lorri 401b'!N:N,0),0)</f>
        <v>-9347801.7267407384</v>
      </c>
      <c r="S694" s="25">
        <f t="shared" ca="1" si="527"/>
        <v>-15489822.163833302</v>
      </c>
    </row>
    <row r="695" spans="1:19" ht="15.75" customHeight="1" x14ac:dyDescent="0.25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-6176042.8004341424</v>
      </c>
      <c r="R695" s="25">
        <f t="array" aca="1" ref="R695" ca="1">INDEX('Lorri 401b'!L:L,MATCH('Retirement Calculator'!A695,'Lorri 401b'!N:N,0),0)</f>
        <v>-9408496.4345480483</v>
      </c>
      <c r="S695" s="25">
        <f t="shared" ca="1" si="527"/>
        <v>-15584539.234982191</v>
      </c>
    </row>
    <row r="696" spans="1:19" ht="15.75" customHeight="1" x14ac:dyDescent="0.25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-6210206.9236229789</v>
      </c>
      <c r="R696" s="25">
        <f t="array" aca="1" ref="R696" ca="1">INDEX('Lorri 401b'!L:L,MATCH('Retirement Calculator'!A696,'Lorri 401b'!N:N,0),0)</f>
        <v>-9469444.0369712226</v>
      </c>
      <c r="S696" s="25">
        <f t="shared" ca="1" si="527"/>
        <v>-15679650.960594201</v>
      </c>
    </row>
    <row r="697" spans="1:19" ht="15.75" customHeight="1" x14ac:dyDescent="0.25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-6244513.3973251022</v>
      </c>
      <c r="R697" s="25">
        <f t="array" aca="1" ref="R697" ca="1">INDEX('Lorri 401b'!L:L,MATCH('Retirement Calculator'!A697,'Lorri 401b'!N:N,0),0)</f>
        <v>-9530645.5877378266</v>
      </c>
      <c r="S697" s="25">
        <f t="shared" ca="1" si="527"/>
        <v>-15775158.985062929</v>
      </c>
    </row>
    <row r="698" spans="1:19" ht="15.75" customHeight="1" x14ac:dyDescent="0.25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-6278962.8146676514</v>
      </c>
      <c r="R698" s="25">
        <f t="array" aca="1" ref="R698" ca="1">INDEX('Lorri 401b'!L:L,MATCH('Retirement Calculator'!A698,'Lorri 401b'!N:N,0),0)</f>
        <v>-9592102.1449659579</v>
      </c>
      <c r="S698" s="25">
        <f t="shared" ca="1" si="527"/>
        <v>-15871064.959633609</v>
      </c>
    </row>
    <row r="699" spans="1:19" ht="15.75" customHeight="1" x14ac:dyDescent="0.25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-6313555.7712491276</v>
      </c>
      <c r="R699" s="25">
        <f t="array" aca="1" ref="R699" ca="1">INDEX('Lorri 401b'!L:L,MATCH('Retirement Calculator'!A699,'Lorri 401b'!N:N,0),0)</f>
        <v>-9653814.7711825389</v>
      </c>
      <c r="S699" s="25">
        <f t="shared" ca="1" si="527"/>
        <v>-15967370.542431667</v>
      </c>
    </row>
    <row r="700" spans="1:19" ht="15.75" customHeight="1" x14ac:dyDescent="0.25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-6348292.8651496936</v>
      </c>
      <c r="R700" s="25">
        <f t="array" aca="1" ref="R700" ca="1">INDEX('Lorri 401b'!L:L,MATCH('Retirement Calculator'!A700,'Lorri 401b'!N:N,0),0)</f>
        <v>-9715784.533341689</v>
      </c>
      <c r="S700" s="25">
        <f t="shared" ca="1" si="527"/>
        <v>-16064077.398491383</v>
      </c>
    </row>
    <row r="701" spans="1:19" ht="15.75" customHeight="1" x14ac:dyDescent="0.25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-6383174.6969415117</v>
      </c>
      <c r="R701" s="25">
        <f t="array" aca="1" ref="R701" ca="1">INDEX('Lorri 401b'!L:L,MATCH('Retirement Calculator'!A701,'Lorri 401b'!N:N,0),0)</f>
        <v>-9778012.5028431695</v>
      </c>
      <c r="S701" s="25">
        <f t="shared" ca="1" si="527"/>
        <v>-16161187.199784681</v>
      </c>
    </row>
    <row r="702" spans="1:19" ht="15.75" customHeight="1" x14ac:dyDescent="0.25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-6418201.8696991289</v>
      </c>
      <c r="R702" s="25">
        <f t="array" aca="1" ref="R702" ca="1">INDEX('Lorri 401b'!L:L,MATCH('Retirement Calculator'!A702,'Lorri 401b'!N:N,0),0)</f>
        <v>-9840499.7555509061</v>
      </c>
      <c r="S702" s="25">
        <f t="shared" ca="1" si="527"/>
        <v>-16258701.625250034</v>
      </c>
    </row>
    <row r="703" spans="1:19" ht="15.75" customHeight="1" x14ac:dyDescent="0.25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-6453374.9890099028</v>
      </c>
      <c r="R703" s="25">
        <f t="array" aca="1" ref="R703" ca="1">INDEX('Lorri 401b'!L:L,MATCH('Retirement Calculator'!A703,'Lorri 401b'!N:N,0),0)</f>
        <v>-9903247.3718115911</v>
      </c>
      <c r="S703" s="25">
        <f t="shared" ca="1" si="527"/>
        <v>-16356622.360821493</v>
      </c>
    </row>
    <row r="704" spans="1:19" ht="15.75" customHeight="1" x14ac:dyDescent="0.25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-6488694.6629844718</v>
      </c>
      <c r="R704" s="25">
        <f t="array" aca="1" ref="R704" ca="1">INDEX('Lorri 401b'!L:L,MATCH('Retirement Calculator'!A704,'Lorri 401b'!N:N,0),0)</f>
        <v>-9966256.4364733621</v>
      </c>
      <c r="S704" s="25">
        <f t="shared" ca="1" si="527"/>
        <v>-16454951.099457834</v>
      </c>
    </row>
    <row r="705" spans="1:19" ht="15.75" customHeight="1" x14ac:dyDescent="0.25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-6524161.5022672685</v>
      </c>
      <c r="R705" s="25">
        <f t="array" aca="1" ref="R705" ca="1">INDEX('Lorri 401b'!L:L,MATCH('Retirement Calculator'!A705,'Lorri 401b'!N:N,0),0)</f>
        <v>-10029528.038904557</v>
      </c>
      <c r="S705" s="25">
        <f t="shared" ca="1" si="527"/>
        <v>-16553689.541171826</v>
      </c>
    </row>
    <row r="706" spans="1:19" ht="15.75" customHeight="1" x14ac:dyDescent="0.25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-6559776.1200470766</v>
      </c>
      <c r="R706" s="25">
        <f t="array" aca="1" ref="R706" ca="1">INDEX('Lorri 401b'!L:L,MATCH('Retirement Calculator'!A706,'Lorri 401b'!N:N,0),0)</f>
        <v>-10093063.273012549</v>
      </c>
      <c r="S706" s="25">
        <f t="shared" ca="1" si="527"/>
        <v>-16652839.393059626</v>
      </c>
    </row>
    <row r="707" spans="1:19" ht="15.75" customHeight="1" x14ac:dyDescent="0.25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-6595539.1320676338</v>
      </c>
      <c r="R707" s="25">
        <f t="array" aca="1" ref="R707" ca="1">INDEX('Lorri 401b'!L:L,MATCH('Retirement Calculator'!A707,'Lorri 401b'!N:N,0),0)</f>
        <v>-10156863.237262657</v>
      </c>
      <c r="S707" s="25">
        <f t="shared" ca="1" si="527"/>
        <v>-16752402.369330291</v>
      </c>
    </row>
    <row r="708" spans="1:19" ht="15.75" customHeight="1" x14ac:dyDescent="0.25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-6631451.1566382768</v>
      </c>
      <c r="R708" s="25">
        <f t="array" aca="1" ref="R708" ca="1">INDEX('Lorri 401b'!L:L,MATCH('Retirement Calculator'!A708,'Lorri 401b'!N:N,0),0)</f>
        <v>-10220929.034697141</v>
      </c>
      <c r="S708" s="25">
        <f t="shared" ca="1" si="527"/>
        <v>-16852380.191335417</v>
      </c>
    </row>
    <row r="709" spans="1:19" ht="15.75" customHeight="1" x14ac:dyDescent="0.25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-6667512.814644631</v>
      </c>
      <c r="R709" s="25">
        <f t="array" aca="1" ref="R709" ca="1">INDEX('Lorri 401b'!L:L,MATCH('Retirement Calculator'!A709,'Lorri 401b'!N:N,0),0)</f>
        <v>-10285261.77295427</v>
      </c>
      <c r="S709" s="25">
        <f t="shared" ca="1" si="527"/>
        <v>-16952774.587598901</v>
      </c>
    </row>
    <row r="710" spans="1:19" ht="15.75" customHeight="1" x14ac:dyDescent="0.25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-6703724.7295593452</v>
      </c>
      <c r="R710" s="25">
        <f t="array" aca="1" ref="R710" ca="1">INDEX('Lorri 401b'!L:L,MATCH('Retirement Calculator'!A710,'Lorri 401b'!N:N,0),0)</f>
        <v>-10349862.564287471</v>
      </c>
      <c r="S710" s="25">
        <f t="shared" ca="1" si="527"/>
        <v>-17053587.293846816</v>
      </c>
    </row>
    <row r="711" spans="1:19" ht="15.75" customHeight="1" x14ac:dyDescent="0.25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-6740087.5274528703</v>
      </c>
      <c r="R711" s="25">
        <f t="array" aca="1" ref="R711" ca="1">INDEX('Lorri 401b'!L:L,MATCH('Retirement Calculator'!A711,'Lorri 401b'!N:N,0),0)</f>
        <v>-10414732.525584558</v>
      </c>
      <c r="S711" s="25">
        <f t="shared" ca="1" si="527"/>
        <v>-17154820.053037427</v>
      </c>
    </row>
    <row r="712" spans="1:19" ht="15.75" customHeight="1" x14ac:dyDescent="0.25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-6776601.8370042853</v>
      </c>
      <c r="R712" s="25">
        <f t="array" aca="1" ref="R712" ca="1">INDEX('Lorri 401b'!L:L,MATCH('Retirement Calculator'!A712,'Lorri 401b'!N:N,0),0)</f>
        <v>-10479872.778387051</v>
      </c>
      <c r="S712" s="25">
        <f t="shared" ca="1" si="527"/>
        <v>-17256474.615391336</v>
      </c>
    </row>
    <row r="713" spans="1:19" ht="15.75" customHeight="1" x14ac:dyDescent="0.25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-6813268.2895121649</v>
      </c>
      <c r="R713" s="25">
        <f t="array" aca="1" ref="R713" ca="1">INDEX('Lorri 401b'!L:L,MATCH('Retirement Calculator'!A713,'Lorri 401b'!N:N,0),0)</f>
        <v>-10545284.448909555</v>
      </c>
      <c r="S713" s="25">
        <f t="shared" ca="1" si="527"/>
        <v>-17358552.73842172</v>
      </c>
    </row>
    <row r="714" spans="1:19" ht="15.75" customHeight="1" x14ac:dyDescent="0.25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-6850087.5189054934</v>
      </c>
      <c r="R714" s="25">
        <f t="array" aca="1" ref="R714" ca="1">INDEX('Lorri 401b'!L:L,MATCH('Retirement Calculator'!A714,'Lorri 401b'!N:N,0),0)</f>
        <v>-10610968.668059234</v>
      </c>
      <c r="S714" s="25">
        <f t="shared" ca="1" si="527"/>
        <v>-17461056.186964728</v>
      </c>
    </row>
    <row r="715" spans="1:19" ht="15.75" customHeight="1" x14ac:dyDescent="0.25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-6887060.1617546277</v>
      </c>
      <c r="R715" s="25">
        <f t="array" aca="1" ref="R715" ca="1">INDEX('Lorri 401b'!L:L,MATCH('Retirement Calculator'!A715,'Lorri 401b'!N:N,0),0)</f>
        <v>-10676926.571455371</v>
      </c>
      <c r="S715" s="25">
        <f t="shared" ca="1" si="527"/>
        <v>-17563986.733209997</v>
      </c>
    </row>
    <row r="716" spans="1:19" ht="15.75" customHeight="1" x14ac:dyDescent="0.25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-6924186.8572822995</v>
      </c>
      <c r="R716" s="25">
        <f t="array" aca="1" ref="R716" ca="1">INDEX('Lorri 401b'!L:L,MATCH('Retirement Calculator'!A716,'Lorri 401b'!N:N,0),0)</f>
        <v>-10743159.299448991</v>
      </c>
      <c r="S716" s="25">
        <f t="shared" ca="1" si="527"/>
        <v>-17667346.156731293</v>
      </c>
    </row>
    <row r="717" spans="1:19" ht="15.75" customHeight="1" x14ac:dyDescent="0.25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-6961468.2473746706</v>
      </c>
      <c r="R717" s="25">
        <f t="array" aca="1" ref="R717" ca="1">INDEX('Lorri 401b'!L:L,MATCH('Retirement Calculator'!A717,'Lorri 401b'!N:N,0),0)</f>
        <v>-10809667.997142585</v>
      </c>
      <c r="S717" s="25">
        <f t="shared" ca="1" si="527"/>
        <v>-17771136.244517256</v>
      </c>
    </row>
    <row r="718" spans="1:19" ht="15.75" customHeight="1" x14ac:dyDescent="0.25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-6998904.9765924262</v>
      </c>
      <c r="R718" s="25">
        <f t="array" aca="1" ref="R718" ca="1">INDEX('Lorri 401b'!L:L,MATCH('Retirement Calculator'!A718,'Lorri 401b'!N:N,0),0)</f>
        <v>-10876453.814409902</v>
      </c>
      <c r="S718" s="25">
        <f t="shared" ca="1" si="527"/>
        <v>-17875358.791002329</v>
      </c>
    </row>
    <row r="719" spans="1:19" ht="15.75" customHeight="1" x14ac:dyDescent="0.25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-7036497.6921819225</v>
      </c>
      <c r="R719" s="25">
        <f t="array" aca="1" ref="R719" ca="1">INDEX('Lorri 401b'!L:L,MATCH('Retirement Calculator'!A719,'Lorri 401b'!N:N,0),0)</f>
        <v>-10943517.905915834</v>
      </c>
      <c r="S719" s="25">
        <f t="shared" ca="1" si="527"/>
        <v>-17980015.598097757</v>
      </c>
    </row>
    <row r="720" spans="1:19" ht="15.75" customHeight="1" x14ac:dyDescent="0.25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-7074247.0440863753</v>
      </c>
      <c r="R720" s="25">
        <f t="array" aca="1" ref="R720" ca="1">INDEX('Lorri 401b'!L:L,MATCH('Retirement Calculator'!A720,'Lorri 401b'!N:N,0),0)</f>
        <v>-11010861.431136373</v>
      </c>
      <c r="S720" s="25">
        <f t="shared" ca="1" si="527"/>
        <v>-18085108.475222748</v>
      </c>
    </row>
    <row r="721" spans="1:19" ht="15.75" customHeight="1" x14ac:dyDescent="0.25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-7112153.6849570964</v>
      </c>
      <c r="R721" s="25">
        <f t="array" aca="1" ref="R721" ca="1">INDEX('Lorri 401b'!L:L,MATCH('Retirement Calculator'!A721,'Lorri 401b'!N:N,0),0)</f>
        <v>-11078485.554378664</v>
      </c>
      <c r="S721" s="25">
        <f t="shared" ca="1" si="527"/>
        <v>-18190639.23933576</v>
      </c>
    </row>
    <row r="722" spans="1:19" ht="15.75" customHeight="1" x14ac:dyDescent="0.25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-7150218.2701647785</v>
      </c>
      <c r="R722" s="25">
        <f t="array" aca="1" ref="R722" ca="1">INDEX('Lorri 401b'!L:L,MATCH('Retirement Calculator'!A722,'Lorri 401b'!N:N,0),0)</f>
        <v>-11146391.444801131</v>
      </c>
      <c r="S722" s="25">
        <f t="shared" ca="1" si="527"/>
        <v>-18296609.71496591</v>
      </c>
    </row>
    <row r="723" spans="1:19" ht="15.75" customHeight="1" x14ac:dyDescent="0.25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-7188441.4578108266</v>
      </c>
      <c r="R723" s="25">
        <f t="array" aca="1" ref="R723" ca="1">INDEX('Lorri 401b'!L:L,MATCH('Retirement Calculator'!A723,'Lorri 401b'!N:N,0),0)</f>
        <v>-11214580.276433693</v>
      </c>
      <c r="S723" s="25">
        <f t="shared" ca="1" si="527"/>
        <v>-18403021.734244518</v>
      </c>
    </row>
    <row r="724" spans="1:19" ht="15.75" customHeight="1" x14ac:dyDescent="0.25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-7226823.9087387333</v>
      </c>
      <c r="R724" s="25">
        <f t="array" aca="1" ref="R724" ca="1">INDEX('Lorri 401b'!L:L,MATCH('Retirement Calculator'!A724,'Lorri 401b'!N:N,0),0)</f>
        <v>-11283053.228198057</v>
      </c>
      <c r="S724" s="25">
        <f t="shared" ca="1" si="527"/>
        <v>-18509877.136936791</v>
      </c>
    </row>
    <row r="725" spans="1:19" ht="15.75" customHeight="1" x14ac:dyDescent="0.25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-7265366.2865455057</v>
      </c>
      <c r="R725" s="25">
        <f t="array" aca="1" ref="R725" ca="1">INDEX('Lorri 401b'!L:L,MATCH('Retirement Calculator'!A725,'Lorri 401b'!N:N,0),0)</f>
        <v>-11351811.483928105</v>
      </c>
      <c r="S725" s="25">
        <f t="shared" ca="1" si="527"/>
        <v>-18617177.770473611</v>
      </c>
    </row>
    <row r="726" spans="1:19" ht="15.75" customHeight="1" x14ac:dyDescent="0.25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-7304069.25759314</v>
      </c>
      <c r="R726" s="25">
        <f t="array" aca="1" ref="R726" ca="1">INDEX('Lorri 401b'!L:L,MATCH('Retirement Calculator'!A726,'Lorri 401b'!N:N,0),0)</f>
        <v>-11420856.232390363</v>
      </c>
      <c r="S726" s="25">
        <f t="shared" ca="1" si="527"/>
        <v>-18724925.489983503</v>
      </c>
    </row>
    <row r="727" spans="1:19" ht="15.75" customHeight="1" x14ac:dyDescent="0.25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-7342933.4910201393</v>
      </c>
      <c r="R727" s="25">
        <f t="array" aca="1" ref="R727" ca="1">INDEX('Lorri 401b'!L:L,MATCH('Retirement Calculator'!A727,'Lorri 401b'!N:N,0),0)</f>
        <v>-11490188.667304546</v>
      </c>
      <c r="S727" s="25">
        <f t="shared" ca="1" si="527"/>
        <v>-18833122.158324685</v>
      </c>
    </row>
    <row r="728" spans="1:19" ht="15.75" customHeight="1" x14ac:dyDescent="0.25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-7381959.658753085</v>
      </c>
      <c r="R728" s="25">
        <f t="array" aca="1" ref="R728" ca="1">INDEX('Lorri 401b'!L:L,MATCH('Retirement Calculator'!A728,'Lorri 401b'!N:N,0),0)</f>
        <v>-11559809.987364205</v>
      </c>
      <c r="S728" s="25">
        <f t="shared" ca="1" si="527"/>
        <v>-18941769.646117289</v>
      </c>
    </row>
    <row r="729" spans="1:19" ht="15.75" customHeight="1" x14ac:dyDescent="0.25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-7421148.4355182508</v>
      </c>
      <c r="R729" s="25">
        <f t="array" aca="1" ref="R729" ca="1">INDEX('Lorri 401b'!L:L,MATCH('Retirement Calculator'!A729,'Lorri 401b'!N:N,0),0)</f>
        <v>-11629721.396257445</v>
      </c>
      <c r="S729" s="25">
        <f t="shared" ca="1" si="527"/>
        <v>-19050869.831775695</v>
      </c>
    </row>
    <row r="730" spans="1:19" ht="15.75" customHeight="1" x14ac:dyDescent="0.25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-7460500.4988532718</v>
      </c>
      <c r="R730" s="25">
        <f t="array" aca="1" ref="R730" ca="1">INDEX('Lorri 401b'!L:L,MATCH('Retirement Calculator'!A730,'Lorri 401b'!N:N,0),0)</f>
        <v>-11699924.102687741</v>
      </c>
      <c r="S730" s="25">
        <f t="shared" ca="1" si="527"/>
        <v>-19160424.601541013</v>
      </c>
    </row>
    <row r="731" spans="1:19" ht="15.75" customHeight="1" x14ac:dyDescent="0.25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-7500016.5291188555</v>
      </c>
      <c r="R731" s="25">
        <f t="array" aca="1" ref="R731" ca="1">INDEX('Lorri 401b'!L:L,MATCH('Retirement Calculator'!A731,'Lorri 401b'!N:N,0),0)</f>
        <v>-11770419.320394829</v>
      </c>
      <c r="S731" s="25">
        <f t="shared" ca="1" si="527"/>
        <v>-19270435.849513683</v>
      </c>
    </row>
    <row r="732" spans="1:19" ht="15.75" customHeight="1" x14ac:dyDescent="0.25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-7539697.2095105452</v>
      </c>
      <c r="R732" s="25">
        <f t="array" aca="1" ref="R732" ca="1">INDEX('Lorri 401b'!L:L,MATCH('Retirement Calculator'!A732,'Lorri 401b'!N:N,0),0)</f>
        <v>-11841208.268175697</v>
      </c>
      <c r="S732" s="25">
        <f t="shared" ca="1" si="527"/>
        <v>-19380905.477686241</v>
      </c>
    </row>
    <row r="733" spans="1:19" ht="15.75" customHeight="1" x14ac:dyDescent="0.25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-7579543.2260705335</v>
      </c>
      <c r="R733" s="25">
        <f t="array" aca="1" ref="R733" ca="1">INDEX('Lorri 401b'!L:L,MATCH('Retirement Calculator'!A733,'Lorri 401b'!N:N,0),0)</f>
        <v>-11912292.169905653</v>
      </c>
      <c r="S733" s="25">
        <f t="shared" ca="1" si="527"/>
        <v>-19491835.395976186</v>
      </c>
    </row>
    <row r="734" spans="1:19" ht="15.75" customHeight="1" x14ac:dyDescent="0.25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-7619555.267699522</v>
      </c>
      <c r="R734" s="25">
        <f t="array" aca="1" ref="R734" ca="1">INDEX('Lorri 401b'!L:L,MATCH('Retirement Calculator'!A734,'Lorri 401b'!N:N,0),0)</f>
        <v>-11983672.254559483</v>
      </c>
      <c r="S734" s="25">
        <f t="shared" ca="1" si="527"/>
        <v>-19603227.522259004</v>
      </c>
    </row>
    <row r="735" spans="1:19" ht="15.75" customHeight="1" x14ac:dyDescent="0.25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-7659734.0261686314</v>
      </c>
      <c r="R735" s="25">
        <f t="array" aca="1" ref="R735" ca="1">INDEX('Lorri 401b'!L:L,MATCH('Retirement Calculator'!A735,'Lorri 401b'!N:N,0),0)</f>
        <v>-12055349.756232705</v>
      </c>
      <c r="S735" s="25">
        <f t="shared" ca="1" si="527"/>
        <v>-19715083.782401338</v>
      </c>
    </row>
    <row r="736" spans="1:19" ht="15.75" customHeight="1" x14ac:dyDescent="0.25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-7700080.1961313616</v>
      </c>
      <c r="R736" s="25">
        <f t="array" aca="1" ref="R736" ca="1">INDEX('Lorri 401b'!L:L,MATCH('Retirement Calculator'!A736,'Lorri 401b'!N:N,0),0)</f>
        <v>-12127325.914162898</v>
      </c>
      <c r="S736" s="25">
        <f t="shared" ca="1" si="527"/>
        <v>-19827406.11029426</v>
      </c>
    </row>
    <row r="737" spans="1:19" ht="15.75" customHeight="1" x14ac:dyDescent="0.25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-7740594.4751356039</v>
      </c>
      <c r="R737" s="25">
        <f t="array" aca="1" ref="R737" ca="1">INDEX('Lorri 401b'!L:L,MATCH('Retirement Calculator'!A737,'Lorri 401b'!N:N,0),0)</f>
        <v>-12199601.972751133</v>
      </c>
      <c r="S737" s="25">
        <f t="shared" ca="1" si="527"/>
        <v>-19940196.447886735</v>
      </c>
    </row>
    <row r="738" spans="1:19" ht="15.75" customHeight="1" x14ac:dyDescent="0.25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-7781277.5636356967</v>
      </c>
      <c r="R738" s="25">
        <f t="array" aca="1" ref="R738" ca="1">INDEX('Lorri 401b'!L:L,MATCH('Retirement Calculator'!A738,'Lorri 401b'!N:N,0),0)</f>
        <v>-12272179.181583486</v>
      </c>
      <c r="S738" s="25">
        <f t="shared" ca="1" si="527"/>
        <v>-20053456.745219182</v>
      </c>
    </row>
    <row r="739" spans="1:19" ht="15.75" customHeight="1" x14ac:dyDescent="0.25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-7822130.1650045402</v>
      </c>
      <c r="R739" s="25">
        <f t="array" aca="1" ref="R739" ca="1">INDEX('Lorri 401b'!L:L,MATCH('Retirement Calculator'!A739,'Lorri 401b'!N:N,0),0)</f>
        <v>-12345058.795452641</v>
      </c>
      <c r="S739" s="25">
        <f t="shared" ca="1" si="527"/>
        <v>-20167188.960457183</v>
      </c>
    </row>
    <row r="740" spans="1:19" ht="15.75" customHeight="1" x14ac:dyDescent="0.25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-7863152.9855457535</v>
      </c>
      <c r="R740" s="25">
        <f t="array" aca="1" ref="R740" ca="1">INDEX('Lorri 401b'!L:L,MATCH('Retirement Calculator'!A740,'Lorri 401b'!N:N,0),0)</f>
        <v>-12418242.074379584</v>
      </c>
      <c r="S740" s="25">
        <f t="shared" ca="1" si="527"/>
        <v>-20281395.059925336</v>
      </c>
    </row>
    <row r="741" spans="1:19" ht="15.75" customHeight="1" x14ac:dyDescent="0.25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-7904346.734505889</v>
      </c>
      <c r="R741" s="25">
        <f t="array" aca="1" ref="R741" ca="1">INDEX('Lorri 401b'!L:L,MATCH('Retirement Calculator'!A741,'Lorri 401b'!N:N,0),0)</f>
        <v>-12491730.283635389</v>
      </c>
      <c r="S741" s="25">
        <f t="shared" ca="1" si="527"/>
        <v>-20396077.018141277</v>
      </c>
    </row>
    <row r="742" spans="1:19" ht="15.75" customHeight="1" x14ac:dyDescent="0.25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-7945712.124086692</v>
      </c>
      <c r="R742" s="25">
        <f t="array" aca="1" ref="R742" ca="1">INDEX('Lorri 401b'!L:L,MATCH('Retirement Calculator'!A742,'Lorri 401b'!N:N,0),0)</f>
        <v>-12565524.693763094</v>
      </c>
      <c r="S742" s="25">
        <f t="shared" ca="1" si="527"/>
        <v>-20511236.817849785</v>
      </c>
    </row>
    <row r="743" spans="1:19" ht="15.75" customHeight="1" x14ac:dyDescent="0.25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-7987249.8694574144</v>
      </c>
      <c r="R743" s="25">
        <f t="array" aca="1" ref="R743" ca="1">INDEX('Lorri 401b'!L:L,MATCH('Retirement Calculator'!A743,'Lorri 401b'!N:N,0),0)</f>
        <v>-12639626.580599664</v>
      </c>
      <c r="S743" s="25">
        <f t="shared" ca="1" si="527"/>
        <v>-20626876.450057078</v>
      </c>
    </row>
    <row r="744" spans="1:19" ht="15.75" customHeight="1" x14ac:dyDescent="0.25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-8028960.6887671817</v>
      </c>
      <c r="R744" s="25">
        <f t="array" aca="1" ref="R744" ca="1">INDEX('Lorri 401b'!L:L,MATCH('Retirement Calculator'!A744,'Lorri 401b'!N:N,0),0)</f>
        <v>-12714037.225298053</v>
      </c>
      <c r="S744" s="25">
        <f t="shared" ca="1" si="527"/>
        <v>-20742997.914065234</v>
      </c>
    </row>
    <row r="745" spans="1:19" ht="15.75" customHeight="1" x14ac:dyDescent="0.25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-8070845.3031574059</v>
      </c>
      <c r="R745" s="25">
        <f t="array" aca="1" ref="R745" ca="1">INDEX('Lorri 401b'!L:L,MATCH('Retirement Calculator'!A745,'Lorri 401b'!N:N,0),0)</f>
        <v>-12788757.914349351</v>
      </c>
      <c r="S745" s="25">
        <f t="shared" ca="1" si="527"/>
        <v>-20859603.217506759</v>
      </c>
    </row>
    <row r="746" spans="1:19" ht="15.75" customHeight="1" x14ac:dyDescent="0.25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-8112904.4367742566</v>
      </c>
      <c r="R746" s="25">
        <f t="array" aca="1" ref="R746" ca="1">INDEX('Lorri 401b'!L:L,MATCH('Retirement Calculator'!A746,'Lorri 401b'!N:N,0),0)</f>
        <v>-12863789.939605029</v>
      </c>
      <c r="S746" s="25">
        <f t="shared" ca="1" si="527"/>
        <v>-20976694.376379285</v>
      </c>
    </row>
    <row r="747" spans="1:19" ht="15.75" customHeight="1" x14ac:dyDescent="0.25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-8155138.8167811772</v>
      </c>
      <c r="R747" s="25">
        <f t="array" aca="1" ref="R747" ca="1">INDEX('Lorri 401b'!L:L,MATCH('Retirement Calculator'!A747,'Lorri 401b'!N:N,0),0)</f>
        <v>-12939134.598299274</v>
      </c>
      <c r="S747" s="25">
        <f t="shared" ca="1" si="527"/>
        <v>-21094273.41508045</v>
      </c>
    </row>
    <row r="748" spans="1:19" ht="15.75" customHeight="1" x14ac:dyDescent="0.25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-8197549.1733714603</v>
      </c>
      <c r="R748" s="25">
        <f t="array" aca="1" ref="R748" ca="1">INDEX('Lorri 401b'!L:L,MATCH('Retirement Calculator'!A748,'Lorri 401b'!N:N,0),0)</f>
        <v>-13014793.193071412</v>
      </c>
      <c r="S748" s="25">
        <f t="shared" ca="1" si="527"/>
        <v>-21212342.366442874</v>
      </c>
    </row>
    <row r="749" spans="1:19" ht="15.75" customHeight="1" x14ac:dyDescent="0.25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-8240136.2397808693</v>
      </c>
      <c r="R749" s="25">
        <f t="array" aca="1" ref="R749" ca="1">INDEX('Lorri 401b'!L:L,MATCH('Retirement Calculator'!A749,'Lorri 401b'!N:N,0),0)</f>
        <v>-13090767.031988433</v>
      </c>
      <c r="S749" s="25">
        <f t="shared" ca="1" si="527"/>
        <v>-21330903.2717693</v>
      </c>
    </row>
    <row r="750" spans="1:19" ht="15.75" customHeight="1" x14ac:dyDescent="0.25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-8282900.7523003174</v>
      </c>
      <c r="R750" s="25">
        <f t="array" aca="1" ref="R750" ca="1">INDEX('Lorri 401b'!L:L,MATCH('Retirement Calculator'!A750,'Lorri 401b'!N:N,0),0)</f>
        <v>-13167057.428567607</v>
      </c>
      <c r="S750" s="25">
        <f t="shared" ca="1" si="527"/>
        <v>-21449958.180867925</v>
      </c>
    </row>
    <row r="751" spans="1:19" ht="15.75" customHeight="1" x14ac:dyDescent="0.25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-8325843.4502885966</v>
      </c>
      <c r="R751" s="25">
        <f t="array" aca="1" ref="R751" ca="1">INDEX('Lorri 401b'!L:L,MATCH('Retirement Calculator'!A751,'Lorri 401b'!N:N,0),0)</f>
        <v>-13243665.701799195</v>
      </c>
      <c r="S751" s="25">
        <f t="shared" ca="1" si="527"/>
        <v>-21569509.152087793</v>
      </c>
    </row>
    <row r="752" spans="1:19" ht="15.75" customHeight="1" x14ac:dyDescent="0.25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-8368965.0761851603</v>
      </c>
      <c r="R752" s="25">
        <f t="array" aca="1" ref="R752" ca="1">INDEX('Lorri 401b'!L:L,MATCH('Retirement Calculator'!A752,'Lorri 401b'!N:N,0),0)</f>
        <v>-13320593.176169248</v>
      </c>
      <c r="S752" s="25">
        <f t="shared" ca="1" si="527"/>
        <v>-21689558.25235441</v>
      </c>
    </row>
    <row r="753" spans="1:19" ht="15.75" customHeight="1" x14ac:dyDescent="0.25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-8412266.37552296</v>
      </c>
      <c r="R753" s="25">
        <f t="array" aca="1" ref="R753" ca="1">INDEX('Lorri 401b'!L:L,MATCH('Retirement Calculator'!A753,'Lorri 401b'!N:N,0),0)</f>
        <v>-13397841.18168251</v>
      </c>
      <c r="S753" s="25">
        <f t="shared" ca="1" si="527"/>
        <v>-21810107.557205468</v>
      </c>
    </row>
    <row r="754" spans="1:19" ht="15.75" customHeight="1" x14ac:dyDescent="0.25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-8455748.0969413333</v>
      </c>
      <c r="R754" s="25">
        <f t="array" aca="1" ref="R754" ca="1">INDEX('Lorri 401b'!L:L,MATCH('Retirement Calculator'!A754,'Lorri 401b'!N:N,0),0)</f>
        <v>-13475411.053885411</v>
      </c>
      <c r="S754" s="25">
        <f t="shared" ca="1" si="527"/>
        <v>-21931159.150826745</v>
      </c>
    </row>
    <row r="755" spans="1:19" ht="15.75" customHeight="1" x14ac:dyDescent="0.25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-8499410.9921989497</v>
      </c>
      <c r="R755" s="25">
        <f t="array" aca="1" ref="R755" ca="1">INDEX('Lorri 401b'!L:L,MATCH('Retirement Calculator'!A755,'Lorri 401b'!N:N,0),0)</f>
        <v>-13553304.133889157</v>
      </c>
      <c r="S755" s="25">
        <f t="shared" ca="1" si="527"/>
        <v>-22052715.126088105</v>
      </c>
    </row>
    <row r="756" spans="1:19" ht="15.75" customHeight="1" x14ac:dyDescent="0.25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-8543255.8161868062</v>
      </c>
      <c r="R756" s="25">
        <f t="array" aca="1" ref="R756" ca="1">INDEX('Lorri 401b'!L:L,MATCH('Retirement Calculator'!A756,'Lorri 401b'!N:N,0),0)</f>
        <v>-13631521.768392919</v>
      </c>
      <c r="S756" s="25">
        <f t="shared" ca="1" si="527"/>
        <v>-22174777.584579725</v>
      </c>
    </row>
    <row r="757" spans="1:19" ht="15.75" customHeight="1" x14ac:dyDescent="0.25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-8587283.3269412797</v>
      </c>
      <c r="R757" s="25">
        <f t="array" aca="1" ref="R757" ca="1">INDEX('Lorri 401b'!L:L,MATCH('Retirement Calculator'!A757,'Lorri 401b'!N:N,0),0)</f>
        <v>-13710065.309707113</v>
      </c>
      <c r="S757" s="25">
        <f t="shared" ca="1" si="527"/>
        <v>-22297348.636648394</v>
      </c>
    </row>
    <row r="758" spans="1:19" ht="15.75" customHeight="1" x14ac:dyDescent="0.25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-8631494.2856572289</v>
      </c>
      <c r="R758" s="25">
        <f t="array" aca="1" ref="R758" ca="1">INDEX('Lorri 401b'!L:L,MATCH('Retirement Calculator'!A758,'Lorri 401b'!N:N,0),0)</f>
        <v>-13788936.115776783</v>
      </c>
      <c r="S758" s="25">
        <f t="shared" ca="1" si="527"/>
        <v>-22420430.401434012</v>
      </c>
    </row>
    <row r="759" spans="1:19" ht="15.75" customHeight="1" x14ac:dyDescent="0.25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-8675889.4567011613</v>
      </c>
      <c r="R759" s="25">
        <f t="array" aca="1" ref="R759" ca="1">INDEX('Lorri 401b'!L:L,MATCH('Retirement Calculator'!A759,'Lorri 401b'!N:N,0),0)</f>
        <v>-13868135.550205076</v>
      </c>
      <c r="S759" s="25">
        <f t="shared" ca="1" si="527"/>
        <v>-22544025.006906237</v>
      </c>
    </row>
    <row r="760" spans="1:19" ht="15.75" customHeight="1" x14ac:dyDescent="0.25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-8720469.6076244451</v>
      </c>
      <c r="R760" s="25">
        <f t="array" aca="1" ref="R760" ca="1">INDEX('Lorri 401b'!L:L,MATCH('Retirement Calculator'!A760,'Lorri 401b'!N:N,0),0)</f>
        <v>-13947664.982276822</v>
      </c>
      <c r="S760" s="25">
        <f t="shared" ca="1" si="527"/>
        <v>-22668134.589901268</v>
      </c>
    </row>
    <row r="761" spans="1:19" ht="15.75" customHeight="1" x14ac:dyDescent="0.25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-8765235.5091765746</v>
      </c>
      <c r="R761" s="25">
        <f t="array" aca="1" ref="R761" ca="1">INDEX('Lorri 401b'!L:L,MATCH('Retirement Calculator'!A761,'Lorri 401b'!N:N,0),0)</f>
        <v>-14027525.786982199</v>
      </c>
      <c r="S761" s="25">
        <f t="shared" ca="1" si="527"/>
        <v>-22792761.296158776</v>
      </c>
    </row>
    <row r="762" spans="1:19" ht="15.75" customHeight="1" x14ac:dyDescent="0.25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-8810187.9353185054</v>
      </c>
      <c r="R762" s="25">
        <f t="array" aca="1" ref="R762" ca="1">INDEX('Lorri 401b'!L:L,MATCH('Retirement Calculator'!A762,'Lorri 401b'!N:N,0),0)</f>
        <v>-14107719.345040515</v>
      </c>
      <c r="S762" s="25">
        <f t="shared" ca="1" si="527"/>
        <v>-22917907.280359022</v>
      </c>
    </row>
    <row r="763" spans="1:19" ht="15.75" customHeight="1" x14ac:dyDescent="0.25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-8855327.6632360276</v>
      </c>
      <c r="R763" s="25">
        <f t="array" aca="1" ref="R763" ca="1">INDEX('Lorri 401b'!L:L,MATCH('Retirement Calculator'!A763,'Lorri 401b'!N:N,0),0)</f>
        <v>-14188247.042924074</v>
      </c>
      <c r="S763" s="25">
        <f t="shared" ca="1" si="527"/>
        <v>-23043574.706160102</v>
      </c>
    </row>
    <row r="764" spans="1:19" ht="15.75" customHeight="1" x14ac:dyDescent="0.25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-8900655.4733532052</v>
      </c>
      <c r="R764" s="25">
        <f t="array" aca="1" ref="R764" ca="1">INDEX('Lorri 401b'!L:L,MATCH('Retirement Calculator'!A764,'Lorri 401b'!N:N,0),0)</f>
        <v>-14269110.272882149</v>
      </c>
      <c r="S764" s="25">
        <f t="shared" ca="1" si="527"/>
        <v>-23169765.746235356</v>
      </c>
    </row>
    <row r="765" spans="1:19" ht="15.75" customHeight="1" x14ac:dyDescent="0.25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-8946172.1493458711</v>
      </c>
      <c r="R765" s="25">
        <f t="array" aca="1" ref="R765" ca="1">INDEX('Lorri 401b'!L:L,MATCH('Retirement Calculator'!A765,'Lorri 401b'!N:N,0),0)</f>
        <v>-14350310.432965048</v>
      </c>
      <c r="S765" s="25">
        <f t="shared" ca="1" si="527"/>
        <v>-23296482.582310919</v>
      </c>
    </row>
    <row r="766" spans="1:19" ht="15.75" customHeight="1" x14ac:dyDescent="0.25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-8991878.4781551734</v>
      </c>
      <c r="R766" s="25">
        <f t="array" aca="1" ref="R766" ca="1">INDEX('Lorri 401b'!L:L,MATCH('Retirement Calculator'!A766,'Lorri 401b'!N:N,0),0)</f>
        <v>-14431848.927048292</v>
      </c>
      <c r="S766" s="25">
        <f t="shared" ca="1" si="527"/>
        <v>-23423727.405203465</v>
      </c>
    </row>
    <row r="767" spans="1:19" ht="15.75" customHeight="1" x14ac:dyDescent="0.25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-9037775.2500011809</v>
      </c>
      <c r="R767" s="25">
        <f t="array" aca="1" ref="R767" ca="1">INDEX('Lorri 401b'!L:L,MATCH('Retirement Calculator'!A767,'Lorri 401b'!N:N,0),0)</f>
        <v>-14513727.164856883</v>
      </c>
      <c r="S767" s="25">
        <f t="shared" ca="1" si="527"/>
        <v>-23551502.414858066</v>
      </c>
    </row>
    <row r="768" spans="1:19" ht="15.75" customHeight="1" x14ac:dyDescent="0.25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-9083863.2583965473</v>
      </c>
      <c r="R768" s="25">
        <f t="array" aca="1" ref="R768" ca="1">INDEX('Lorri 401b'!L:L,MATCH('Retirement Calculator'!A768,'Lorri 401b'!N:N,0),0)</f>
        <v>-14595946.561989676</v>
      </c>
      <c r="S768" s="25">
        <f t="shared" ca="1" si="527"/>
        <v>-23679809.820386223</v>
      </c>
    </row>
    <row r="769" spans="1:19" ht="15.75" customHeight="1" x14ac:dyDescent="0.25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-9130143.3001602273</v>
      </c>
      <c r="R769" s="25">
        <f t="array" aca="1" ref="R769" ca="1">INDEX('Lorri 401b'!L:L,MATCH('Retirement Calculator'!A769,'Lorri 401b'!N:N,0),0)</f>
        <v>-14678508.539943857</v>
      </c>
      <c r="S769" s="25">
        <f t="shared" ca="1" si="527"/>
        <v>-23808651.840104084</v>
      </c>
    </row>
    <row r="770" spans="1:19" ht="15.75" customHeight="1" x14ac:dyDescent="0.25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-9176616.1754312571</v>
      </c>
      <c r="R770" s="25">
        <f t="array" aca="1" ref="R770" ca="1">INDEX('Lorri 401b'!L:L,MATCH('Retirement Calculator'!A770,'Lorri 401b'!N:N,0),0)</f>
        <v>-14761414.526139513</v>
      </c>
      <c r="S770" s="25">
        <f t="shared" ca="1" si="527"/>
        <v>-23938030.701570772</v>
      </c>
    </row>
    <row r="771" spans="1:19" ht="15.75" customHeight="1" x14ac:dyDescent="0.25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-9223282.6876825821</v>
      </c>
      <c r="R771" s="25">
        <f t="array" aca="1" ref="R771" ca="1">INDEX('Lorri 401b'!L:L,MATCH('Retirement Calculator'!A771,'Lorri 401b'!N:N,0),0)</f>
        <v>-14844665.953944318</v>
      </c>
      <c r="S771" s="25">
        <f t="shared" ca="1" si="527"/>
        <v>-24067948.641626902</v>
      </c>
    </row>
    <row r="772" spans="1:19" ht="15.75" customHeight="1" x14ac:dyDescent="0.25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-9270143.6437349543</v>
      </c>
      <c r="R772" s="25">
        <f t="array" aca="1" ref="R772" ca="1">INDEX('Lorri 401b'!L:L,MATCH('Retirement Calculator'!A772,'Lorri 401b'!N:N,0),0)</f>
        <v>-14928264.262698309</v>
      </c>
      <c r="S772" s="25">
        <f t="shared" ca="1" si="527"/>
        <v>-24198407.906433262</v>
      </c>
    </row>
    <row r="773" spans="1:19" ht="15.75" customHeight="1" x14ac:dyDescent="0.25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-9317199.8537708782</v>
      </c>
      <c r="R773" s="25">
        <f t="array" aca="1" ref="R773" ca="1">INDEX('Lorri 401b'!L:L,MATCH('Retirement Calculator'!A773,'Lorri 401b'!N:N,0),0)</f>
        <v>-15012210.897738775</v>
      </c>
      <c r="S773" s="25">
        <f t="shared" ca="1" si="527"/>
        <v>-24329410.751509652</v>
      </c>
    </row>
    <row r="774" spans="1:19" ht="15.75" customHeight="1" x14ac:dyDescent="0.25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-9364452.1313486174</v>
      </c>
      <c r="R774" s="25">
        <f t="array" aca="1" ref="R774" ca="1">INDEX('Lorri 401b'!L:L,MATCH('Retirement Calculator'!A774,'Lorri 401b'!N:N,0),0)</f>
        <v>-15096507.310425244</v>
      </c>
      <c r="S774" s="25">
        <f t="shared" ca="1" si="527"/>
        <v>-24460959.441773862</v>
      </c>
    </row>
    <row r="775" spans="1:19" ht="15.75" customHeight="1" x14ac:dyDescent="0.25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-9411901.2934162654</v>
      </c>
      <c r="R775" s="25">
        <f t="array" aca="1" ref="R775" ca="1">INDEX('Lorri 401b'!L:L,MATCH('Retirement Calculator'!A775,'Lorri 401b'!N:N,0),0)</f>
        <v>-15181154.958164573</v>
      </c>
      <c r="S775" s="25">
        <f t="shared" ca="1" si="527"/>
        <v>-24593056.251580838</v>
      </c>
    </row>
    <row r="776" spans="1:19" ht="15.75" customHeight="1" x14ac:dyDescent="0.25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-9459548.1603258606</v>
      </c>
      <c r="R776" s="25">
        <f t="array" aca="1" ref="R776" ca="1">INDEX('Lorri 401b'!L:L,MATCH('Retirement Calculator'!A776,'Lorri 401b'!N:N,0),0)</f>
        <v>-15266155.304436149</v>
      </c>
      <c r="S776" s="25">
        <f t="shared" ref="S776:S1030" ca="1" si="787">SUM(Q776:R776)</f>
        <v>-24725703.46476201</v>
      </c>
    </row>
    <row r="777" spans="1:19" ht="15.75" customHeight="1" x14ac:dyDescent="0.25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-9507393.5558475796</v>
      </c>
      <c r="R777" s="25">
        <f t="array" aca="1" ref="R777" ca="1">INDEX('Lorri 401b'!L:L,MATCH('Retirement Calculator'!A777,'Lorri 401b'!N:N,0),0)</f>
        <v>-15351509.818817189</v>
      </c>
      <c r="S777" s="25">
        <f t="shared" ca="1" si="787"/>
        <v>-24858903.374664769</v>
      </c>
    </row>
    <row r="778" spans="1:19" ht="15.75" customHeight="1" x14ac:dyDescent="0.25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-9555438.3071839716</v>
      </c>
      <c r="R778" s="25">
        <f t="array" aca="1" ref="R778" ca="1">INDEX('Lorri 401b'!L:L,MATCH('Retirement Calculator'!A778,'Lorri 401b'!N:N,0),0)</f>
        <v>-15437219.977008151</v>
      </c>
      <c r="S778" s="25">
        <f t="shared" ca="1" si="787"/>
        <v>-24992658.284192123</v>
      </c>
    </row>
    <row r="779" spans="1:19" ht="15.75" customHeight="1" x14ac:dyDescent="0.25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-9603683.2449842654</v>
      </c>
      <c r="R779" s="25">
        <f t="array" aca="1" ref="R779" ca="1">INDEX('Lorri 401b'!L:L,MATCH('Retirement Calculator'!A779,'Lorri 401b'!N:N,0),0)</f>
        <v>-15523287.260858241</v>
      </c>
      <c r="S779" s="25">
        <f t="shared" ca="1" si="787"/>
        <v>-25126970.505842507</v>
      </c>
    </row>
    <row r="780" spans="1:19" ht="15.75" customHeight="1" x14ac:dyDescent="0.25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-9652129.2033587284</v>
      </c>
      <c r="R780" s="25">
        <f t="array" aca="1" ref="R780" ca="1">INDEX('Lorri 401b'!L:L,MATCH('Retirement Calculator'!A780,'Lorri 401b'!N:N,0),0)</f>
        <v>-15609713.158391042</v>
      </c>
      <c r="S780" s="25">
        <f t="shared" ca="1" si="787"/>
        <v>-25261842.361749768</v>
      </c>
    </row>
    <row r="781" spans="1:19" ht="15.75" customHeight="1" x14ac:dyDescent="0.25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-9700777.0198930837</v>
      </c>
      <c r="R781" s="25">
        <f t="array" aca="1" ref="R781" ca="1">INDEX('Lorri 401b'!L:L,MATCH('Retirement Calculator'!A781,'Lorri 401b'!N:N,0),0)</f>
        <v>-15696499.163830228</v>
      </c>
      <c r="S781" s="25">
        <f t="shared" ca="1" si="787"/>
        <v>-25397276.183723312</v>
      </c>
    </row>
    <row r="782" spans="1:19" ht="15.75" customHeight="1" x14ac:dyDescent="0.25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-9749627.5356629994</v>
      </c>
      <c r="R782" s="25">
        <f t="array" aca="1" ref="R782" ca="1">INDEX('Lorri 401b'!L:L,MATCH('Retirement Calculator'!A782,'Lorri 401b'!N:N,0),0)</f>
        <v>-15783646.777625412</v>
      </c>
      <c r="S782" s="25">
        <f t="shared" ca="1" si="787"/>
        <v>-25533274.313288413</v>
      </c>
    </row>
    <row r="783" spans="1:19" ht="15.75" customHeight="1" x14ac:dyDescent="0.25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-9798681.5952486228</v>
      </c>
      <c r="R783" s="25">
        <f t="array" aca="1" ref="R783" ca="1">INDEX('Lorri 401b'!L:L,MATCH('Retirement Calculator'!A783,'Lorri 401b'!N:N,0),0)</f>
        <v>-15871157.506478075</v>
      </c>
      <c r="S783" s="25">
        <f t="shared" ca="1" si="787"/>
        <v>-25669839.101726696</v>
      </c>
    </row>
    <row r="784" spans="1:19" ht="15.75" customHeight="1" x14ac:dyDescent="0.25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-9847940.0467491876</v>
      </c>
      <c r="R784" s="25">
        <f t="array" aca="1" ref="R784" ca="1">INDEX('Lorri 401b'!L:L,MATCH('Retirement Calculator'!A784,'Lorri 401b'!N:N,0),0)</f>
        <v>-15959032.863367625</v>
      </c>
      <c r="S784" s="25">
        <f t="shared" ca="1" si="787"/>
        <v>-25806972.910116814</v>
      </c>
    </row>
    <row r="785" spans="1:19" ht="15.75" customHeight="1" x14ac:dyDescent="0.25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-9897403.7417976707</v>
      </c>
      <c r="R785" s="25">
        <f t="array" aca="1" ref="R785" ca="1">INDEX('Lorri 401b'!L:L,MATCH('Retirement Calculator'!A785,'Lorri 401b'!N:N,0),0)</f>
        <v>-16047274.367577547</v>
      </c>
      <c r="S785" s="25">
        <f t="shared" ca="1" si="787"/>
        <v>-25944678.109375216</v>
      </c>
    </row>
    <row r="786" spans="1:19" ht="15.75" customHeight="1" x14ac:dyDescent="0.25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-9947073.5355755221</v>
      </c>
      <c r="R786" s="25">
        <f t="array" aca="1" ref="R786" ca="1">INDEX('Lorri 401b'!L:L,MATCH('Retirement Calculator'!A786,'Lorri 401b'!N:N,0),0)</f>
        <v>-16135883.544721678</v>
      </c>
      <c r="S786" s="25">
        <f t="shared" ca="1" si="787"/>
        <v>-26082957.080297202</v>
      </c>
    </row>
    <row r="787" spans="1:19" ht="15.75" customHeight="1" x14ac:dyDescent="0.25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-9996950.2868274488</v>
      </c>
      <c r="R787" s="25">
        <f t="array" aca="1" ref="R787" ca="1">INDEX('Lorri 401b'!L:L,MATCH('Retirement Calculator'!A787,'Lorri 401b'!N:N,0),0)</f>
        <v>-16224861.926770575</v>
      </c>
      <c r="S787" s="25">
        <f t="shared" ca="1" si="787"/>
        <v>-26221812.213598024</v>
      </c>
    </row>
    <row r="788" spans="1:19" ht="15.75" customHeight="1" x14ac:dyDescent="0.25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-10047034.857876258</v>
      </c>
      <c r="R788" s="25">
        <f t="array" aca="1" ref="R788" ca="1">INDEX('Lorri 401b'!L:L,MATCH('Retirement Calculator'!A788,'Lorri 401b'!N:N,0),0)</f>
        <v>-16314211.052078009</v>
      </c>
      <c r="S788" s="25">
        <f t="shared" ca="1" si="787"/>
        <v>-26361245.909954265</v>
      </c>
    </row>
    <row r="789" spans="1:19" ht="15.75" customHeight="1" x14ac:dyDescent="0.25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-10097328.11463777</v>
      </c>
      <c r="R789" s="25">
        <f t="array" aca="1" ref="R789" ca="1">INDEX('Lorri 401b'!L:L,MATCH('Retirement Calculator'!A789,'Lorri 401b'!N:N,0),0)</f>
        <v>-16403932.465407558</v>
      </c>
      <c r="S789" s="25">
        <f t="shared" ca="1" si="787"/>
        <v>-26501260.580045328</v>
      </c>
    </row>
    <row r="790" spans="1:19" ht="15.75" customHeight="1" x14ac:dyDescent="0.25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-10147830.926635789</v>
      </c>
      <c r="R790" s="25">
        <f t="array" aca="1" ref="R790" ca="1">INDEX('Lorri 401b'!L:L,MATCH('Retirement Calculator'!A790,'Lorri 401b'!N:N,0),0)</f>
        <v>-16494027.717959313</v>
      </c>
      <c r="S790" s="25">
        <f t="shared" ca="1" si="787"/>
        <v>-26641858.644595101</v>
      </c>
    </row>
    <row r="791" spans="1:19" ht="15.75" customHeight="1" x14ac:dyDescent="0.25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-10198544.167017132</v>
      </c>
      <c r="R791" s="25">
        <f t="array" aca="1" ref="R791" ca="1">INDEX('Lorri 401b'!L:L,MATCH('Retirement Calculator'!A791,'Lorri 401b'!N:N,0),0)</f>
        <v>-16584498.367396699</v>
      </c>
      <c r="S791" s="25">
        <f t="shared" ca="1" si="787"/>
        <v>-26783042.534413829</v>
      </c>
    </row>
    <row r="792" spans="1:19" ht="15.75" customHeight="1" x14ac:dyDescent="0.25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-10249468.712566731</v>
      </c>
      <c r="R792" s="25">
        <f t="array" aca="1" ref="R792" ca="1">INDEX('Lorri 401b'!L:L,MATCH('Retirement Calculator'!A792,'Lorri 401b'!N:N,0),0)</f>
        <v>-16675345.977873409</v>
      </c>
      <c r="S792" s="25">
        <f t="shared" ca="1" si="787"/>
        <v>-26924814.690440141</v>
      </c>
    </row>
    <row r="793" spans="1:19" ht="15.75" customHeight="1" x14ac:dyDescent="0.25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-10300605.443722788</v>
      </c>
      <c r="R793" s="25">
        <f t="array" aca="1" ref="R793" ca="1">INDEX('Lorri 401b'!L:L,MATCH('Retirement Calculator'!A793,'Lorri 401b'!N:N,0),0)</f>
        <v>-16766572.120060438</v>
      </c>
      <c r="S793" s="25">
        <f t="shared" ca="1" si="787"/>
        <v>-27067177.563783228</v>
      </c>
    </row>
    <row r="794" spans="1:19" ht="15.75" customHeight="1" x14ac:dyDescent="0.25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-10351955.244591994</v>
      </c>
      <c r="R794" s="25">
        <f t="array" aca="1" ref="R794" ca="1">INDEX('Lorri 401b'!L:L,MATCH('Retirement Calculator'!A794,'Lorri 401b'!N:N,0),0)</f>
        <v>-16858178.371173248</v>
      </c>
      <c r="S794" s="25">
        <f t="shared" ca="1" si="787"/>
        <v>-27210133.615765244</v>
      </c>
    </row>
    <row r="795" spans="1:19" ht="15.75" customHeight="1" x14ac:dyDescent="0.25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-10403519.002964823</v>
      </c>
      <c r="R795" s="25">
        <f t="array" aca="1" ref="R795" ca="1">INDEX('Lorri 401b'!L:L,MATCH('Retirement Calculator'!A795,'Lorri 401b'!N:N,0),0)</f>
        <v>-16950166.314999025</v>
      </c>
      <c r="S795" s="25">
        <f t="shared" ca="1" si="787"/>
        <v>-27353685.317963846</v>
      </c>
    </row>
    <row r="796" spans="1:19" ht="15.75" customHeight="1" x14ac:dyDescent="0.25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-10455297.61033087</v>
      </c>
      <c r="R796" s="25">
        <f t="array" aca="1" ref="R796" ca="1">INDEX('Lorri 401b'!L:L,MATCH('Retirement Calculator'!A796,'Lorri 401b'!N:N,0),0)</f>
        <v>-17042537.541924074</v>
      </c>
      <c r="S796" s="25">
        <f t="shared" ca="1" si="787"/>
        <v>-27497835.152254947</v>
      </c>
    </row>
    <row r="797" spans="1:19" ht="15.75" customHeight="1" x14ac:dyDescent="0.25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-10507291.961894277</v>
      </c>
      <c r="R797" s="25">
        <f t="array" aca="1" ref="R797" ca="1">INDEX('Lorri 401b'!L:L,MATCH('Retirement Calculator'!A797,'Lorri 401b'!N:N,0),0)</f>
        <v>-17135293.648961313</v>
      </c>
      <c r="S797" s="25">
        <f t="shared" ca="1" si="787"/>
        <v>-27642585.610855591</v>
      </c>
    </row>
    <row r="798" spans="1:19" ht="15.75" customHeight="1" x14ac:dyDescent="0.25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-10559502.956589198</v>
      </c>
      <c r="R798" s="25">
        <f t="array" aca="1" ref="R798" ca="1">INDEX('Lorri 401b'!L:L,MATCH('Retirement Calculator'!A798,'Lorri 401b'!N:N,0),0)</f>
        <v>-17228436.239777874</v>
      </c>
      <c r="S798" s="25">
        <f t="shared" ca="1" si="787"/>
        <v>-27787939.19636707</v>
      </c>
    </row>
    <row r="799" spans="1:19" ht="15.75" customHeight="1" x14ac:dyDescent="0.25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-10611931.497095348</v>
      </c>
      <c r="R799" s="25">
        <f t="array" aca="1" ref="R799" ca="1">INDEX('Lorri 401b'!L:L,MATCH('Retirement Calculator'!A799,'Lorri 401b'!N:N,0),0)</f>
        <v>-17321966.924722835</v>
      </c>
      <c r="S799" s="25">
        <f t="shared" ca="1" si="787"/>
        <v>-27933898.421818182</v>
      </c>
    </row>
    <row r="800" spans="1:19" ht="15.75" customHeight="1" x14ac:dyDescent="0.25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-10664578.489853607</v>
      </c>
      <c r="R800" s="25">
        <f t="array" aca="1" ref="R800" ca="1">INDEX('Lorri 401b'!L:L,MATCH('Retirement Calculator'!A800,'Lorri 401b'!N:N,0),0)</f>
        <v>-17415887.32085507</v>
      </c>
      <c r="S800" s="25">
        <f t="shared" ca="1" si="787"/>
        <v>-28080465.810708679</v>
      </c>
    </row>
    <row r="801" spans="1:19" ht="15.75" customHeight="1" x14ac:dyDescent="0.25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-10717444.845081693</v>
      </c>
      <c r="R801" s="25">
        <f t="array" aca="1" ref="R801" ca="1">INDEX('Lorri 401b'!L:L,MATCH('Retirement Calculator'!A801,'Lorri 401b'!N:N,0),0)</f>
        <v>-17510199.051971186</v>
      </c>
      <c r="S801" s="25">
        <f t="shared" ca="1" si="787"/>
        <v>-28227643.897052877</v>
      </c>
    </row>
    <row r="802" spans="1:19" ht="15.75" customHeight="1" x14ac:dyDescent="0.25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-10770531.476789894</v>
      </c>
      <c r="R802" s="25">
        <f t="array" aca="1" ref="R802" ca="1">INDEX('Lorri 401b'!L:L,MATCH('Retirement Calculator'!A802,'Lorri 401b'!N:N,0),0)</f>
        <v>-17604903.748633619</v>
      </c>
      <c r="S802" s="25">
        <f t="shared" ca="1" si="787"/>
        <v>-28375435.225423515</v>
      </c>
    </row>
    <row r="803" spans="1:19" ht="15.75" customHeight="1" x14ac:dyDescent="0.25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-10823839.30279688</v>
      </c>
      <c r="R803" s="25">
        <f t="array" aca="1" ref="R803" ca="1">INDEX('Lorri 401b'!L:L,MATCH('Retirement Calculator'!A803,'Lorri 401b'!N:N,0),0)</f>
        <v>-17700003.048198815</v>
      </c>
      <c r="S803" s="25">
        <f t="shared" ca="1" si="787"/>
        <v>-28523842.350995697</v>
      </c>
    </row>
    <row r="804" spans="1:19" ht="15.75" customHeight="1" x14ac:dyDescent="0.25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-10877369.244745562</v>
      </c>
      <c r="R804" s="25">
        <f t="array" aca="1" ref="R804" ca="1">INDEX('Lorri 401b'!L:L,MATCH('Retirement Calculator'!A804,'Lorri 401b'!N:N,0),0)</f>
        <v>-17795498.594845533</v>
      </c>
      <c r="S804" s="25">
        <f t="shared" ca="1" si="787"/>
        <v>-28672867.839591093</v>
      </c>
    </row>
    <row r="805" spans="1:19" ht="15.75" customHeight="1" x14ac:dyDescent="0.25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-10931122.228119031</v>
      </c>
      <c r="R805" s="25">
        <f t="array" aca="1" ref="R805" ca="1">INDEX('Lorri 401b'!L:L,MATCH('Retirement Calculator'!A805,'Lorri 401b'!N:N,0),0)</f>
        <v>-17891392.039603278</v>
      </c>
      <c r="S805" s="25">
        <f t="shared" ca="1" si="787"/>
        <v>-28822514.267722309</v>
      </c>
    </row>
    <row r="806" spans="1:19" ht="15.75" customHeight="1" x14ac:dyDescent="0.25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-10985099.182256555</v>
      </c>
      <c r="R806" s="25">
        <f t="array" aca="1" ref="R806" ca="1">INDEX('Lorri 401b'!L:L,MATCH('Retirement Calculator'!A806,'Lorri 401b'!N:N,0),0)</f>
        <v>-17987685.040380847</v>
      </c>
      <c r="S806" s="25">
        <f t="shared" ca="1" si="787"/>
        <v>-28972784.2226374</v>
      </c>
    </row>
    <row r="807" spans="1:19" ht="15.75" customHeight="1" x14ac:dyDescent="0.25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-11039301.040369652</v>
      </c>
      <c r="R807" s="25">
        <f t="array" aca="1" ref="R807" ca="1">INDEX('Lorri 401b'!L:L,MATCH('Retirement Calculator'!A807,'Lorri 401b'!N:N,0),0)</f>
        <v>-18084379.261994988</v>
      </c>
      <c r="S807" s="25">
        <f t="shared" ca="1" si="787"/>
        <v>-29123680.30236464</v>
      </c>
    </row>
    <row r="808" spans="1:19" ht="15.75" customHeight="1" x14ac:dyDescent="0.25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-11093728.73955822</v>
      </c>
      <c r="R808" s="25">
        <f t="array" aca="1" ref="R808" ca="1">INDEX('Lorri 401b'!L:L,MATCH('Retirement Calculator'!A808,'Lorri 401b'!N:N,0),0)</f>
        <v>-18181476.37619919</v>
      </c>
      <c r="S808" s="25">
        <f t="shared" ca="1" si="787"/>
        <v>-29275205.115757409</v>
      </c>
    </row>
    <row r="809" spans="1:19" ht="15.75" customHeight="1" x14ac:dyDescent="0.25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-11148383.220826741</v>
      </c>
      <c r="R809" s="25">
        <f t="array" aca="1" ref="R809" ca="1">INDEX('Lorri 401b'!L:L,MATCH('Retirement Calculator'!A809,'Lorri 401b'!N:N,0),0)</f>
        <v>-18278978.061712574</v>
      </c>
      <c r="S809" s="25">
        <f t="shared" ca="1" si="787"/>
        <v>-29427361.282539316</v>
      </c>
    </row>
    <row r="810" spans="1:19" ht="15.75" customHeight="1" x14ac:dyDescent="0.25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-11203265.429100547</v>
      </c>
      <c r="R810" s="25">
        <f t="array" aca="1" ref="R810" ca="1">INDEX('Lorri 401b'!L:L,MATCH('Retirement Calculator'!A810,'Lorri 401b'!N:N,0),0)</f>
        <v>-18376886.004248932</v>
      </c>
      <c r="S810" s="25">
        <f t="shared" ca="1" si="787"/>
        <v>-29580151.433349479</v>
      </c>
    </row>
    <row r="811" spans="1:19" ht="15.75" customHeight="1" x14ac:dyDescent="0.25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-11258376.31324216</v>
      </c>
      <c r="R811" s="25">
        <f t="array" aca="1" ref="R811" ca="1">INDEX('Lorri 401b'!L:L,MATCH('Retirement Calculator'!A811,'Lorri 401b'!N:N,0),0)</f>
        <v>-18475201.896545857</v>
      </c>
      <c r="S811" s="25">
        <f t="shared" ca="1" si="787"/>
        <v>-29733578.209788017</v>
      </c>
    </row>
    <row r="812" spans="1:19" ht="15.75" customHeight="1" x14ac:dyDescent="0.25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-11313716.826067697</v>
      </c>
      <c r="R812" s="25">
        <f t="array" aca="1" ref="R812" ca="1">INDEX('Lorri 401b'!L:L,MATCH('Retirement Calculator'!A812,'Lorri 401b'!N:N,0),0)</f>
        <v>-18573927.438394021</v>
      </c>
      <c r="S812" s="25">
        <f t="shared" ca="1" si="787"/>
        <v>-29887644.264461718</v>
      </c>
    </row>
    <row r="813" spans="1:19" ht="15.75" customHeight="1" x14ac:dyDescent="0.25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-11369287.924363341</v>
      </c>
      <c r="R813" s="25">
        <f t="array" aca="1" ref="R813" ca="1">INDEX('Lorri 401b'!L:L,MATCH('Retirement Calculator'!A813,'Lorri 401b'!N:N,0),0)</f>
        <v>-18673064.33666655</v>
      </c>
      <c r="S813" s="25">
        <f t="shared" ca="1" si="787"/>
        <v>-30042352.261029892</v>
      </c>
    </row>
    <row r="814" spans="1:19" ht="15.75" customHeight="1" x14ac:dyDescent="0.25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-11425090.568901883</v>
      </c>
      <c r="R814" s="25">
        <f t="array" aca="1" ref="R814" ca="1">INDEX('Lorri 401b'!L:L,MATCH('Retirement Calculator'!A814,'Lorri 401b'!N:N,0),0)</f>
        <v>-18772614.305348549</v>
      </c>
      <c r="S814" s="25">
        <f t="shared" ca="1" si="787"/>
        <v>-30197704.874250434</v>
      </c>
    </row>
    <row r="815" spans="1:19" ht="15.75" customHeight="1" x14ac:dyDescent="0.25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-11481125.724459335</v>
      </c>
      <c r="R815" s="25">
        <f t="array" aca="1" ref="R815" ca="1">INDEX('Lorri 401b'!L:L,MATCH('Retirement Calculator'!A815,'Lorri 401b'!N:N,0),0)</f>
        <v>-18872579.065566722</v>
      </c>
      <c r="S815" s="25">
        <f t="shared" ca="1" si="787"/>
        <v>-30353704.790026058</v>
      </c>
    </row>
    <row r="816" spans="1:19" ht="15.75" customHeight="1" x14ac:dyDescent="0.25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-11537394.359831611</v>
      </c>
      <c r="R816" s="25">
        <f t="array" aca="1" ref="R816" ca="1">INDEX('Lorri 401b'!L:L,MATCH('Retirement Calculator'!A816,'Lorri 401b'!N:N,0),0)</f>
        <v>-18972960.345619138</v>
      </c>
      <c r="S816" s="25">
        <f t="shared" ca="1" si="787"/>
        <v>-30510354.705450751</v>
      </c>
    </row>
    <row r="817" spans="1:19" ht="15.75" customHeight="1" x14ac:dyDescent="0.25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-11593897.44785127</v>
      </c>
      <c r="R817" s="25">
        <f t="array" aca="1" ref="R817" ca="1">INDEX('Lorri 401b'!L:L,MATCH('Retirement Calculator'!A817,'Lorri 401b'!N:N,0),0)</f>
        <v>-19073759.881005105</v>
      </c>
      <c r="S817" s="25">
        <f t="shared" ca="1" si="787"/>
        <v>-30667657.328856375</v>
      </c>
    </row>
    <row r="818" spans="1:19" ht="15.75" customHeight="1" x14ac:dyDescent="0.25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-11650635.965404345</v>
      </c>
      <c r="R818" s="25">
        <f t="array" aca="1" ref="R818" ca="1">INDEX('Lorri 401b'!L:L,MATCH('Retirement Calculator'!A818,'Lorri 401b'!N:N,0),0)</f>
        <v>-19174979.414455179</v>
      </c>
      <c r="S818" s="25">
        <f t="shared" ca="1" si="787"/>
        <v>-30825615.379859522</v>
      </c>
    </row>
    <row r="819" spans="1:19" ht="15.75" customHeight="1" x14ac:dyDescent="0.25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-11707610.893447224</v>
      </c>
      <c r="R819" s="25">
        <f t="array" aca="1" ref="R819" ca="1">INDEX('Lorri 401b'!L:L,MATCH('Retirement Calculator'!A819,'Lorri 401b'!N:N,0),0)</f>
        <v>-19276620.695961297</v>
      </c>
      <c r="S819" s="25">
        <f t="shared" ca="1" si="787"/>
        <v>-30984231.589408521</v>
      </c>
    </row>
    <row r="820" spans="1:19" ht="15.75" customHeight="1" x14ac:dyDescent="0.25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-11764823.217023615</v>
      </c>
      <c r="R820" s="25">
        <f t="array" aca="1" ref="R820" ca="1">INDEX('Lorri 401b'!L:L,MATCH('Retirement Calculator'!A820,'Lorri 401b'!N:N,0),0)</f>
        <v>-19378685.482807025</v>
      </c>
      <c r="S820" s="25">
        <f t="shared" ca="1" si="787"/>
        <v>-31143508.69983064</v>
      </c>
    </row>
    <row r="821" spans="1:19" ht="15.75" customHeight="1" x14ac:dyDescent="0.25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-11822273.925281575</v>
      </c>
      <c r="R821" s="25">
        <f t="array" aca="1" ref="R821" ca="1">INDEX('Lorri 401b'!L:L,MATCH('Retirement Calculator'!A821,'Lorri 401b'!N:N,0),0)</f>
        <v>-19481175.539597943</v>
      </c>
      <c r="S821" s="25">
        <f t="shared" ca="1" si="787"/>
        <v>-31303449.46487952</v>
      </c>
    </row>
    <row r="822" spans="1:19" ht="15.75" customHeight="1" x14ac:dyDescent="0.25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-11879964.011490609</v>
      </c>
      <c r="R822" s="25">
        <f t="array" aca="1" ref="R822" ca="1">INDEX('Lorri 401b'!L:L,MATCH('Retirement Calculator'!A822,'Lorri 401b'!N:N,0),0)</f>
        <v>-19584092.638292156</v>
      </c>
      <c r="S822" s="25">
        <f t="shared" ca="1" si="787"/>
        <v>-31464056.649782766</v>
      </c>
    </row>
    <row r="823" spans="1:19" ht="15.75" customHeight="1" x14ac:dyDescent="0.25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-11937894.473058848</v>
      </c>
      <c r="R823" s="25">
        <f t="array" aca="1" ref="R823" ca="1">INDEX('Lorri 401b'!L:L,MATCH('Retirement Calculator'!A823,'Lorri 401b'!N:N,0),0)</f>
        <v>-19687438.558230929</v>
      </c>
      <c r="S823" s="25">
        <f t="shared" ca="1" si="787"/>
        <v>-31625333.031289779</v>
      </c>
    </row>
    <row r="824" spans="1:19" ht="15.75" customHeight="1" x14ac:dyDescent="0.25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-11996066.311550288</v>
      </c>
      <c r="R824" s="25">
        <f t="array" aca="1" ref="R824" ca="1">INDEX('Lorri 401b'!L:L,MATCH('Retirement Calculator'!A824,'Lorri 401b'!N:N,0),0)</f>
        <v>-19791215.086169448</v>
      </c>
      <c r="S824" s="25">
        <f t="shared" ca="1" si="787"/>
        <v>-31787281.397719733</v>
      </c>
    </row>
    <row r="825" spans="1:19" ht="15.75" customHeight="1" x14ac:dyDescent="0.25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-12054480.532702109</v>
      </c>
      <c r="R825" s="25">
        <f t="array" aca="1" ref="R825" ca="1">INDEX('Lorri 401b'!L:L,MATCH('Retirement Calculator'!A825,'Lorri 401b'!N:N,0),0)</f>
        <v>-19895424.016307708</v>
      </c>
      <c r="S825" s="25">
        <f t="shared" ca="1" si="787"/>
        <v>-31949904.549009815</v>
      </c>
    </row>
    <row r="826" spans="1:19" ht="15.75" customHeight="1" x14ac:dyDescent="0.25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-12113138.146442063</v>
      </c>
      <c r="R826" s="25">
        <f t="array" aca="1" ref="R826" ca="1">INDEX('Lorri 401b'!L:L,MATCH('Retirement Calculator'!A826,'Lorri 401b'!N:N,0),0)</f>
        <v>-20000067.150321543</v>
      </c>
      <c r="S826" s="25">
        <f t="shared" ca="1" si="787"/>
        <v>-32113205.296763606</v>
      </c>
    </row>
    <row r="827" spans="1:19" ht="15.75" customHeight="1" x14ac:dyDescent="0.25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-12172040.166905934</v>
      </c>
      <c r="R827" s="25">
        <f t="array" aca="1" ref="R827" ca="1">INDEX('Lorri 401b'!L:L,MATCH('Retirement Calculator'!A827,'Lorri 401b'!N:N,0),0)</f>
        <v>-20105146.297393773</v>
      </c>
      <c r="S827" s="25">
        <f t="shared" ca="1" si="787"/>
        <v>-32277186.464299709</v>
      </c>
    </row>
    <row r="828" spans="1:19" ht="15.75" customHeight="1" x14ac:dyDescent="0.25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-12231187.61245507</v>
      </c>
      <c r="R828" s="25">
        <f t="array" aca="1" ref="R828" ca="1">INDEX('Lorri 401b'!L:L,MATCH('Retirement Calculator'!A828,'Lorri 401b'!N:N,0),0)</f>
        <v>-20210663.274245467</v>
      </c>
      <c r="S828" s="25">
        <f t="shared" ca="1" si="787"/>
        <v>-32441850.886700537</v>
      </c>
    </row>
    <row r="829" spans="1:19" ht="15.75" customHeight="1" x14ac:dyDescent="0.25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-12290581.505693994</v>
      </c>
      <c r="R829" s="25">
        <f t="array" aca="1" ref="R829" ca="1">INDEX('Lorri 401b'!L:L,MATCH('Retirement Calculator'!A829,'Lorri 401b'!N:N,0),0)</f>
        <v>-20316619.905167378</v>
      </c>
      <c r="S829" s="25">
        <f t="shared" ca="1" si="787"/>
        <v>-32607201.410861373</v>
      </c>
    </row>
    <row r="830" spans="1:19" ht="15.75" customHeight="1" x14ac:dyDescent="0.25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-12350222.873488082</v>
      </c>
      <c r="R830" s="25">
        <f t="array" aca="1" ref="R830" ca="1">INDEX('Lorri 401b'!L:L,MATCH('Retirement Calculator'!A830,'Lorri 401b'!N:N,0),0)</f>
        <v>-20423018.022051465</v>
      </c>
      <c r="S830" s="25">
        <f t="shared" ca="1" si="787"/>
        <v>-32773240.895539545</v>
      </c>
    </row>
    <row r="831" spans="1:19" ht="15.75" customHeight="1" x14ac:dyDescent="0.25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-12410112.74698131</v>
      </c>
      <c r="R831" s="25">
        <f t="array" aca="1" ref="R831" ca="1">INDEX('Lorri 401b'!L:L,MATCH('Retirement Calculator'!A831,'Lorri 401b'!N:N,0),0)</f>
        <v>-20529859.464422569</v>
      </c>
      <c r="S831" s="25">
        <f t="shared" ca="1" si="787"/>
        <v>-32939972.211403877</v>
      </c>
    </row>
    <row r="832" spans="1:19" ht="15.75" customHeight="1" x14ac:dyDescent="0.25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-12470252.161614094</v>
      </c>
      <c r="R832" s="25">
        <f t="array" aca="1" ref="R832" ca="1">INDEX('Lorri 401b'!L:L,MATCH('Retirement Calculator'!A832,'Lorri 401b'!N:N,0),0)</f>
        <v>-20637146.079470217</v>
      </c>
      <c r="S832" s="25">
        <f t="shared" ca="1" si="787"/>
        <v>-33107398.241084311</v>
      </c>
    </row>
    <row r="833" spans="1:19" ht="15.75" customHeight="1" x14ac:dyDescent="0.25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-12530642.157141181</v>
      </c>
      <c r="R833" s="25">
        <f t="array" aca="1" ref="R833" ca="1">INDEX('Lorri 401b'!L:L,MATCH('Retirement Calculator'!A833,'Lorri 401b'!N:N,0),0)</f>
        <v>-20744879.722080566</v>
      </c>
      <c r="S833" s="25">
        <f t="shared" ca="1" si="787"/>
        <v>-33275521.879221745</v>
      </c>
    </row>
    <row r="834" spans="1:19" ht="15.75" customHeight="1" x14ac:dyDescent="0.25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-12591283.77764963</v>
      </c>
      <c r="R834" s="25">
        <f t="array" aca="1" ref="R834" ca="1">INDEX('Lorri 401b'!L:L,MATCH('Retirement Calculator'!A834,'Lorri 401b'!N:N,0),0)</f>
        <v>-20853062.254868455</v>
      </c>
      <c r="S834" s="25">
        <f t="shared" ca="1" si="787"/>
        <v>-33444346.032518085</v>
      </c>
    </row>
    <row r="835" spans="1:19" ht="15.75" customHeight="1" x14ac:dyDescent="0.25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-12652178.071576865</v>
      </c>
      <c r="R835" s="25">
        <f t="array" aca="1" ref="R835" ca="1">INDEX('Lorri 401b'!L:L,MATCH('Retirement Calculator'!A835,'Lorri 401b'!N:N,0),0)</f>
        <v>-20961695.54820963</v>
      </c>
      <c r="S835" s="25">
        <f t="shared" ca="1" si="787"/>
        <v>-33613873.619786493</v>
      </c>
    </row>
    <row r="836" spans="1:19" ht="15.75" customHeight="1" x14ac:dyDescent="0.25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-12713326.091728797</v>
      </c>
      <c r="R836" s="25">
        <f t="array" aca="1" ref="R836" ca="1">INDEX('Lorri 401b'!L:L,MATCH('Retirement Calculator'!A836,'Lorri 401b'!N:N,0),0)</f>
        <v>-21070781.480273057</v>
      </c>
      <c r="S836" s="25">
        <f t="shared" ca="1" si="787"/>
        <v>-33784107.572001852</v>
      </c>
    </row>
    <row r="837" spans="1:19" ht="15.75" customHeight="1" x14ac:dyDescent="0.25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-12774728.895298028</v>
      </c>
      <c r="R837" s="25">
        <f t="array" aca="1" ref="R837" ca="1">INDEX('Lorri 401b'!L:L,MATCH('Retirement Calculator'!A837,'Lorri 401b'!N:N,0),0)</f>
        <v>-21180321.937053416</v>
      </c>
      <c r="S837" s="25">
        <f t="shared" ca="1" si="787"/>
        <v>-33955050.832351446</v>
      </c>
    </row>
    <row r="838" spans="1:19" ht="15.75" customHeight="1" x14ac:dyDescent="0.25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-12836387.543882132</v>
      </c>
      <c r="R838" s="25">
        <f t="array" aca="1" ref="R838" ca="1">INDEX('Lorri 401b'!L:L,MATCH('Retirement Calculator'!A838,'Lorri 401b'!N:N,0),0)</f>
        <v>-21290318.812403694</v>
      </c>
      <c r="S838" s="25">
        <f t="shared" ca="1" si="787"/>
        <v>-34126706.356285825</v>
      </c>
    </row>
    <row r="839" spans="1:19" ht="15.75" customHeight="1" x14ac:dyDescent="0.25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-12898303.103502002</v>
      </c>
      <c r="R839" s="25">
        <f t="array" aca="1" ref="R839" ca="1">INDEX('Lorri 401b'!L:L,MATCH('Retirement Calculator'!A839,'Lorri 401b'!N:N,0),0)</f>
        <v>-21400774.008067932</v>
      </c>
      <c r="S839" s="25">
        <f t="shared" ca="1" si="787"/>
        <v>-34299077.111569934</v>
      </c>
    </row>
    <row r="840" spans="1:19" ht="15.75" customHeight="1" x14ac:dyDescent="0.25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-12960476.644620288</v>
      </c>
      <c r="R840" s="25">
        <f t="array" aca="1" ref="R840" ca="1">INDEX('Lorri 401b'!L:L,MATCH('Retirement Calculator'!A840,'Lorri 401b'!N:N,0),0)</f>
        <v>-21511689.433714103</v>
      </c>
      <c r="S840" s="25">
        <f t="shared" ca="1" si="787"/>
        <v>-34472166.078334391</v>
      </c>
    </row>
    <row r="841" spans="1:19" ht="15.75" customHeight="1" x14ac:dyDescent="0.25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-13022909.242159901</v>
      </c>
      <c r="R841" s="25">
        <f t="array" aca="1" ref="R841" ca="1">INDEX('Lorri 401b'!L:L,MATCH('Retirement Calculator'!A841,'Lorri 401b'!N:N,0),0)</f>
        <v>-21623067.006967135</v>
      </c>
      <c r="S841" s="25">
        <f t="shared" ca="1" si="787"/>
        <v>-34645976.249127038</v>
      </c>
    </row>
    <row r="842" spans="1:19" ht="15.75" customHeight="1" x14ac:dyDescent="0.25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-13085601.975522595</v>
      </c>
      <c r="R842" s="25">
        <f t="array" aca="1" ref="R842" ca="1">INDEX('Lorri 401b'!L:L,MATCH('Retirement Calculator'!A842,'Lorri 401b'!N:N,0),0)</f>
        <v>-21734908.653442051</v>
      </c>
      <c r="S842" s="25">
        <f t="shared" ca="1" si="787"/>
        <v>-34820510.628964648</v>
      </c>
    </row>
    <row r="843" spans="1:19" ht="15.75" customHeight="1" x14ac:dyDescent="0.25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-13148555.928607633</v>
      </c>
      <c r="R843" s="25">
        <f t="array" aca="1" ref="R843" ca="1">INDEX('Lorri 401b'!L:L,MATCH('Retirement Calculator'!A843,'Lorri 401b'!N:N,0),0)</f>
        <v>-21847216.30677728</v>
      </c>
      <c r="S843" s="25">
        <f t="shared" ca="1" si="787"/>
        <v>-34995772.235384911</v>
      </c>
    </row>
    <row r="844" spans="1:19" ht="15.75" customHeight="1" x14ac:dyDescent="0.25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-13211772.189830527</v>
      </c>
      <c r="R844" s="25">
        <f t="array" aca="1" ref="R844" ca="1">INDEX('Lorri 401b'!L:L,MATCH('Retirement Calculator'!A844,'Lorri 401b'!N:N,0),0)</f>
        <v>-21959991.908668075</v>
      </c>
      <c r="S844" s="25">
        <f t="shared" ca="1" si="787"/>
        <v>-35171764.098498598</v>
      </c>
    </row>
    <row r="845" spans="1:19" ht="15.75" customHeight="1" x14ac:dyDescent="0.25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-13275251.852141848</v>
      </c>
      <c r="R845" s="25">
        <f t="array" aca="1" ref="R845" ca="1">INDEX('Lorri 401b'!L:L,MATCH('Retirement Calculator'!A845,'Lorri 401b'!N:N,0),0)</f>
        <v>-22073237.408900078</v>
      </c>
      <c r="S845" s="25">
        <f t="shared" ca="1" si="787"/>
        <v>-35348489.261041924</v>
      </c>
    </row>
    <row r="846" spans="1:19" ht="15.75" customHeight="1" x14ac:dyDescent="0.25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-13338996.013046134</v>
      </c>
      <c r="R846" s="25">
        <f t="array" aca="1" ref="R846" ca="1">INDEX('Lorri 401b'!L:L,MATCH('Retirement Calculator'!A846,'Lorri 401b'!N:N,0),0)</f>
        <v>-22186954.76538305</v>
      </c>
      <c r="S846" s="25">
        <f t="shared" ca="1" si="787"/>
        <v>-35525950.77842918</v>
      </c>
    </row>
    <row r="847" spans="1:19" ht="15.75" customHeight="1" x14ac:dyDescent="0.25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-13403005.774620855</v>
      </c>
      <c r="R847" s="25">
        <f t="array" aca="1" ref="R847" ca="1">INDEX('Lorri 401b'!L:L,MATCH('Retirement Calculator'!A847,'Lorri 401b'!N:N,0),0)</f>
        <v>-22301145.944184702</v>
      </c>
      <c r="S847" s="25">
        <f t="shared" ca="1" si="787"/>
        <v>-35704151.718805559</v>
      </c>
    </row>
    <row r="848" spans="1:19" ht="15.75" customHeight="1" x14ac:dyDescent="0.25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-13467282.24353547</v>
      </c>
      <c r="R848" s="25">
        <f t="array" aca="1" ref="R848" ca="1">INDEX('Lorri 401b'!L:L,MATCH('Retirement Calculator'!A848,'Lorri 401b'!N:N,0),0)</f>
        <v>-22415812.919564694</v>
      </c>
      <c r="S848" s="25">
        <f t="shared" ca="1" si="787"/>
        <v>-35883095.163100168</v>
      </c>
    </row>
    <row r="849" spans="1:19" ht="15.75" customHeight="1" x14ac:dyDescent="0.25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-13531826.531070562</v>
      </c>
      <c r="R849" s="25">
        <f t="array" aca="1" ref="R849" ca="1">INDEX('Lorri 401b'!L:L,MATCH('Retirement Calculator'!A849,'Lorri 401b'!N:N,0),0)</f>
        <v>-22530957.674008768</v>
      </c>
      <c r="S849" s="25">
        <f t="shared" ca="1" si="787"/>
        <v>-36062784.205079332</v>
      </c>
    </row>
    <row r="850" spans="1:19" ht="15.75" customHeight="1" x14ac:dyDescent="0.25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-13596639.75313705</v>
      </c>
      <c r="R850" s="25">
        <f t="array" aca="1" ref="R850" ca="1">INDEX('Lorri 401b'!L:L,MATCH('Retirement Calculator'!A850,'Lorri 401b'!N:N,0),0)</f>
        <v>-22646582.198263027</v>
      </c>
      <c r="S850" s="25">
        <f t="shared" ca="1" si="787"/>
        <v>-36243221.951400079</v>
      </c>
    </row>
    <row r="851" spans="1:19" ht="15.75" customHeight="1" x14ac:dyDescent="0.25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-13661723.030295482</v>
      </c>
      <c r="R851" s="25">
        <f t="array" aca="1" ref="R851" ca="1">INDEX('Lorri 401b'!L:L,MATCH('Retirement Calculator'!A851,'Lorri 401b'!N:N,0),0)</f>
        <v>-22762688.491368346</v>
      </c>
      <c r="S851" s="25">
        <f t="shared" ca="1" si="787"/>
        <v>-36424411.52166383</v>
      </c>
    </row>
    <row r="852" spans="1:19" ht="15.75" customHeight="1" x14ac:dyDescent="0.25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-13727077.487775408</v>
      </c>
      <c r="R852" s="25">
        <f t="array" aca="1" ref="R852" ca="1">INDEX('Lorri 401b'!L:L,MATCH('Retirement Calculator'!A852,'Lorri 401b'!N:N,0),0)</f>
        <v>-22879278.560694937</v>
      </c>
      <c r="S852" s="25">
        <f t="shared" ca="1" si="787"/>
        <v>-36606356.048470348</v>
      </c>
    </row>
    <row r="853" spans="1:19" ht="15.75" customHeight="1" x14ac:dyDescent="0.25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-13792704.255494833</v>
      </c>
      <c r="R853" s="25">
        <f t="array" aca="1" ref="R853" ca="1">INDEX('Lorri 401b'!L:L,MATCH('Retirement Calculator'!A853,'Lorri 401b'!N:N,0),0)</f>
        <v>-22996354.421977054</v>
      </c>
      <c r="S853" s="25">
        <f t="shared" ca="1" si="787"/>
        <v>-36789058.677471891</v>
      </c>
    </row>
    <row r="854" spans="1:19" ht="15.75" customHeight="1" x14ac:dyDescent="0.25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-13858604.468079757</v>
      </c>
      <c r="R854" s="25">
        <f t="array" aca="1" ref="R854" ca="1">INDEX('Lorri 401b'!L:L,MATCH('Retirement Calculator'!A854,'Lorri 401b'!N:N,0),0)</f>
        <v>-23113918.099347848</v>
      </c>
      <c r="S854" s="25">
        <f t="shared" ca="1" si="787"/>
        <v>-36972522.567427605</v>
      </c>
    </row>
    <row r="855" spans="1:19" ht="15.75" customHeight="1" x14ac:dyDescent="0.25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-13924779.264883785</v>
      </c>
      <c r="R855" s="25">
        <f t="array" aca="1" ref="R855" ca="1">INDEX('Lorri 401b'!L:L,MATCH('Retirement Calculator'!A855,'Lorri 401b'!N:N,0),0)</f>
        <v>-23231971.625374354</v>
      </c>
      <c r="S855" s="25">
        <f t="shared" ca="1" si="787"/>
        <v>-37156750.890258141</v>
      </c>
    </row>
    <row r="856" spans="1:19" ht="15.75" customHeight="1" x14ac:dyDescent="0.25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-13991229.790007828</v>
      </c>
      <c r="R856" s="25">
        <f t="array" aca="1" ref="R856" ca="1">INDEX('Lorri 401b'!L:L,MATCH('Retirement Calculator'!A856,'Lorri 401b'!N:N,0),0)</f>
        <v>-23350517.041092634</v>
      </c>
      <c r="S856" s="25">
        <f t="shared" ca="1" si="787"/>
        <v>-37341746.831100464</v>
      </c>
    </row>
    <row r="857" spans="1:19" ht="15.75" customHeight="1" x14ac:dyDescent="0.25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-14057957.192319889</v>
      </c>
      <c r="R857" s="25">
        <f t="array" aca="1" ref="R857" ca="1">INDEX('Lorri 401b'!L:L,MATCH('Retirement Calculator'!A857,'Lorri 401b'!N:N,0),0)</f>
        <v>-23469556.396043073</v>
      </c>
      <c r="S857" s="25">
        <f t="shared" ca="1" si="787"/>
        <v>-37527513.588362962</v>
      </c>
    </row>
    <row r="858" spans="1:19" ht="15.75" customHeight="1" x14ac:dyDescent="0.25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-14124962.625474917</v>
      </c>
      <c r="R858" s="25">
        <f t="array" aca="1" ref="R858" ca="1">INDEX('Lorri 401b'!L:L,MATCH('Retirement Calculator'!A858,'Lorri 401b'!N:N,0),0)</f>
        <v>-23589091.748305809</v>
      </c>
      <c r="S858" s="25">
        <f t="shared" ca="1" si="787"/>
        <v>-37714054.373780727</v>
      </c>
    </row>
    <row r="859" spans="1:19" ht="15.75" customHeight="1" x14ac:dyDescent="0.25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-14192247.247934757</v>
      </c>
      <c r="R859" s="25">
        <f t="array" aca="1" ref="R859" ca="1">INDEX('Lorri 401b'!L:L,MATCH('Retirement Calculator'!A859,'Lorri 401b'!N:N,0),0)</f>
        <v>-23709125.164536305</v>
      </c>
      <c r="S859" s="25">
        <f t="shared" ca="1" si="787"/>
        <v>-37901372.412471063</v>
      </c>
    </row>
    <row r="860" spans="1:19" ht="15.75" customHeight="1" x14ac:dyDescent="0.25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-14259812.222988179</v>
      </c>
      <c r="R860" s="25">
        <f t="array" aca="1" ref="R860" ca="1">INDEX('Lorri 401b'!L:L,MATCH('Retirement Calculator'!A860,'Lorri 401b'!N:N,0),0)</f>
        <v>-23829658.720001094</v>
      </c>
      <c r="S860" s="25">
        <f t="shared" ca="1" si="787"/>
        <v>-38089470.942989275</v>
      </c>
    </row>
    <row r="861" spans="1:19" ht="15.75" customHeight="1" x14ac:dyDescent="0.25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-14327658.71877099</v>
      </c>
      <c r="R861" s="25">
        <f t="array" aca="1" ref="R861" ca="1">INDEX('Lorri 401b'!L:L,MATCH('Retirement Calculator'!A861,'Lorri 401b'!N:N,0),0)</f>
        <v>-23950694.498613652</v>
      </c>
      <c r="S861" s="25">
        <f t="shared" ca="1" si="787"/>
        <v>-38278353.217384644</v>
      </c>
    </row>
    <row r="862" spans="1:19" ht="15.75" customHeight="1" x14ac:dyDescent="0.25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-14395787.908286231</v>
      </c>
      <c r="R862" s="25">
        <f t="array" aca="1" ref="R862" ca="1">INDEX('Lorri 401b'!L:L,MATCH('Retirement Calculator'!A862,'Lorri 401b'!N:N,0),0)</f>
        <v>-24072234.592970431</v>
      </c>
      <c r="S862" s="25">
        <f t="shared" ca="1" si="787"/>
        <v>-38468022.50125666</v>
      </c>
    </row>
    <row r="863" spans="1:19" ht="15.75" customHeight="1" x14ac:dyDescent="0.25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-14464200.969424451</v>
      </c>
      <c r="R863" s="25">
        <f t="array" aca="1" ref="R863" ca="1">INDEX('Lorri 401b'!L:L,MATCH('Retirement Calculator'!A863,'Lorri 401b'!N:N,0),0)</f>
        <v>-24194281.10438703</v>
      </c>
      <c r="S863" s="25">
        <f t="shared" ca="1" si="787"/>
        <v>-38658482.073811479</v>
      </c>
    </row>
    <row r="864" spans="1:19" ht="15.75" customHeight="1" x14ac:dyDescent="0.25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-14532899.084984081</v>
      </c>
      <c r="R864" s="25">
        <f t="array" aca="1" ref="R864" ca="1">INDEX('Lorri 401b'!L:L,MATCH('Retirement Calculator'!A864,'Lorri 401b'!N:N,0),0)</f>
        <v>-24316836.142934531</v>
      </c>
      <c r="S864" s="25">
        <f t="shared" ca="1" si="787"/>
        <v>-38849735.22791861</v>
      </c>
    </row>
    <row r="865" spans="1:19" ht="15.75" customHeight="1" x14ac:dyDescent="0.25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-14601883.442691876</v>
      </c>
      <c r="R865" s="25">
        <f t="array" aca="1" ref="R865" ca="1">INDEX('Lorri 401b'!L:L,MATCH('Retirement Calculator'!A865,'Lorri 401b'!N:N,0),0)</f>
        <v>-24439901.82747598</v>
      </c>
      <c r="S865" s="25">
        <f t="shared" ca="1" si="787"/>
        <v>-39041785.270167857</v>
      </c>
    </row>
    <row r="866" spans="1:19" ht="15.75" customHeight="1" x14ac:dyDescent="0.25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-14671155.235223453</v>
      </c>
      <c r="R866" s="25">
        <f t="array" aca="1" ref="R866" ca="1">INDEX('Lorri 401b'!L:L,MATCH('Retirement Calculator'!A866,'Lorri 401b'!N:N,0),0)</f>
        <v>-24563480.285703018</v>
      </c>
      <c r="S866" s="25">
        <f t="shared" ca="1" si="787"/>
        <v>-39234635.520926476</v>
      </c>
    </row>
    <row r="867" spans="1:19" ht="15.75" customHeight="1" x14ac:dyDescent="0.25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-14740715.660223912</v>
      </c>
      <c r="R867" s="25">
        <f t="array" aca="1" ref="R867" ca="1">INDEX('Lorri 401b'!L:L,MATCH('Retirement Calculator'!A867,'Lorri 401b'!N:N,0),0)</f>
        <v>-24687573.65417267</v>
      </c>
      <c r="S867" s="25">
        <f t="shared" ca="1" si="787"/>
        <v>-39428289.314396583</v>
      </c>
    </row>
    <row r="868" spans="1:19" ht="15.75" customHeight="1" x14ac:dyDescent="0.25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-14810565.920328541</v>
      </c>
      <c r="R868" s="25">
        <f t="array" aca="1" ref="R868" ca="1">INDEX('Lorri 401b'!L:L,MATCH('Retirement Calculator'!A868,'Lorri 401b'!N:N,0),0)</f>
        <v>-24812184.078344278</v>
      </c>
      <c r="S868" s="25">
        <f t="shared" ca="1" si="787"/>
        <v>-39622749.998672821</v>
      </c>
    </row>
    <row r="869" spans="1:19" ht="15.75" customHeight="1" x14ac:dyDescent="0.25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-14880707.223183604</v>
      </c>
      <c r="R869" s="25">
        <f t="array" aca="1" ref="R869" ca="1">INDEX('Lorri 401b'!L:L,MATCH('Retirement Calculator'!A869,'Lorri 401b'!N:N,0),0)</f>
        <v>-24937313.7126166</v>
      </c>
      <c r="S869" s="25">
        <f t="shared" ca="1" si="787"/>
        <v>-39818020.935800202</v>
      </c>
    </row>
    <row r="870" spans="1:19" ht="15.75" customHeight="1" x14ac:dyDescent="0.25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-14951140.781467231</v>
      </c>
      <c r="R870" s="25">
        <f t="array" aca="1" ref="R870" ca="1">INDEX('Lorri 401b'!L:L,MATCH('Retirement Calculator'!A870,'Lorri 401b'!N:N,0),0)</f>
        <v>-25062964.720365059</v>
      </c>
      <c r="S870" s="25">
        <f t="shared" ca="1" si="787"/>
        <v>-40014105.501832291</v>
      </c>
    </row>
    <row r="871" spans="1:19" ht="15.75" customHeight="1" x14ac:dyDescent="0.25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-15021867.812910372</v>
      </c>
      <c r="R871" s="25">
        <f t="array" aca="1" ref="R871" ca="1">INDEX('Lorri 401b'!L:L,MATCH('Retirement Calculator'!A871,'Lorri 401b'!N:N,0),0)</f>
        <v>-25189139.273979135</v>
      </c>
      <c r="S871" s="25">
        <f t="shared" ca="1" si="787"/>
        <v>-40211007.086889505</v>
      </c>
    </row>
    <row r="872" spans="1:19" ht="15.75" customHeight="1" x14ac:dyDescent="0.25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-15092889.54031786</v>
      </c>
      <c r="R872" s="25">
        <f t="array" aca="1" ref="R872" ca="1">INDEX('Lorri 401b'!L:L,MATCH('Retirement Calculator'!A872,'Lorri 401b'!N:N,0),0)</f>
        <v>-25315839.554899935</v>
      </c>
      <c r="S872" s="25">
        <f t="shared" ca="1" si="787"/>
        <v>-40408729.095217794</v>
      </c>
    </row>
    <row r="873" spans="1:19" ht="15.75" customHeight="1" x14ac:dyDescent="0.25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-15164207.191589545</v>
      </c>
      <c r="R873" s="25">
        <f t="array" aca="1" ref="R873" ca="1">INDEX('Lorri 401b'!L:L,MATCH('Retirement Calculator'!A873,'Lorri 401b'!N:N,0),0)</f>
        <v>-25443067.753657907</v>
      </c>
      <c r="S873" s="25">
        <f t="shared" ca="1" si="787"/>
        <v>-40607274.945247456</v>
      </c>
    </row>
    <row r="874" spans="1:19" ht="15.75" customHeight="1" x14ac:dyDescent="0.25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-15235821.99974153</v>
      </c>
      <c r="R874" s="25">
        <f t="array" aca="1" ref="R874" ca="1">INDEX('Lorri 401b'!L:L,MATCH('Retirement Calculator'!A874,'Lorri 401b'!N:N,0),0)</f>
        <v>-25570826.069910705</v>
      </c>
      <c r="S874" s="25">
        <f t="shared" ca="1" si="787"/>
        <v>-40806648.069652237</v>
      </c>
    </row>
    <row r="875" spans="1:19" ht="15.75" customHeight="1" x14ac:dyDescent="0.25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-15307735.202927481</v>
      </c>
      <c r="R875" s="25">
        <f t="array" aca="1" ref="R875" ca="1">INDEX('Lorri 401b'!L:L,MATCH('Retirement Calculator'!A875,'Lorri 401b'!N:N,0),0)</f>
        <v>-25699116.712481223</v>
      </c>
      <c r="S875" s="25">
        <f t="shared" ca="1" si="787"/>
        <v>-41006851.915408701</v>
      </c>
    </row>
    <row r="876" spans="1:19" ht="15.75" customHeight="1" x14ac:dyDescent="0.25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-15379948.044460041</v>
      </c>
      <c r="R876" s="25">
        <f t="array" aca="1" ref="R876" ca="1">INDEX('Lorri 401b'!L:L,MATCH('Retirement Calculator'!A876,'Lorri 401b'!N:N,0),0)</f>
        <v>-25827941.899395783</v>
      </c>
      <c r="S876" s="25">
        <f t="shared" ca="1" si="787"/>
        <v>-41207889.943855822</v>
      </c>
    </row>
    <row r="877" spans="1:19" ht="15.75" customHeight="1" x14ac:dyDescent="0.25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-15452461.772832319</v>
      </c>
      <c r="R877" s="25">
        <f t="array" aca="1" ref="R877" ca="1">INDEX('Lorri 401b'!L:L,MATCH('Retirement Calculator'!A877,'Lorri 401b'!N:N,0),0)</f>
        <v>-25957303.857922487</v>
      </c>
      <c r="S877" s="25">
        <f t="shared" ca="1" si="787"/>
        <v>-41409765.630754806</v>
      </c>
    </row>
    <row r="878" spans="1:19" ht="15.75" customHeight="1" x14ac:dyDescent="0.25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-15525277.641739482</v>
      </c>
      <c r="R878" s="25">
        <f t="array" aca="1" ref="R878" ca="1">INDEX('Lorri 401b'!L:L,MATCH('Retirement Calculator'!A878,'Lorri 401b'!N:N,0),0)</f>
        <v>-26087204.824609719</v>
      </c>
      <c r="S878" s="25">
        <f t="shared" ca="1" si="787"/>
        <v>-41612482.466349199</v>
      </c>
    </row>
    <row r="879" spans="1:19" ht="15.75" customHeight="1" x14ac:dyDescent="0.25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-15598396.910100425</v>
      </c>
      <c r="R879" s="25">
        <f t="array" aca="1" ref="R879" ca="1">INDEX('Lorri 401b'!L:L,MATCH('Retirement Calculator'!A879,'Lorri 401b'!N:N,0),0)</f>
        <v>-26217647.045324814</v>
      </c>
      <c r="S879" s="25">
        <f t="shared" ca="1" si="787"/>
        <v>-41816043.95542524</v>
      </c>
    </row>
    <row r="880" spans="1:19" ht="15.75" customHeight="1" x14ac:dyDescent="0.25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-15671820.842079537</v>
      </c>
      <c r="R880" s="25">
        <f t="array" aca="1" ref="R880" ca="1">INDEX('Lorri 401b'!L:L,MATCH('Retirement Calculator'!A880,'Lorri 401b'!N:N,0),0)</f>
        <v>-26348632.775292888</v>
      </c>
      <c r="S880" s="25">
        <f t="shared" ca="1" si="787"/>
        <v>-42020453.617372423</v>
      </c>
    </row>
    <row r="881" spans="1:19" ht="15.75" customHeight="1" x14ac:dyDescent="0.25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-15745550.707108563</v>
      </c>
      <c r="R881" s="25">
        <f t="array" aca="1" ref="R881" ca="1">INDEX('Lorri 401b'!L:L,MATCH('Retirement Calculator'!A881,'Lorri 401b'!N:N,0),0)</f>
        <v>-26480164.279135831</v>
      </c>
      <c r="S881" s="25">
        <f t="shared" ca="1" si="787"/>
        <v>-42225714.986244395</v>
      </c>
    </row>
    <row r="882" spans="1:19" ht="15.75" customHeight="1" x14ac:dyDescent="0.25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-15819587.779908543</v>
      </c>
      <c r="R882" s="25">
        <f t="array" aca="1" ref="R882" ca="1">INDEX('Lorri 401b'!L:L,MATCH('Retirement Calculator'!A882,'Lorri 401b'!N:N,0),0)</f>
        <v>-26612243.83091145</v>
      </c>
      <c r="S882" s="25">
        <f t="shared" ca="1" si="787"/>
        <v>-42431831.610819995</v>
      </c>
    </row>
    <row r="883" spans="1:19" ht="15.75" customHeight="1" x14ac:dyDescent="0.25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-15893933.340511857</v>
      </c>
      <c r="R883" s="25">
        <f t="array" aca="1" ref="R883" ca="1">INDEX('Lorri 401b'!L:L,MATCH('Retirement Calculator'!A883,'Lorri 401b'!N:N,0),0)</f>
        <v>-26744873.714152802</v>
      </c>
      <c r="S883" s="25">
        <f t="shared" ca="1" si="787"/>
        <v>-42638807.054664657</v>
      </c>
    </row>
    <row r="884" spans="1:19" ht="15.75" customHeight="1" x14ac:dyDescent="0.25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-15968588.67428435</v>
      </c>
      <c r="R884" s="25">
        <f t="array" aca="1" ref="R884" ca="1">INDEX('Lorri 401b'!L:L,MATCH('Retirement Calculator'!A884,'Lorri 401b'!N:N,0),0)</f>
        <v>-26878056.22190766</v>
      </c>
      <c r="S884" s="25">
        <f t="shared" ca="1" si="787"/>
        <v>-42846644.896192014</v>
      </c>
    </row>
    <row r="885" spans="1:19" ht="15.75" customHeight="1" x14ac:dyDescent="0.25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-16043555.071947563</v>
      </c>
      <c r="R885" s="25">
        <f t="array" aca="1" ref="R885" ca="1">INDEX('Lorri 401b'!L:L,MATCH('Retirement Calculator'!A885,'Lorri 401b'!N:N,0),0)</f>
        <v>-27011793.656778164</v>
      </c>
      <c r="S885" s="25">
        <f t="shared" ca="1" si="787"/>
        <v>-43055348.728725731</v>
      </c>
    </row>
    <row r="886" spans="1:19" ht="15.75" customHeight="1" x14ac:dyDescent="0.25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-16118833.82960104</v>
      </c>
      <c r="R886" s="25">
        <f t="array" aca="1" ref="R886" ca="1">INDEX('Lorri 401b'!L:L,MATCH('Retirement Calculator'!A886,'Lorri 401b'!N:N,0),0)</f>
        <v>-27146088.330960628</v>
      </c>
      <c r="S886" s="25">
        <f t="shared" ca="1" si="787"/>
        <v>-43264922.160561666</v>
      </c>
    </row>
    <row r="887" spans="1:19" ht="15.75" customHeight="1" x14ac:dyDescent="0.25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-16194426.248744739</v>
      </c>
      <c r="R887" s="25">
        <f t="array" aca="1" ref="R887" ca="1">INDEX('Lorri 401b'!L:L,MATCH('Retirement Calculator'!A887,'Lorri 401b'!N:N,0),0)</f>
        <v>-27280942.566285517</v>
      </c>
      <c r="S887" s="25">
        <f t="shared" ca="1" si="787"/>
        <v>-43475368.815030254</v>
      </c>
    </row>
    <row r="888" spans="1:19" ht="15.75" customHeight="1" x14ac:dyDescent="0.25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-16270333.636301536</v>
      </c>
      <c r="R888" s="25">
        <f t="array" aca="1" ref="R888" ca="1">INDEX('Lorri 401b'!L:L,MATCH('Retirement Calculator'!A888,'Lorri 401b'!N:N,0),0)</f>
        <v>-27416358.694257595</v>
      </c>
      <c r="S888" s="25">
        <f t="shared" ca="1" si="787"/>
        <v>-43686692.330559134</v>
      </c>
    </row>
    <row r="889" spans="1:19" ht="15.75" customHeight="1" x14ac:dyDescent="0.25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-16346557.30463982</v>
      </c>
      <c r="R889" s="25">
        <f t="array" aca="1" ref="R889" ca="1">INDEX('Lorri 401b'!L:L,MATCH('Retirement Calculator'!A889,'Lorri 401b'!N:N,0),0)</f>
        <v>-27552339.056096222</v>
      </c>
      <c r="S889" s="25">
        <f t="shared" ca="1" si="787"/>
        <v>-43898896.360736042</v>
      </c>
    </row>
    <row r="890" spans="1:19" ht="15.75" customHeight="1" x14ac:dyDescent="0.25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-16423098.571596181</v>
      </c>
      <c r="R890" s="25">
        <f t="array" aca="1" ref="R890" ca="1">INDEX('Lorri 401b'!L:L,MATCH('Retirement Calculator'!A890,'Lorri 401b'!N:N,0),0)</f>
        <v>-27688886.002775844</v>
      </c>
      <c r="S890" s="25">
        <f t="shared" ca="1" si="787"/>
        <v>-44111984.574372023</v>
      </c>
    </row>
    <row r="891" spans="1:19" ht="15.75" customHeight="1" x14ac:dyDescent="0.25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-16499958.760498194</v>
      </c>
      <c r="R891" s="25">
        <f t="array" aca="1" ref="R891" ca="1">INDEX('Lorri 401b'!L:L,MATCH('Retirement Calculator'!A891,'Lorri 401b'!N:N,0),0)</f>
        <v>-27826001.89506663</v>
      </c>
      <c r="S891" s="25">
        <f t="shared" ca="1" si="787"/>
        <v>-44325960.655564822</v>
      </c>
    </row>
    <row r="892" spans="1:19" ht="15.75" customHeight="1" x14ac:dyDescent="0.25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-16577139.200187298</v>
      </c>
      <c r="R892" s="25">
        <f t="array" aca="1" ref="R892" ca="1">INDEX('Lorri 401b'!L:L,MATCH('Retirement Calculator'!A892,'Lorri 401b'!N:N,0),0)</f>
        <v>-27963689.103575297</v>
      </c>
      <c r="S892" s="25">
        <f t="shared" ca="1" si="787"/>
        <v>-44540828.303762592</v>
      </c>
    </row>
    <row r="893" spans="1:19" ht="15.75" customHeight="1" x14ac:dyDescent="0.25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-16654641.225041773</v>
      </c>
      <c r="R893" s="25">
        <f t="array" aca="1" ref="R893" ca="1">INDEX('Lorri 401b'!L:L,MATCH('Retirement Calculator'!A893,'Lorri 401b'!N:N,0),0)</f>
        <v>-28101950.008786082</v>
      </c>
      <c r="S893" s="25">
        <f t="shared" ca="1" si="787"/>
        <v>-44756591.233827859</v>
      </c>
    </row>
    <row r="894" spans="1:19" ht="15.75" customHeight="1" x14ac:dyDescent="0.25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-16732466.174999809</v>
      </c>
      <c r="R894" s="25">
        <f t="array" aca="1" ref="R894" ca="1">INDEX('Lorri 401b'!L:L,MATCH('Retirement Calculator'!A894,'Lorri 401b'!N:N,0),0)</f>
        <v>-28240787.001101911</v>
      </c>
      <c r="S894" s="25">
        <f t="shared" ca="1" si="787"/>
        <v>-44973253.176101722</v>
      </c>
    </row>
    <row r="895" spans="1:19" ht="15.75" customHeight="1" x14ac:dyDescent="0.25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-16810615.395582668</v>
      </c>
      <c r="R895" s="25">
        <f t="array" aca="1" ref="R895" ca="1">INDEX('Lorri 401b'!L:L,MATCH('Retirement Calculator'!A895,'Lorri 401b'!N:N,0),0)</f>
        <v>-28380202.480885725</v>
      </c>
      <c r="S895" s="25">
        <f t="shared" ca="1" si="787"/>
        <v>-45190817.87646839</v>
      </c>
    </row>
    <row r="896" spans="1:19" ht="15.75" customHeight="1" x14ac:dyDescent="0.25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-16889090.237917956</v>
      </c>
      <c r="R896" s="25">
        <f t="array" aca="1" ref="R896" ca="1">INDEX('Lorri 401b'!L:L,MATCH('Retirement Calculator'!A896,'Lorri 401b'!N:N,0),0)</f>
        <v>-28520198.858501971</v>
      </c>
      <c r="S896" s="25">
        <f t="shared" ca="1" si="787"/>
        <v>-45409289.09641993</v>
      </c>
    </row>
    <row r="897" spans="1:19" ht="15.75" customHeight="1" x14ac:dyDescent="0.25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-16967892.058762975</v>
      </c>
      <c r="R897" s="25">
        <f t="array" aca="1" ref="R897" ca="1">INDEX('Lorri 401b'!L:L,MATCH('Retirement Calculator'!A897,'Lorri 401b'!N:N,0),0)</f>
        <v>-28660778.554358285</v>
      </c>
      <c r="S897" s="25">
        <f t="shared" ca="1" si="787"/>
        <v>-45628670.613121256</v>
      </c>
    </row>
    <row r="898" spans="1:19" ht="15.75" customHeight="1" x14ac:dyDescent="0.25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-17047022.220528182</v>
      </c>
      <c r="R898" s="25">
        <f t="array" aca="1" ref="R898" ca="1">INDEX('Lorri 401b'!L:L,MATCH('Retirement Calculator'!A898,'Lorri 401b'!N:N,0),0)</f>
        <v>-28801943.998947334</v>
      </c>
      <c r="S898" s="25">
        <f t="shared" ca="1" si="787"/>
        <v>-45848966.219475515</v>
      </c>
    </row>
    <row r="899" spans="1:19" ht="15.75" customHeight="1" x14ac:dyDescent="0.25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-17126482.091300741</v>
      </c>
      <c r="R899" s="25">
        <f t="array" aca="1" ref="R899" ca="1">INDEX('Lorri 401b'!L:L,MATCH('Retirement Calculator'!A899,'Lorri 401b'!N:N,0),0)</f>
        <v>-28943697.632888835</v>
      </c>
      <c r="S899" s="25">
        <f t="shared" ca="1" si="787"/>
        <v>-46070179.724189579</v>
      </c>
    </row>
    <row r="900" spans="1:19" ht="15.75" customHeight="1" x14ac:dyDescent="0.25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-17206273.044868186</v>
      </c>
      <c r="R900" s="25">
        <f t="array" aca="1" ref="R900" ca="1">INDEX('Lorri 401b'!L:L,MATCH('Retirement Calculator'!A900,'Lorri 401b'!N:N,0),0)</f>
        <v>-29086041.90697176</v>
      </c>
      <c r="S900" s="25">
        <f t="shared" ca="1" si="787"/>
        <v>-46292314.951839946</v>
      </c>
    </row>
    <row r="901" spans="1:19" ht="15.75" customHeight="1" x14ac:dyDescent="0.25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-17286396.460742164</v>
      </c>
      <c r="R901" s="25">
        <f t="array" aca="1" ref="R901" ca="1">INDEX('Lorri 401b'!L:L,MATCH('Retirement Calculator'!A901,'Lorri 401b'!N:N,0),0)</f>
        <v>-29228979.282196697</v>
      </c>
      <c r="S901" s="25">
        <f t="shared" ca="1" si="787"/>
        <v>-46515375.742938861</v>
      </c>
    </row>
    <row r="902" spans="1:19" ht="15.75" customHeight="1" x14ac:dyDescent="0.25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-17366853.724182282</v>
      </c>
      <c r="R902" s="25">
        <f t="array" aca="1" ref="R902" ca="1">INDEX('Lorri 401b'!L:L,MATCH('Retirement Calculator'!A902,'Lorri 401b'!N:N,0),0)</f>
        <v>-29372512.229818404</v>
      </c>
      <c r="S902" s="25">
        <f t="shared" ca="1" si="787"/>
        <v>-46739365.954000682</v>
      </c>
    </row>
    <row r="903" spans="1:19" ht="15.75" customHeight="1" x14ac:dyDescent="0.25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-17447646.226220068</v>
      </c>
      <c r="R903" s="25">
        <f t="array" aca="1" ref="R903" ca="1">INDEX('Lorri 401b'!L:L,MATCH('Retirement Calculator'!A903,'Lorri 401b'!N:N,0),0)</f>
        <v>-29516643.231388535</v>
      </c>
      <c r="S903" s="25">
        <f t="shared" ca="1" si="787"/>
        <v>-46964289.457608603</v>
      </c>
    </row>
    <row r="904" spans="1:19" ht="15.75" customHeight="1" x14ac:dyDescent="0.25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-17528775.363683011</v>
      </c>
      <c r="R904" s="25">
        <f t="array" aca="1" ref="R904" ca="1">INDEX('Lorri 401b'!L:L,MATCH('Retirement Calculator'!A904,'Lorri 401b'!N:N,0),0)</f>
        <v>-29661374.778798543</v>
      </c>
      <c r="S904" s="25">
        <f t="shared" ca="1" si="787"/>
        <v>-47190150.142481551</v>
      </c>
    </row>
    <row r="905" spans="1:19" ht="15.75" customHeight="1" x14ac:dyDescent="0.25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-17610242.539218716</v>
      </c>
      <c r="R905" s="25">
        <f t="array" aca="1" ref="R905" ca="1">INDEX('Lorri 401b'!L:L,MATCH('Retirement Calculator'!A905,'Lorri 401b'!N:N,0),0)</f>
        <v>-29806709.374322757</v>
      </c>
      <c r="S905" s="25">
        <f t="shared" ca="1" si="787"/>
        <v>-47416951.913541473</v>
      </c>
    </row>
    <row r="906" spans="1:19" ht="15.75" customHeight="1" x14ac:dyDescent="0.25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-17692049.161319155</v>
      </c>
      <c r="R906" s="25">
        <f t="array" aca="1" ref="R906" ca="1">INDEX('Lorri 401b'!L:L,MATCH('Retirement Calculator'!A906,'Lorri 401b'!N:N,0),0)</f>
        <v>-29952649.530661657</v>
      </c>
      <c r="S906" s="25">
        <f t="shared" ca="1" si="787"/>
        <v>-47644698.691980809</v>
      </c>
    </row>
    <row r="907" spans="1:19" ht="15.75" customHeight="1" x14ac:dyDescent="0.25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-17774196.644345012</v>
      </c>
      <c r="R907" s="25">
        <f t="array" aca="1" ref="R907" ca="1">INDEX('Lorri 401b'!L:L,MATCH('Retirement Calculator'!A907,'Lorri 401b'!N:N,0),0)</f>
        <v>-30099197.770985302</v>
      </c>
      <c r="S907" s="25">
        <f t="shared" ca="1" si="787"/>
        <v>-47873394.415330313</v>
      </c>
    </row>
    <row r="908" spans="1:19" ht="15.75" customHeight="1" x14ac:dyDescent="0.25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-17856686.408550143</v>
      </c>
      <c r="R908" s="25">
        <f t="array" aca="1" ref="R908" ca="1">INDEX('Lorri 401b'!L:L,MATCH('Retirement Calculator'!A908,'Lorri 401b'!N:N,0),0)</f>
        <v>-30246356.628976963</v>
      </c>
      <c r="S908" s="25">
        <f t="shared" ca="1" si="787"/>
        <v>-48103043.037527107</v>
      </c>
    </row>
    <row r="909" spans="1:19" ht="15.75" customHeight="1" x14ac:dyDescent="0.25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-17939519.880106129</v>
      </c>
      <c r="R909" s="25">
        <f t="array" aca="1" ref="R909" ca="1">INDEX('Lorri 401b'!L:L,MATCH('Retirement Calculator'!A909,'Lorri 401b'!N:N,0),0)</f>
        <v>-30394128.648876924</v>
      </c>
      <c r="S909" s="25">
        <f t="shared" ca="1" si="787"/>
        <v>-48333648.528983057</v>
      </c>
    </row>
    <row r="910" spans="1:19" ht="15.75" customHeight="1" x14ac:dyDescent="0.25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-18022698.491126932</v>
      </c>
      <c r="R910" s="25">
        <f t="array" aca="1" ref="R910" ca="1">INDEX('Lorri 401b'!L:L,MATCH('Retirement Calculator'!A910,'Lorri 401b'!N:N,0),0)</f>
        <v>-30542516.385526467</v>
      </c>
      <c r="S910" s="25">
        <f t="shared" ca="1" si="787"/>
        <v>-48565214.876653403</v>
      </c>
    </row>
    <row r="911" spans="1:19" ht="15.75" customHeight="1" x14ac:dyDescent="0.25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-18106223.679693654</v>
      </c>
      <c r="R911" s="25">
        <f t="array" aca="1" ref="R911" ca="1">INDEX('Lorri 401b'!L:L,MATCH('Retirement Calculator'!A911,'Lorri 401b'!N:N,0),0)</f>
        <v>-30691522.40441205</v>
      </c>
      <c r="S911" s="25">
        <f t="shared" ca="1" si="787"/>
        <v>-48797746.0841057</v>
      </c>
    </row>
    <row r="912" spans="1:19" ht="15.75" customHeight="1" x14ac:dyDescent="0.25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-18190096.889879405</v>
      </c>
      <c r="R912" s="25">
        <f t="array" aca="1" ref="R912" ca="1">INDEX('Lorri 401b'!L:L,MATCH('Retirement Calculator'!A912,'Lorri 401b'!N:N,0),0)</f>
        <v>-30841149.281709656</v>
      </c>
      <c r="S912" s="25">
        <f t="shared" ca="1" si="787"/>
        <v>-49031246.171589062</v>
      </c>
    </row>
    <row r="913" spans="1:19" ht="15.75" customHeight="1" x14ac:dyDescent="0.25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-18274319.571774263</v>
      </c>
      <c r="R913" s="25">
        <f t="array" aca="1" ref="R913" ca="1">INDEX('Lorri 401b'!L:L,MATCH('Retirement Calculator'!A913,'Lorri 401b'!N:N,0),0)</f>
        <v>-30991399.604329333</v>
      </c>
      <c r="S913" s="25">
        <f t="shared" ca="1" si="787"/>
        <v>-49265719.176103592</v>
      </c>
    </row>
    <row r="914" spans="1:19" ht="15.75" customHeight="1" x14ac:dyDescent="0.25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-18358893.181510348</v>
      </c>
      <c r="R914" s="25">
        <f t="array" aca="1" ref="R914" ca="1">INDEX('Lorri 401b'!L:L,MATCH('Retirement Calculator'!A914,'Lorri 401b'!N:N,0),0)</f>
        <v>-31142275.969959926</v>
      </c>
      <c r="S914" s="25">
        <f t="shared" ca="1" si="787"/>
        <v>-49501169.151470274</v>
      </c>
    </row>
    <row r="915" spans="1:19" ht="15.75" customHeight="1" x14ac:dyDescent="0.25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-18443819.181287002</v>
      </c>
      <c r="R915" s="25">
        <f t="array" aca="1" ref="R915" ca="1">INDEX('Lorri 401b'!L:L,MATCH('Retirement Calculator'!A915,'Lorri 401b'!N:N,0),0)</f>
        <v>-31293780.987113979</v>
      </c>
      <c r="S915" s="25">
        <f t="shared" ca="1" si="787"/>
        <v>-49737600.168400981</v>
      </c>
    </row>
    <row r="916" spans="1:19" ht="15.75" customHeight="1" x14ac:dyDescent="0.25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-18529099.039396059</v>
      </c>
      <c r="R916" s="25">
        <f t="array" aca="1" ref="R916" ca="1">INDEX('Lorri 401b'!L:L,MATCH('Retirement Calculator'!A916,'Lorri 401b'!N:N,0),0)</f>
        <v>-31445917.275172841</v>
      </c>
      <c r="S916" s="25">
        <f t="shared" ca="1" si="787"/>
        <v>-49975016.3145689</v>
      </c>
    </row>
    <row r="917" spans="1:19" ht="15.75" customHeight="1" x14ac:dyDescent="0.25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-18614734.230247237</v>
      </c>
      <c r="R917" s="25">
        <f t="array" aca="1" ref="R917" ca="1">INDEX('Lorri 401b'!L:L,MATCH('Retirement Calculator'!A917,'Lorri 401b'!N:N,0),0)</f>
        <v>-31598687.464431949</v>
      </c>
      <c r="S917" s="25">
        <f t="shared" ca="1" si="787"/>
        <v>-50213421.694679186</v>
      </c>
    </row>
    <row r="918" spans="1:19" ht="15.75" customHeight="1" x14ac:dyDescent="0.25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-18700726.234393626</v>
      </c>
      <c r="R918" s="25">
        <f t="array" aca="1" ref="R918" ca="1">INDEX('Lorri 401b'!L:L,MATCH('Retirement Calculator'!A918,'Lorri 401b'!N:N,0),0)</f>
        <v>-31752094.196146302</v>
      </c>
      <c r="S918" s="25">
        <f t="shared" ca="1" si="787"/>
        <v>-50452820.430539928</v>
      </c>
    </row>
    <row r="919" spans="1:19" ht="15.75" customHeight="1" x14ac:dyDescent="0.25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-18787076.538557291</v>
      </c>
      <c r="R919" s="25">
        <f t="array" aca="1" ref="R919" ca="1">INDEX('Lorri 401b'!L:L,MATCH('Retirement Calculator'!A919,'Lorri 401b'!N:N,0),0)</f>
        <v>-31906140.122576132</v>
      </c>
      <c r="S919" s="25">
        <f t="shared" ca="1" si="787"/>
        <v>-50693216.661133423</v>
      </c>
    </row>
    <row r="920" spans="1:19" ht="15.75" customHeight="1" x14ac:dyDescent="0.25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-18873786.635654971</v>
      </c>
      <c r="R920" s="25">
        <f t="array" aca="1" ref="R920" ca="1">INDEX('Lorri 401b'!L:L,MATCH('Retirement Calculator'!A920,'Lorri 401b'!N:N,0),0)</f>
        <v>-32060827.907032754</v>
      </c>
      <c r="S920" s="25">
        <f t="shared" ca="1" si="787"/>
        <v>-50934614.542687729</v>
      </c>
    </row>
    <row r="921" spans="1:19" ht="15.75" customHeight="1" x14ac:dyDescent="0.25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-18960858.024823893</v>
      </c>
      <c r="R921" s="25">
        <f t="array" aca="1" ref="R921" ca="1">INDEX('Lorri 401b'!L:L,MATCH('Retirement Calculator'!A921,'Lorri 401b'!N:N,0),0)</f>
        <v>-32216160.223924611</v>
      </c>
      <c r="S921" s="25">
        <f t="shared" ca="1" si="787"/>
        <v>-51177018.248748504</v>
      </c>
    </row>
    <row r="922" spans="1:19" ht="15.75" customHeight="1" x14ac:dyDescent="0.25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-19048292.211447686</v>
      </c>
      <c r="R922" s="25">
        <f t="array" aca="1" ref="R922" ca="1">INDEX('Lorri 401b'!L:L,MATCH('Retirement Calculator'!A922,'Lorri 401b'!N:N,0),0)</f>
        <v>-32372139.758803517</v>
      </c>
      <c r="S922" s="25">
        <f t="shared" ca="1" si="787"/>
        <v>-51420431.970251203</v>
      </c>
    </row>
    <row r="923" spans="1:19" ht="15.75" customHeight="1" x14ac:dyDescent="0.25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-19136090.707182411</v>
      </c>
      <c r="R923" s="25">
        <f t="array" aca="1" ref="R923" ca="1">INDEX('Lorri 401b'!L:L,MATCH('Retirement Calculator'!A923,'Lorri 401b'!N:N,0),0)</f>
        <v>-32528769.208411086</v>
      </c>
      <c r="S923" s="25">
        <f t="shared" ca="1" si="787"/>
        <v>-51664859.915593497</v>
      </c>
    </row>
    <row r="924" spans="1:19" ht="15.75" customHeight="1" x14ac:dyDescent="0.25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-19224255.029982697</v>
      </c>
      <c r="R924" s="25">
        <f t="array" aca="1" ref="R924" ca="1">INDEX('Lorri 401b'!L:L,MATCH('Retirement Calculator'!A924,'Lorri 401b'!N:N,0),0)</f>
        <v>-32686051.280725352</v>
      </c>
      <c r="S924" s="25">
        <f t="shared" ca="1" si="787"/>
        <v>-51910306.310708046</v>
      </c>
    </row>
    <row r="925" spans="1:19" ht="15.75" customHeight="1" x14ac:dyDescent="0.25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-19312786.704127986</v>
      </c>
      <c r="R925" s="25">
        <f t="array" aca="1" ref="R925" ca="1">INDEX('Lorri 401b'!L:L,MATCH('Retirement Calculator'!A925,'Lorri 401b'!N:N,0),0)</f>
        <v>-32843988.695007596</v>
      </c>
      <c r="S925" s="25">
        <f t="shared" ca="1" si="787"/>
        <v>-52156775.399135582</v>
      </c>
    </row>
    <row r="926" spans="1:19" ht="15.75" customHeight="1" x14ac:dyDescent="0.25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-19401687.260248877</v>
      </c>
      <c r="R926" s="25">
        <f t="array" aca="1" ref="R926" ca="1">INDEX('Lorri 401b'!L:L,MATCH('Retirement Calculator'!A926,'Lorri 401b'!N:N,0),0)</f>
        <v>-33002584.181849349</v>
      </c>
      <c r="S926" s="25">
        <f t="shared" ca="1" si="787"/>
        <v>-52404271.44209823</v>
      </c>
    </row>
    <row r="927" spans="1:19" ht="15.75" customHeight="1" x14ac:dyDescent="0.25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-19490958.235353608</v>
      </c>
      <c r="R927" s="25">
        <f t="array" aca="1" ref="R927" ca="1">INDEX('Lorri 401b'!L:L,MATCH('Retirement Calculator'!A927,'Lorri 401b'!N:N,0),0)</f>
        <v>-33161840.483219609</v>
      </c>
      <c r="S927" s="25">
        <f t="shared" ca="1" si="787"/>
        <v>-52652798.718573213</v>
      </c>
    </row>
    <row r="928" spans="1:19" ht="15.75" customHeight="1" x14ac:dyDescent="0.25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-19580601.172854606</v>
      </c>
      <c r="R928" s="25">
        <f t="array" aca="1" ref="R928" ca="1">INDEX('Lorri 401b'!L:L,MATCH('Retirement Calculator'!A928,'Lorri 401b'!N:N,0),0)</f>
        <v>-33321760.352512244</v>
      </c>
      <c r="S928" s="25">
        <f t="shared" ca="1" si="787"/>
        <v>-52902361.52536685</v>
      </c>
    </row>
    <row r="929" spans="1:19" ht="15.75" customHeight="1" x14ac:dyDescent="0.25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-19670617.622595195</v>
      </c>
      <c r="R929" s="25">
        <f t="array" aca="1" ref="R929" ca="1">INDEX('Lorri 401b'!L:L,MATCH('Retirement Calculator'!A929,'Lorri 401b'!N:N,0),0)</f>
        <v>-33482346.5545936</v>
      </c>
      <c r="S929" s="25">
        <f t="shared" ca="1" si="787"/>
        <v>-53152964.177188799</v>
      </c>
    </row>
    <row r="930" spans="1:19" ht="15.75" customHeight="1" x14ac:dyDescent="0.25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-19761009.140876368</v>
      </c>
      <c r="R930" s="25">
        <f t="array" aca="1" ref="R930" ca="1">INDEX('Lorri 401b'!L:L,MATCH('Retirement Calculator'!A930,'Lorri 401b'!N:N,0),0)</f>
        <v>-33643601.865850292</v>
      </c>
      <c r="S930" s="25">
        <f t="shared" ca="1" si="787"/>
        <v>-53404611.00672666</v>
      </c>
    </row>
    <row r="931" spans="1:19" ht="15.75" customHeight="1" x14ac:dyDescent="0.25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-19851777.290483713</v>
      </c>
      <c r="R931" s="25">
        <f t="array" aca="1" ref="R931" ca="1">INDEX('Lorri 401b'!L:L,MATCH('Retirement Calculator'!A931,'Lorri 401b'!N:N,0),0)</f>
        <v>-33805529.07423722</v>
      </c>
      <c r="S931" s="25">
        <f t="shared" ca="1" si="787"/>
        <v>-53657306.364720933</v>
      </c>
    </row>
    <row r="932" spans="1:19" ht="15.75" customHeight="1" x14ac:dyDescent="0.25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-19942923.640714422</v>
      </c>
      <c r="R932" s="25">
        <f t="array" aca="1" ref="R932" ca="1">INDEX('Lorri 401b'!L:L,MATCH('Retirement Calculator'!A932,'Lorri 401b'!N:N,0),0)</f>
        <v>-33968130.979325764</v>
      </c>
      <c r="S932" s="25">
        <f t="shared" ca="1" si="787"/>
        <v>-53911054.620040186</v>
      </c>
    </row>
    <row r="933" spans="1:19" ht="15.75" customHeight="1" x14ac:dyDescent="0.25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-20034449.767404426</v>
      </c>
      <c r="R933" s="25">
        <f t="array" aca="1" ref="R933" ca="1">INDEX('Lorri 401b'!L:L,MATCH('Retirement Calculator'!A933,'Lorri 401b'!N:N,0),0)</f>
        <v>-34131410.392352179</v>
      </c>
      <c r="S933" s="25">
        <f t="shared" ca="1" si="787"/>
        <v>-54165860.159756601</v>
      </c>
    </row>
    <row r="934" spans="1:19" ht="15.75" customHeight="1" x14ac:dyDescent="0.25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-20126357.252955638</v>
      </c>
      <c r="R934" s="25">
        <f t="array" aca="1" ref="R934" ca="1">INDEX('Lorri 401b'!L:L,MATCH('Retirement Calculator'!A934,'Lorri 401b'!N:N,0),0)</f>
        <v>-34295370.136266202</v>
      </c>
      <c r="S934" s="25">
        <f t="shared" ca="1" si="787"/>
        <v>-54421727.38922184</v>
      </c>
    </row>
    <row r="935" spans="1:19" ht="15.75" customHeight="1" x14ac:dyDescent="0.25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-20218647.686363313</v>
      </c>
      <c r="R935" s="25">
        <f t="array" aca="1" ref="R935" ca="1">INDEX('Lorri 401b'!L:L,MATCH('Retirement Calculator'!A935,'Lorri 401b'!N:N,0),0)</f>
        <v>-34460013.045779869</v>
      </c>
      <c r="S935" s="25">
        <f t="shared" ca="1" si="787"/>
        <v>-54678660.732143179</v>
      </c>
    </row>
    <row r="936" spans="1:19" ht="15.75" customHeight="1" x14ac:dyDescent="0.25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-20311322.663243521</v>
      </c>
      <c r="R936" s="25">
        <f t="array" aca="1" ref="R936" ca="1">INDEX('Lorri 401b'!L:L,MATCH('Retirement Calculator'!A936,'Lorri 401b'!N:N,0),0)</f>
        <v>-34625341.96741651</v>
      </c>
      <c r="S936" s="25">
        <f t="shared" ca="1" si="787"/>
        <v>-54936664.630660027</v>
      </c>
    </row>
    <row r="937" spans="1:19" ht="15.75" customHeight="1" x14ac:dyDescent="0.25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-20404383.785860728</v>
      </c>
      <c r="R937" s="25">
        <f t="array" aca="1" ref="R937" ca="1">INDEX('Lorri 401b'!L:L,MATCH('Retirement Calculator'!A937,'Lorri 401b'!N:N,0),0)</f>
        <v>-34791359.759559967</v>
      </c>
      <c r="S937" s="25">
        <f t="shared" ca="1" si="787"/>
        <v>-55195743.545420691</v>
      </c>
    </row>
    <row r="938" spans="1:19" ht="15.75" customHeight="1" x14ac:dyDescent="0.25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-20497832.663155507</v>
      </c>
      <c r="R938" s="25">
        <f t="array" aca="1" ref="R938" ca="1">INDEX('Lorri 401b'!L:L,MATCH('Retirement Calculator'!A938,'Lorri 401b'!N:N,0),0)</f>
        <v>-34958069.29250402</v>
      </c>
      <c r="S938" s="25">
        <f t="shared" ca="1" si="787"/>
        <v>-55455901.955659524</v>
      </c>
    </row>
    <row r="939" spans="1:19" ht="15.75" customHeight="1" x14ac:dyDescent="0.25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-20591670.91077235</v>
      </c>
      <c r="R939" s="25">
        <f t="array" aca="1" ref="R939" ca="1">INDEX('Lorri 401b'!L:L,MATCH('Retirement Calculator'!A939,'Lorri 401b'!N:N,0),0)</f>
        <v>-35125473.448502012</v>
      </c>
      <c r="S939" s="25">
        <f t="shared" ca="1" si="787"/>
        <v>-55717144.359274358</v>
      </c>
    </row>
    <row r="940" spans="1:19" ht="15.75" customHeight="1" x14ac:dyDescent="0.25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-20685900.151087593</v>
      </c>
      <c r="R940" s="25">
        <f t="array" aca="1" ref="R940" ca="1">INDEX('Lorri 401b'!L:L,MATCH('Retirement Calculator'!A940,'Lorri 401b'!N:N,0),0)</f>
        <v>-35293575.121816657</v>
      </c>
      <c r="S940" s="25">
        <f t="shared" ca="1" si="787"/>
        <v>-55979475.272904247</v>
      </c>
    </row>
    <row r="941" spans="1:19" ht="15.75" customHeight="1" x14ac:dyDescent="0.25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-20780522.013237484</v>
      </c>
      <c r="R941" s="25">
        <f t="array" aca="1" ref="R941" ca="1">INDEX('Lorri 401b'!L:L,MATCH('Retirement Calculator'!A941,'Lorri 401b'!N:N,0),0)</f>
        <v>-35462377.218770117</v>
      </c>
      <c r="S941" s="25">
        <f t="shared" ca="1" si="787"/>
        <v>-56242899.2320076</v>
      </c>
    </row>
    <row r="942" spans="1:19" ht="15.75" customHeight="1" x14ac:dyDescent="0.25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-20875538.133146334</v>
      </c>
      <c r="R942" s="25">
        <f t="array" aca="1" ref="R942" ca="1">INDEX('Lorri 401b'!L:L,MATCH('Retirement Calculator'!A942,'Lorri 401b'!N:N,0),0)</f>
        <v>-35631882.657794215</v>
      </c>
      <c r="S942" s="25">
        <f t="shared" ca="1" si="787"/>
        <v>-56507420.790940553</v>
      </c>
    </row>
    <row r="943" spans="1:19" ht="15.75" customHeight="1" x14ac:dyDescent="0.25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-20970950.153554805</v>
      </c>
      <c r="R943" s="25">
        <f t="array" aca="1" ref="R943" ca="1">INDEX('Lorri 401b'!L:L,MATCH('Retirement Calculator'!A943,'Lorri 401b'!N:N,0),0)</f>
        <v>-35802094.369480915</v>
      </c>
      <c r="S943" s="25">
        <f t="shared" ca="1" si="787"/>
        <v>-56773044.52303572</v>
      </c>
    </row>
    <row r="944" spans="1:19" ht="15.75" customHeight="1" x14ac:dyDescent="0.25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-21066759.724048309</v>
      </c>
      <c r="R944" s="25">
        <f t="array" aca="1" ref="R944" ca="1">INDEX('Lorri 401b'!L:L,MATCH('Retirement Calculator'!A944,'Lorri 401b'!N:N,0),0)</f>
        <v>-35973015.296632975</v>
      </c>
      <c r="S944" s="25">
        <f t="shared" ca="1" si="787"/>
        <v>-57039775.020681284</v>
      </c>
    </row>
    <row r="945" spans="1:19" ht="15.75" customHeight="1" x14ac:dyDescent="0.25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-21162968.501085535</v>
      </c>
      <c r="R945" s="25">
        <f t="array" aca="1" ref="R945" ca="1">INDEX('Lorri 401b'!L:L,MATCH('Retirement Calculator'!A945,'Lorri 401b'!N:N,0),0)</f>
        <v>-36144648.394314833</v>
      </c>
      <c r="S945" s="25">
        <f t="shared" ca="1" si="787"/>
        <v>-57307616.895400368</v>
      </c>
    </row>
    <row r="946" spans="1:19" ht="15.75" customHeight="1" x14ac:dyDescent="0.25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-21259578.148027085</v>
      </c>
      <c r="R946" s="25">
        <f t="array" aca="1" ref="R946" ca="1">INDEX('Lorri 401b'!L:L,MATCH('Retirement Calculator'!A946,'Lorri 401b'!N:N,0),0)</f>
        <v>-36316996.629903696</v>
      </c>
      <c r="S946" s="25">
        <f t="shared" ca="1" si="787"/>
        <v>-57576574.777930781</v>
      </c>
    </row>
    <row r="947" spans="1:19" ht="15.75" customHeight="1" x14ac:dyDescent="0.25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-21356590.335164223</v>
      </c>
      <c r="R947" s="25">
        <f t="array" aca="1" ref="R947" ca="1">INDEX('Lorri 401b'!L:L,MATCH('Retirement Calculator'!A947,'Lorri 401b'!N:N,0),0)</f>
        <v>-36490062.983140849</v>
      </c>
      <c r="S947" s="25">
        <f t="shared" ca="1" si="787"/>
        <v>-57846653.318305075</v>
      </c>
    </row>
    <row r="948" spans="1:19" ht="15.75" customHeight="1" x14ac:dyDescent="0.25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-21454006.739747766</v>
      </c>
      <c r="R948" s="25">
        <f t="array" aca="1" ref="R948" ca="1">INDEX('Lorri 401b'!L:L,MATCH('Retirement Calculator'!A948,'Lorri 401b'!N:N,0),0)</f>
        <v>-36663850.44618316</v>
      </c>
      <c r="S948" s="25">
        <f t="shared" ca="1" si="787"/>
        <v>-58117857.185930923</v>
      </c>
    </row>
    <row r="949" spans="1:19" ht="15.75" customHeight="1" x14ac:dyDescent="0.25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-21551829.046017073</v>
      </c>
      <c r="R949" s="25">
        <f t="array" aca="1" ref="R949" ca="1">INDEX('Lorri 401b'!L:L,MATCH('Retirement Calculator'!A949,'Lorri 401b'!N:N,0),0)</f>
        <v>-36838362.023654811</v>
      </c>
      <c r="S949" s="25">
        <f t="shared" ca="1" si="787"/>
        <v>-58390191.069671884</v>
      </c>
    </row>
    <row r="950" spans="1:19" ht="15.75" customHeight="1" x14ac:dyDescent="0.25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-21650058.945229169</v>
      </c>
      <c r="R950" s="25">
        <f t="array" aca="1" ref="R950" ca="1">INDEX('Lorri 401b'!L:L,MATCH('Retirement Calculator'!A950,'Lorri 401b'!N:N,0),0)</f>
        <v>-37013600.73269926</v>
      </c>
      <c r="S950" s="25">
        <f t="shared" ca="1" si="787"/>
        <v>-58663659.677928433</v>
      </c>
    </row>
    <row r="951" spans="1:19" ht="15.75" customHeight="1" x14ac:dyDescent="0.25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-21748698.135687985</v>
      </c>
      <c r="R951" s="25">
        <f t="array" aca="1" ref="R951" ca="1">INDEX('Lorri 401b'!L:L,MATCH('Retirement Calculator'!A951,'Lorri 401b'!N:N,0),0)</f>
        <v>-37189569.603031397</v>
      </c>
      <c r="S951" s="25">
        <f t="shared" ca="1" si="787"/>
        <v>-58938267.738719381</v>
      </c>
    </row>
    <row r="952" spans="1:19" ht="15.75" customHeight="1" x14ac:dyDescent="0.25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-21847748.32277371</v>
      </c>
      <c r="R952" s="25">
        <f t="array" aca="1" ref="R952" ca="1">INDEX('Lorri 401b'!L:L,MATCH('Retirement Calculator'!A952,'Lorri 401b'!N:N,0),0)</f>
        <v>-37366271.676989913</v>
      </c>
      <c r="S952" s="25">
        <f t="shared" ca="1" si="787"/>
        <v>-59214019.999763623</v>
      </c>
    </row>
    <row r="953" spans="1:19" ht="15.75" customHeight="1" x14ac:dyDescent="0.25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-21947211.218972292</v>
      </c>
      <c r="R953" s="25">
        <f t="array" aca="1" ref="R953" ca="1">INDEX('Lorri 401b'!L:L,MATCH('Retirement Calculator'!A953,'Lorri 401b'!N:N,0),0)</f>
        <v>-37543710.009589925</v>
      </c>
      <c r="S953" s="25">
        <f t="shared" ca="1" si="787"/>
        <v>-59490921.228562221</v>
      </c>
    </row>
    <row r="954" spans="1:19" ht="15.75" customHeight="1" x14ac:dyDescent="0.25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-22047088.543905035</v>
      </c>
      <c r="R954" s="25">
        <f t="array" aca="1" ref="R954" ca="1">INDEX('Lorri 401b'!L:L,MATCH('Retirement Calculator'!A954,'Lorri 401b'!N:N,0),0)</f>
        <v>-37721887.668575771</v>
      </c>
      <c r="S954" s="25">
        <f t="shared" ca="1" si="787"/>
        <v>-59768976.212480806</v>
      </c>
    </row>
    <row r="955" spans="1:19" ht="15.75" customHeight="1" x14ac:dyDescent="0.25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-22147382.024358332</v>
      </c>
      <c r="R955" s="25">
        <f t="array" aca="1" ref="R955" ca="1">INDEX('Lorri 401b'!L:L,MATCH('Retirement Calculator'!A955,'Lorri 401b'!N:N,0),0)</f>
        <v>-37900807.734474055</v>
      </c>
      <c r="S955" s="25">
        <f t="shared" ca="1" si="787"/>
        <v>-60048189.758832388</v>
      </c>
    </row>
    <row r="956" spans="1:19" ht="15.75" customHeight="1" x14ac:dyDescent="0.25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-22248093.394313518</v>
      </c>
      <c r="R956" s="25">
        <f t="array" aca="1" ref="R956" ca="1">INDEX('Lorri 401b'!L:L,MATCH('Retirement Calculator'!A956,'Lorri 401b'!N:N,0),0)</f>
        <v>-38080473.300646916</v>
      </c>
      <c r="S956" s="25">
        <f t="shared" ca="1" si="787"/>
        <v>-60328566.69496043</v>
      </c>
    </row>
    <row r="957" spans="1:19" ht="15.75" customHeight="1" x14ac:dyDescent="0.25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-22349224.394976851</v>
      </c>
      <c r="R957" s="25">
        <f t="array" aca="1" ref="R957" ca="1">INDEX('Lorri 401b'!L:L,MATCH('Retirement Calculator'!A957,'Lorri 401b'!N:N,0),0)</f>
        <v>-38260887.473345503</v>
      </c>
      <c r="S957" s="25">
        <f t="shared" ca="1" si="787"/>
        <v>-60610111.868322358</v>
      </c>
    </row>
    <row r="958" spans="1:19" ht="15.75" customHeight="1" x14ac:dyDescent="0.25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-22450776.774809614</v>
      </c>
      <c r="R958" s="25">
        <f t="array" aca="1" ref="R958" ca="1">INDEX('Lorri 401b'!L:L,MATCH('Retirement Calculator'!A958,'Lorri 401b'!N:N,0),0)</f>
        <v>-38442053.371763662</v>
      </c>
      <c r="S958" s="25">
        <f t="shared" ca="1" si="787"/>
        <v>-60892830.146573275</v>
      </c>
    </row>
    <row r="959" spans="1:19" ht="15.75" customHeight="1" x14ac:dyDescent="0.25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-22552752.289558347</v>
      </c>
      <c r="R959" s="25">
        <f t="array" aca="1" ref="R959" ca="1">INDEX('Lorri 401b'!L:L,MATCH('Retirement Calculator'!A959,'Lorri 401b'!N:N,0),0)</f>
        <v>-38623974.128091902</v>
      </c>
      <c r="S959" s="25">
        <f t="shared" ca="1" si="787"/>
        <v>-61176726.417650253</v>
      </c>
    </row>
    <row r="960" spans="1:19" ht="15.75" customHeight="1" x14ac:dyDescent="0.25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-22655152.7022852</v>
      </c>
      <c r="R960" s="25">
        <f t="array" aca="1" ref="R960" ca="1">INDEX('Lorri 401b'!L:L,MATCH('Retirement Calculator'!A960,'Lorri 401b'!N:N,0),0)</f>
        <v>-38806652.887571506</v>
      </c>
      <c r="S960" s="25">
        <f t="shared" ca="1" si="787"/>
        <v>-61461805.589856707</v>
      </c>
    </row>
    <row r="961" spans="1:19" ht="15.75" customHeight="1" x14ac:dyDescent="0.25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-22757979.783398416</v>
      </c>
      <c r="R961" s="25">
        <f t="array" aca="1" ref="R961" ca="1">INDEX('Lorri 401b'!L:L,MATCH('Retirement Calculator'!A961,'Lorri 401b'!N:N,0),0)</f>
        <v>-38990092.808548942</v>
      </c>
      <c r="S961" s="25">
        <f t="shared" ca="1" si="787"/>
        <v>-61748072.591947362</v>
      </c>
    </row>
    <row r="962" spans="1:19" ht="15.75" customHeight="1" x14ac:dyDescent="0.25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-22861235.310682934</v>
      </c>
      <c r="R962" s="25">
        <f t="array" aca="1" ref="R962" ca="1">INDEX('Lorri 401b'!L:L,MATCH('Retirement Calculator'!A962,'Lorri 401b'!N:N,0),0)</f>
        <v>-39174297.062530451</v>
      </c>
      <c r="S962" s="25">
        <f t="shared" ca="1" si="787"/>
        <v>-62035532.373213381</v>
      </c>
    </row>
    <row r="963" spans="1:19" ht="15.75" customHeight="1" x14ac:dyDescent="0.25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-22964921.069331139</v>
      </c>
      <c r="R963" s="25">
        <f t="array" aca="1" ref="R963" ca="1">INDEX('Lorri 401b'!L:L,MATCH('Retirement Calculator'!A963,'Lorri 401b'!N:N,0),0)</f>
        <v>-39359268.834236883</v>
      </c>
      <c r="S963" s="25">
        <f t="shared" ca="1" si="787"/>
        <v>-62324189.903568022</v>
      </c>
    </row>
    <row r="964" spans="1:19" ht="15.75" customHeight="1" x14ac:dyDescent="0.25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-23069038.851973712</v>
      </c>
      <c r="R964" s="25">
        <f t="array" aca="1" ref="R964" ca="1">INDEX('Lorri 401b'!L:L,MATCH('Retirement Calculator'!A964,'Lorri 401b'!N:N,0),0)</f>
        <v>-39545011.32165876</v>
      </c>
      <c r="S964" s="25">
        <f t="shared" ca="1" si="787"/>
        <v>-62614050.173632473</v>
      </c>
    </row>
    <row r="965" spans="1:19" ht="15.75" customHeight="1" x14ac:dyDescent="0.25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-23173590.458710629</v>
      </c>
      <c r="R965" s="25">
        <f t="array" aca="1" ref="R965" ca="1">INDEX('Lorri 401b'!L:L,MATCH('Retirement Calculator'!A965,'Lorri 401b'!N:N,0),0)</f>
        <v>-39731527.736111559</v>
      </c>
      <c r="S965" s="25">
        <f t="shared" ca="1" si="787"/>
        <v>-62905118.194822192</v>
      </c>
    </row>
    <row r="966" spans="1:19" ht="15.75" customHeight="1" x14ac:dyDescent="0.25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-23278577.697142284</v>
      </c>
      <c r="R966" s="25">
        <f t="array" aca="1" ref="R966" ca="1">INDEX('Lorri 401b'!L:L,MATCH('Retirement Calculator'!A966,'Lorri 401b'!N:N,0),0)</f>
        <v>-39918821.302291244</v>
      </c>
      <c r="S966" s="25">
        <f t="shared" ca="1" si="787"/>
        <v>-63197398.999433532</v>
      </c>
    </row>
    <row r="967" spans="1:19" ht="15.75" customHeight="1" x14ac:dyDescent="0.25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-23384002.382400736</v>
      </c>
      <c r="R967" s="25">
        <f t="array" aca="1" ref="R967" ca="1">INDEX('Lorri 401b'!L:L,MATCH('Retirement Calculator'!A967,'Lorri 401b'!N:N,0),0)</f>
        <v>-40106895.25833001</v>
      </c>
      <c r="S967" s="25">
        <f t="shared" ca="1" si="787"/>
        <v>-63490897.640730746</v>
      </c>
    </row>
    <row r="968" spans="1:19" ht="15.75" customHeight="1" x14ac:dyDescent="0.25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-23489866.337181099</v>
      </c>
      <c r="R968" s="25">
        <f t="array" aca="1" ref="R968" ca="1">INDEX('Lorri 401b'!L:L,MATCH('Retirement Calculator'!A968,'Lorri 401b'!N:N,0),0)</f>
        <v>-40295752.855852276</v>
      </c>
      <c r="S968" s="25">
        <f t="shared" ca="1" si="787"/>
        <v>-63785619.193033375</v>
      </c>
    </row>
    <row r="969" spans="1:19" ht="15.75" customHeight="1" x14ac:dyDescent="0.25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-23596171.391773045</v>
      </c>
      <c r="R969" s="25">
        <f t="array" aca="1" ref="R969" ca="1">INDEX('Lorri 401b'!L:L,MATCH('Retirement Calculator'!A969,'Lorri 401b'!N:N,0),0)</f>
        <v>-40485397.360030882</v>
      </c>
      <c r="S969" s="25">
        <f t="shared" ca="1" si="787"/>
        <v>-64081568.751803927</v>
      </c>
    </row>
    <row r="970" spans="1:19" ht="15.75" customHeight="1" x14ac:dyDescent="0.25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-23702919.384092458</v>
      </c>
      <c r="R970" s="25">
        <f t="array" aca="1" ref="R970" ca="1">INDEX('Lorri 401b'!L:L,MATCH('Retirement Calculator'!A970,'Lorri 401b'!N:N,0),0)</f>
        <v>-40675832.049643569</v>
      </c>
      <c r="S970" s="25">
        <f t="shared" ca="1" si="787"/>
        <v>-64378751.433736026</v>
      </c>
    </row>
    <row r="971" spans="1:19" ht="15.75" customHeight="1" x14ac:dyDescent="0.25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-23810112.159713201</v>
      </c>
      <c r="R971" s="25">
        <f t="array" aca="1" ref="R971" ca="1">INDEX('Lorri 401b'!L:L,MATCH('Retirement Calculator'!A971,'Lorri 401b'!N:N,0),0)</f>
        <v>-40867060.21712964</v>
      </c>
      <c r="S971" s="25">
        <f t="shared" ca="1" si="787"/>
        <v>-64677172.376842842</v>
      </c>
    </row>
    <row r="972" spans="1:19" ht="15.75" customHeight="1" x14ac:dyDescent="0.25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-23917751.571899034</v>
      </c>
      <c r="R972" s="25">
        <f t="array" aca="1" ref="R972" ca="1">INDEX('Lorri 401b'!L:L,MATCH('Retirement Calculator'!A972,'Lorri 401b'!N:N,0),0)</f>
        <v>-41059085.168646902</v>
      </c>
      <c r="S972" s="25">
        <f t="shared" ca="1" si="787"/>
        <v>-64976836.740545936</v>
      </c>
    </row>
    <row r="973" spans="1:19" ht="15.75" customHeight="1" x14ac:dyDescent="0.25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-24025839.481635641</v>
      </c>
      <c r="R973" s="25">
        <f t="array" aca="1" ref="R973" ca="1">INDEX('Lorri 401b'!L:L,MATCH('Retirement Calculator'!A973,'Lorri 401b'!N:N,0),0)</f>
        <v>-41251910.22412882</v>
      </c>
      <c r="S973" s="25">
        <f t="shared" ca="1" si="787"/>
        <v>-65277749.705764458</v>
      </c>
    </row>
    <row r="974" spans="1:19" ht="15.75" customHeight="1" x14ac:dyDescent="0.25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-24134377.757662814</v>
      </c>
      <c r="R974" s="25">
        <f t="array" aca="1" ref="R974" ca="1">INDEX('Lorri 401b'!L:L,MATCH('Retirement Calculator'!A974,'Lorri 401b'!N:N,0),0)</f>
        <v>-41445538.717341915</v>
      </c>
      <c r="S974" s="25">
        <f t="shared" ca="1" si="787"/>
        <v>-65579916.475004733</v>
      </c>
    </row>
    <row r="975" spans="1:19" ht="15.75" customHeight="1" x14ac:dyDescent="0.25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-24243368.27650677</v>
      </c>
      <c r="R975" s="25">
        <f t="array" aca="1" ref="R975" ca="1">INDEX('Lorri 401b'!L:L,MATCH('Retirement Calculator'!A975,'Lorri 401b'!N:N,0),0)</f>
        <v>-41639973.995943397</v>
      </c>
      <c r="S975" s="25">
        <f t="shared" ca="1" si="787"/>
        <v>-65883342.272450164</v>
      </c>
    </row>
    <row r="976" spans="1:19" ht="15.75" customHeight="1" x14ac:dyDescent="0.25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-24352812.922512576</v>
      </c>
      <c r="R976" s="25">
        <f t="array" aca="1" ref="R976" ca="1">INDEX('Lorri 401b'!L:L,MATCH('Retirement Calculator'!A976,'Lorri 401b'!N:N,0),0)</f>
        <v>-41835219.421539053</v>
      </c>
      <c r="S976" s="25">
        <f t="shared" ca="1" si="787"/>
        <v>-66188032.344051629</v>
      </c>
    </row>
    <row r="977" spans="1:19" ht="15.75" customHeight="1" x14ac:dyDescent="0.25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-24462713.587876737</v>
      </c>
      <c r="R977" s="25">
        <f t="array" aca="1" ref="R977" ca="1">INDEX('Lorri 401b'!L:L,MATCH('Retirement Calculator'!A977,'Lorri 401b'!N:N,0),0)</f>
        <v>-42031278.369741358</v>
      </c>
      <c r="S977" s="25">
        <f t="shared" ca="1" si="787"/>
        <v>-66493991.957618095</v>
      </c>
    </row>
    <row r="978" spans="1:19" ht="15.75" customHeight="1" x14ac:dyDescent="0.25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-24573072.172679916</v>
      </c>
      <c r="R978" s="25">
        <f t="array" aca="1" ref="R978" ca="1">INDEX('Lorri 401b'!L:L,MATCH('Retirement Calculator'!A978,'Lorri 401b'!N:N,0),0)</f>
        <v>-42228154.230227835</v>
      </c>
      <c r="S978" s="25">
        <f t="shared" ca="1" si="787"/>
        <v>-66801226.402907752</v>
      </c>
    </row>
    <row r="979" spans="1:19" ht="15.75" customHeight="1" x14ac:dyDescent="0.25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-24683890.584919777</v>
      </c>
      <c r="R979" s="25">
        <f t="array" aca="1" ref="R979" ca="1">INDEX('Lorri 401b'!L:L,MATCH('Retirement Calculator'!A979,'Lorri 401b'!N:N,0),0)</f>
        <v>-42425850.406799674</v>
      </c>
      <c r="S979" s="25">
        <f t="shared" ca="1" si="787"/>
        <v>-67109740.991719455</v>
      </c>
    </row>
    <row r="980" spans="1:19" ht="15.75" customHeight="1" x14ac:dyDescent="0.25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-24795170.740543969</v>
      </c>
      <c r="R980" s="25">
        <f t="array" aca="1" ref="R980" ca="1">INDEX('Lorri 401b'!L:L,MATCH('Retirement Calculator'!A980,'Lorri 401b'!N:N,0),0)</f>
        <v>-42624370.317440562</v>
      </c>
      <c r="S980" s="25">
        <f t="shared" ca="1" si="787"/>
        <v>-67419541.057984531</v>
      </c>
    </row>
    <row r="981" spans="1:19" ht="15.75" customHeight="1" x14ac:dyDescent="0.25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-24906914.563483261</v>
      </c>
      <c r="R981" s="25">
        <f t="array" aca="1" ref="R981" ca="1">INDEX('Lorri 401b'!L:L,MATCH('Retirement Calculator'!A981,'Lorri 401b'!N:N,0),0)</f>
        <v>-42823717.394375786</v>
      </c>
      <c r="S981" s="25">
        <f t="shared" ca="1" si="787"/>
        <v>-67730631.957859039</v>
      </c>
    </row>
    <row r="982" spans="1:19" ht="15.75" customHeight="1" x14ac:dyDescent="0.25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-25019123.985684801</v>
      </c>
      <c r="R982" s="25">
        <f t="array" aca="1" ref="R982" ca="1">INDEX('Lorri 401b'!L:L,MATCH('Retirement Calculator'!A982,'Lorri 401b'!N:N,0),0)</f>
        <v>-43023895.084131576</v>
      </c>
      <c r="S982" s="25">
        <f t="shared" ca="1" si="787"/>
        <v>-68043019.069816381</v>
      </c>
    </row>
    <row r="983" spans="1:19" ht="15.75" customHeight="1" x14ac:dyDescent="0.25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-25131800.947145514</v>
      </c>
      <c r="R983" s="25">
        <f t="array" aca="1" ref="R983" ca="1">INDEX('Lorri 401b'!L:L,MATCH('Retirement Calculator'!A983,'Lorri 401b'!N:N,0),0)</f>
        <v>-43224906.847594678</v>
      </c>
      <c r="S983" s="25">
        <f t="shared" ca="1" si="787"/>
        <v>-68356707.7947402</v>
      </c>
    </row>
    <row r="984" spans="1:19" ht="15.75" customHeight="1" x14ac:dyDescent="0.25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-25244947.395945646</v>
      </c>
      <c r="R984" s="25">
        <f t="array" aca="1" ref="R984" ca="1">INDEX('Lorri 401b'!L:L,MATCH('Retirement Calculator'!A984,'Lorri 401b'!N:N,0),0)</f>
        <v>-43426756.160072207</v>
      </c>
      <c r="S984" s="25">
        <f t="shared" ca="1" si="787"/>
        <v>-68671703.556017846</v>
      </c>
    </row>
    <row r="985" spans="1:19" ht="15.75" customHeight="1" x14ac:dyDescent="0.25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-25358565.288282447</v>
      </c>
      <c r="R985" s="25">
        <f t="array" aca="1" ref="R985" ca="1">INDEX('Lorri 401b'!L:L,MATCH('Retirement Calculator'!A985,'Lorri 401b'!N:N,0),0)</f>
        <v>-43629446.511351727</v>
      </c>
      <c r="S985" s="25">
        <f t="shared" ca="1" si="787"/>
        <v>-68988011.799634174</v>
      </c>
    </row>
    <row r="986" spans="1:19" ht="15.75" customHeight="1" x14ac:dyDescent="0.25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-25472656.588503983</v>
      </c>
      <c r="R986" s="25">
        <f t="array" aca="1" ref="R986" ca="1">INDEX('Lorri 401b'!L:L,MATCH('Retirement Calculator'!A986,'Lorri 401b'!N:N,0),0)</f>
        <v>-43832981.405761577</v>
      </c>
      <c r="S986" s="25">
        <f t="shared" ca="1" si="787"/>
        <v>-69305637.994265556</v>
      </c>
    </row>
    <row r="987" spans="1:19" ht="15.75" customHeight="1" x14ac:dyDescent="0.25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-25587223.269143108</v>
      </c>
      <c r="R987" s="25">
        <f t="array" aca="1" ref="R987" ca="1">INDEX('Lorri 401b'!L:L,MATCH('Retirement Calculator'!A987,'Lorri 401b'!N:N,0),0)</f>
        <v>-44037364.362231471</v>
      </c>
      <c r="S987" s="25">
        <f t="shared" ca="1" si="787"/>
        <v>-69624587.631374583</v>
      </c>
    </row>
    <row r="988" spans="1:19" ht="15.75" customHeight="1" x14ac:dyDescent="0.25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-25702267.310951564</v>
      </c>
      <c r="R988" s="25">
        <f t="array" aca="1" ref="R988" ca="1">INDEX('Lorri 401b'!L:L,MATCH('Retirement Calculator'!A988,'Lorri 401b'!N:N,0),0)</f>
        <v>-44242598.914353326</v>
      </c>
      <c r="S988" s="25">
        <f t="shared" ca="1" si="787"/>
        <v>-69944866.225304887</v>
      </c>
    </row>
    <row r="989" spans="1:19" ht="15.75" customHeight="1" x14ac:dyDescent="0.25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-25817790.70293422</v>
      </c>
      <c r="R989" s="25">
        <f t="array" aca="1" ref="R989" ca="1">INDEX('Lorri 401b'!L:L,MATCH('Retirement Calculator'!A989,'Lorri 401b'!N:N,0),0)</f>
        <v>-44448688.610442355</v>
      </c>
      <c r="S989" s="25">
        <f t="shared" ca="1" si="787"/>
        <v>-70266479.313376576</v>
      </c>
    </row>
    <row r="990" spans="1:19" ht="15.75" customHeight="1" x14ac:dyDescent="0.25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-25933795.442383472</v>
      </c>
      <c r="R990" s="25">
        <f t="array" aca="1" ref="R990" ca="1">INDEX('Lorri 401b'!L:L,MATCH('Retirement Calculator'!A990,'Lorri 401b'!N:N,0),0)</f>
        <v>-44655637.01359842</v>
      </c>
      <c r="S990" s="25">
        <f t="shared" ca="1" si="787"/>
        <v>-70589432.455981895</v>
      </c>
    </row>
    <row r="991" spans="1:19" ht="15.75" customHeight="1" x14ac:dyDescent="0.25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-26050283.534913763</v>
      </c>
      <c r="R991" s="25">
        <f t="array" aca="1" ref="R991" ca="1">INDEX('Lorri 401b'!L:L,MATCH('Retirement Calculator'!A991,'Lorri 401b'!N:N,0),0)</f>
        <v>-44863447.701767638</v>
      </c>
      <c r="S991" s="25">
        <f t="shared" ca="1" si="787"/>
        <v>-70913731.236681402</v>
      </c>
    </row>
    <row r="992" spans="1:19" ht="15.75" customHeight="1" x14ac:dyDescent="0.25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-26167256.994496264</v>
      </c>
      <c r="R992" s="25">
        <f t="array" aca="1" ref="R992" ca="1">INDEX('Lorri 401b'!L:L,MATCH('Retirement Calculator'!A992,'Lorri 401b'!N:N,0),0)</f>
        <v>-45072124.267804228</v>
      </c>
      <c r="S992" s="25">
        <f t="shared" ca="1" si="787"/>
        <v>-71239381.262300491</v>
      </c>
    </row>
    <row r="993" spans="1:19" ht="15.75" customHeight="1" x14ac:dyDescent="0.25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-26284717.843493693</v>
      </c>
      <c r="R993" s="25">
        <f t="array" aca="1" ref="R993" ca="1">INDEX('Lorri 401b'!L:L,MATCH('Retirement Calculator'!A993,'Lorri 401b'!N:N,0),0)</f>
        <v>-45281670.319532633</v>
      </c>
      <c r="S993" s="25">
        <f t="shared" ca="1" si="787"/>
        <v>-71566388.163026333</v>
      </c>
    </row>
    <row r="994" spans="1:19" ht="15.75" customHeight="1" x14ac:dyDescent="0.25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-26402668.112695277</v>
      </c>
      <c r="R994" s="25">
        <f t="array" aca="1" ref="R994" ca="1">INDEX('Lorri 401b'!L:L,MATCH('Retirement Calculator'!A994,'Lorri 401b'!N:N,0),0)</f>
        <v>-45492089.47980991</v>
      </c>
      <c r="S994" s="25">
        <f t="shared" ca="1" si="787"/>
        <v>-71894757.592505187</v>
      </c>
    </row>
    <row r="995" spans="1:19" ht="15.75" customHeight="1" x14ac:dyDescent="0.25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-26521109.841351867</v>
      </c>
      <c r="R995" s="25">
        <f t="array" aca="1" ref="R995" ca="1">INDEX('Lorri 401b'!L:L,MATCH('Retirement Calculator'!A995,'Lorri 401b'!N:N,0),0)</f>
        <v>-45703385.386588342</v>
      </c>
      <c r="S995" s="25">
        <f t="shared" ca="1" si="787"/>
        <v>-72224495.227940202</v>
      </c>
    </row>
    <row r="996" spans="1:19" ht="15.75" customHeight="1" x14ac:dyDescent="0.25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-26640045.077211194</v>
      </c>
      <c r="R996" s="25">
        <f t="array" aca="1" ref="R996" ca="1">INDEX('Lorri 401b'!L:L,MATCH('Retirement Calculator'!A996,'Lorri 401b'!N:N,0),0)</f>
        <v>-45915561.692978352</v>
      </c>
      <c r="S996" s="25">
        <f t="shared" ca="1" si="787"/>
        <v>-72555606.770189553</v>
      </c>
    </row>
    <row r="997" spans="1:19" ht="15.75" customHeight="1" x14ac:dyDescent="0.25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-26759475.876553267</v>
      </c>
      <c r="R997" s="25">
        <f t="array" aca="1" ref="R997" ca="1">INDEX('Lorri 401b'!L:L,MATCH('Retirement Calculator'!A997,'Lorri 401b'!N:N,0),0)</f>
        <v>-46128622.067311652</v>
      </c>
      <c r="S997" s="25">
        <f t="shared" ca="1" si="787"/>
        <v>-72888097.943864912</v>
      </c>
    </row>
    <row r="998" spans="1:19" ht="15.75" customHeight="1" x14ac:dyDescent="0.25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-26879404.304225933</v>
      </c>
      <c r="R998" s="25">
        <f t="array" aca="1" ref="R998" ca="1">INDEX('Lorri 401b'!L:L,MATCH('Retirement Calculator'!A998,'Lorri 401b'!N:N,0),0)</f>
        <v>-46342570.193204671</v>
      </c>
      <c r="S998" s="25">
        <f t="shared" ca="1" si="787"/>
        <v>-73221974.497430608</v>
      </c>
    </row>
    <row r="999" spans="1:19" ht="15.75" customHeight="1" x14ac:dyDescent="0.25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-26999832.433680568</v>
      </c>
      <c r="R999" s="25">
        <f t="array" aca="1" ref="R999" ca="1">INDEX('Lorri 401b'!L:L,MATCH('Retirement Calculator'!A999,'Lorri 401b'!N:N,0),0)</f>
        <v>-46557409.769622244</v>
      </c>
      <c r="S999" s="25">
        <f t="shared" ca="1" si="787"/>
        <v>-73557242.203302816</v>
      </c>
    </row>
    <row r="1000" spans="1:19" ht="15.75" customHeight="1" x14ac:dyDescent="0.25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-27120762.34700793</v>
      </c>
      <c r="R1000" s="25">
        <f t="array" aca="1" ref="R1000" ca="1">INDEX('Lorri 401b'!L:L,MATCH('Retirement Calculator'!A1000,'Lorri 401b'!N:N,0),0)</f>
        <v>-46773144.510941558</v>
      </c>
      <c r="S1000" s="25">
        <f t="shared" ca="1" si="787"/>
        <v>-73893906.857949495</v>
      </c>
    </row>
    <row r="1001" spans="1:19" ht="15.75" customHeight="1" x14ac:dyDescent="0.25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-27242196.134974156</v>
      </c>
      <c r="R1001" s="25">
        <f t="array" aca="1" ref="R1001" ca="1">INDEX('Lorri 401b'!L:L,MATCH('Retirement Calculator'!A1001,'Lorri 401b'!N:N,0),0)</f>
        <v>-46989778.147016369</v>
      </c>
      <c r="S1001" s="25">
        <f t="shared" ca="1" si="787"/>
        <v>-74231974.281990528</v>
      </c>
    </row>
    <row r="1002" spans="1:19" ht="15.75" customHeight="1" x14ac:dyDescent="0.25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-27364135.897056907</v>
      </c>
      <c r="R1002" s="25">
        <f t="array" aca="1" ref="R1002" ca="1">INDEX('Lorri 401b'!L:L,MATCH('Retirement Calculator'!A1002,'Lorri 401b'!N:N,0),0)</f>
        <v>-47207314.423241489</v>
      </c>
      <c r="S1002" s="25">
        <f t="shared" ca="1" si="787"/>
        <v>-74571450.320298404</v>
      </c>
    </row>
    <row r="1003" spans="1:19" ht="15.75" customHeight="1" x14ac:dyDescent="0.25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-27486583.741481669</v>
      </c>
      <c r="R1003" s="25">
        <f t="array" aca="1" ref="R1003" ca="1">INDEX('Lorri 401b'!L:L,MATCH('Retirement Calculator'!A1003,'Lorri 401b'!N:N,0),0)</f>
        <v>-47425757.10061755</v>
      </c>
      <c r="S1003" s="25">
        <f t="shared" ca="1" si="787"/>
        <v>-74912340.84209922</v>
      </c>
    </row>
    <row r="1004" spans="1:19" ht="15.75" customHeight="1" x14ac:dyDescent="0.25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-27609541.785258204</v>
      </c>
      <c r="R1004" s="25">
        <f t="array" aca="1" ref="R1004" ca="1">INDEX('Lorri 401b'!L:L,MATCH('Retirement Calculator'!A1004,'Lorri 401b'!N:N,0),0)</f>
        <v>-47645109.955816008</v>
      </c>
      <c r="S1004" s="25">
        <f t="shared" ca="1" si="787"/>
        <v>-75254651.741074204</v>
      </c>
    </row>
    <row r="1005" spans="1:19" ht="15.75" customHeight="1" x14ac:dyDescent="0.25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-27733012.154217139</v>
      </c>
      <c r="R1005" s="25">
        <f t="array" aca="1" ref="R1005" ca="1">INDEX('Lorri 401b'!L:L,MATCH('Retirement Calculator'!A1005,'Lorri 401b'!N:N,0),0)</f>
        <v>-47865376.781244464</v>
      </c>
      <c r="S1005" s="25">
        <f t="shared" ca="1" si="787"/>
        <v>-75598388.935461611</v>
      </c>
    </row>
    <row r="1006" spans="1:19" ht="15.75" customHeight="1" x14ac:dyDescent="0.25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-27856996.983046737</v>
      </c>
      <c r="R1006" s="25">
        <f t="array" aca="1" ref="R1006" ca="1">INDEX('Lorri 401b'!L:L,MATCH('Retirement Calculator'!A1006,'Lorri 401b'!N:N,0),0)</f>
        <v>-48086561.385112204</v>
      </c>
      <c r="S1006" s="25">
        <f t="shared" ca="1" si="787"/>
        <v>-75943558.368158937</v>
      </c>
    </row>
    <row r="1007" spans="1:19" ht="15.75" customHeight="1" x14ac:dyDescent="0.25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-27981498.415329792</v>
      </c>
      <c r="R1007" s="25">
        <f t="array" aca="1" ref="R1007" ca="1">INDEX('Lorri 401b'!L:L,MATCH('Retirement Calculator'!A1007,'Lorri 401b'!N:N,0),0)</f>
        <v>-48308667.591496058</v>
      </c>
      <c r="S1007" s="25">
        <f t="shared" ca="1" si="787"/>
        <v>-76290166.006825849</v>
      </c>
    </row>
    <row r="1008" spans="1:19" ht="15.75" customHeight="1" x14ac:dyDescent="0.25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-28106518.603580691</v>
      </c>
      <c r="R1008" s="25">
        <f t="array" aca="1" ref="R1008" ca="1">INDEX('Lorri 401b'!L:L,MATCH('Retirement Calculator'!A1008,'Lorri 401b'!N:N,0),0)</f>
        <v>-48531699.240406513</v>
      </c>
      <c r="S1008" s="25">
        <f t="shared" ca="1" si="787"/>
        <v>-76638217.843987197</v>
      </c>
    </row>
    <row r="1009" spans="1:19" ht="15.75" customHeight="1" x14ac:dyDescent="0.25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-28232059.709282637</v>
      </c>
      <c r="R1009" s="25">
        <f t="array" aca="1" ref="R1009" ca="1">INDEX('Lorri 401b'!L:L,MATCH('Retirement Calculator'!A1009,'Lorri 401b'!N:N,0),0)</f>
        <v>-48755660.187854096</v>
      </c>
      <c r="S1009" s="25">
        <f t="shared" ca="1" si="787"/>
        <v>-76987719.897136733</v>
      </c>
    </row>
    <row r="1010" spans="1:19" ht="15.75" customHeight="1" x14ac:dyDescent="0.25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-28358123.902925007</v>
      </c>
      <c r="R1010" s="25">
        <f t="array" aca="1" ref="R1010" ca="1">INDEX('Lorri 401b'!L:L,MATCH('Retirement Calculator'!A1010,'Lorri 401b'!N:N,0),0)</f>
        <v>-48980554.305916041</v>
      </c>
      <c r="S1010" s="25">
        <f t="shared" ca="1" si="787"/>
        <v>-77338678.208841056</v>
      </c>
    </row>
    <row r="1011" spans="1:19" ht="15.75" customHeight="1" x14ac:dyDescent="0.25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-28484713.364040889</v>
      </c>
      <c r="R1011" s="25">
        <f t="array" aca="1" ref="R1011" ca="1">INDEX('Lorri 401b'!L:L,MATCH('Retirement Calculator'!A1011,'Lorri 401b'!N:N,0),0)</f>
        <v>-49206385.482803248</v>
      </c>
      <c r="S1011" s="25">
        <f t="shared" ca="1" si="787"/>
        <v>-77691098.846844137</v>
      </c>
    </row>
    <row r="1012" spans="1:19" ht="15.75" customHeight="1" x14ac:dyDescent="0.25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-28611830.281244751</v>
      </c>
      <c r="R1012" s="25">
        <f t="array" aca="1" ref="R1012" ca="1">INDEX('Lorri 401b'!L:L,MATCH('Retirement Calculator'!A1012,'Lorri 401b'!N:N,0),0)</f>
        <v>-49433157.622927479</v>
      </c>
      <c r="S1012" s="25">
        <f t="shared" ca="1" si="787"/>
        <v>-78044987.904172227</v>
      </c>
    </row>
    <row r="1013" spans="1:19" ht="15.75" customHeight="1" x14ac:dyDescent="0.25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-28739476.852270298</v>
      </c>
      <c r="R1013" s="25">
        <f t="array" aca="1" ref="R1013" ca="1">INDEX('Lorri 401b'!L:L,MATCH('Retirement Calculator'!A1013,'Lorri 401b'!N:N,0),0)</f>
        <v>-49660874.646968901</v>
      </c>
      <c r="S1013" s="25">
        <f t="shared" ca="1" si="787"/>
        <v>-78400351.499239206</v>
      </c>
    </row>
    <row r="1014" spans="1:19" ht="15.75" customHeight="1" x14ac:dyDescent="0.25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-28867655.284008451</v>
      </c>
      <c r="R1014" s="25">
        <f t="array" aca="1" ref="R1014" ca="1">INDEX('Lorri 401b'!L:L,MATCH('Retirement Calculator'!A1014,'Lorri 401b'!N:N,0),0)</f>
        <v>-49889540.491943829</v>
      </c>
      <c r="S1014" s="25">
        <f t="shared" ca="1" si="787"/>
        <v>-78757195.77595228</v>
      </c>
    </row>
    <row r="1015" spans="1:19" ht="15.75" customHeight="1" x14ac:dyDescent="0.25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-28996367.792545512</v>
      </c>
      <c r="R1015" s="25">
        <f t="array" aca="1" ref="R1015" ca="1">INDEX('Lorri 401b'!L:L,MATCH('Retirement Calculator'!A1015,'Lorri 401b'!N:N,0),0)</f>
        <v>-50119159.111272819</v>
      </c>
      <c r="S1015" s="25">
        <f t="shared" ca="1" si="787"/>
        <v>-79115526.903818339</v>
      </c>
    </row>
    <row r="1016" spans="1:19" ht="15.75" customHeight="1" x14ac:dyDescent="0.25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-29125616.603201479</v>
      </c>
      <c r="R1016" s="25">
        <f t="array" aca="1" ref="R1016" ca="1">INDEX('Lorri 401b'!L:L,MATCH('Retirement Calculator'!A1016,'Lorri 401b'!N:N,0),0)</f>
        <v>-50349734.474849008</v>
      </c>
      <c r="S1016" s="25">
        <f t="shared" ca="1" si="787"/>
        <v>-79475351.078050494</v>
      </c>
    </row>
    <row r="1017" spans="1:19" ht="15.75" customHeight="1" x14ac:dyDescent="0.25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-29255403.950568512</v>
      </c>
      <c r="R1017" s="25">
        <f t="array" aca="1" ref="R1017" ca="1">INDEX('Lorri 401b'!L:L,MATCH('Retirement Calculator'!A1017,'Lorri 401b'!N:N,0),0)</f>
        <v>-50581270.569106765</v>
      </c>
      <c r="S1017" s="25">
        <f t="shared" ca="1" si="787"/>
        <v>-79836674.519675285</v>
      </c>
    </row>
    <row r="1018" spans="1:19" ht="15.75" customHeight="1" x14ac:dyDescent="0.25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-29385732.078549575</v>
      </c>
      <c r="R1018" s="25">
        <f t="array" aca="1" ref="R1018" ca="1">INDEX('Lorri 401b'!L:L,MATCH('Retirement Calculator'!A1018,'Lorri 401b'!N:N,0),0)</f>
        <v>-50813771.397090599</v>
      </c>
      <c r="S1018" s="25">
        <f t="shared" ca="1" si="787"/>
        <v>-80199503.475640178</v>
      </c>
    </row>
    <row r="1019" spans="1:19" ht="15.75" customHeight="1" x14ac:dyDescent="0.25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-29516603.240397226</v>
      </c>
      <c r="R1019" s="25">
        <f t="array" aca="1" ref="R1019" ca="1">INDEX('Lorri 401b'!L:L,MATCH('Retirement Calculator'!A1019,'Lorri 401b'!N:N,0),0)</f>
        <v>-51047240.978524365</v>
      </c>
      <c r="S1019" s="25">
        <f t="shared" ca="1" si="787"/>
        <v>-80563844.218921587</v>
      </c>
    </row>
    <row r="1020" spans="1:19" ht="15.75" customHeight="1" x14ac:dyDescent="0.25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-29648019.698752575</v>
      </c>
      <c r="R1020" s="25">
        <f t="array" aca="1" ref="R1020" ca="1">INDEX('Lorri 401b'!L:L,MATCH('Retirement Calculator'!A1020,'Lorri 401b'!N:N,0),0)</f>
        <v>-51281683.34988077</v>
      </c>
      <c r="S1020" s="25">
        <f t="shared" ca="1" si="787"/>
        <v>-80929703.048633337</v>
      </c>
    </row>
    <row r="1021" spans="1:19" ht="15.75" customHeight="1" x14ac:dyDescent="0.25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-29779983.725684404</v>
      </c>
      <c r="R1021" s="25">
        <f t="array" aca="1" ref="R1021" ca="1">INDEX('Lorri 401b'!L:L,MATCH('Retirement Calculator'!A1021,'Lorri 401b'!N:N,0),0)</f>
        <v>-51517102.564451158</v>
      </c>
      <c r="S1021" s="25">
        <f t="shared" ca="1" si="787"/>
        <v>-81297086.290135562</v>
      </c>
    </row>
    <row r="1022" spans="1:19" ht="15.75" customHeight="1" x14ac:dyDescent="0.25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-29912497.602728449</v>
      </c>
      <c r="R1022" s="25">
        <f t="array" aca="1" ref="R1022" ca="1">INDEX('Lorri 401b'!L:L,MATCH('Retirement Calculator'!A1022,'Lorri 401b'!N:N,0),0)</f>
        <v>-51753502.692415595</v>
      </c>
      <c r="S1022" s="25">
        <f t="shared" ca="1" si="787"/>
        <v>-81666000.295144051</v>
      </c>
    </row>
    <row r="1023" spans="1:19" ht="15.75" customHeight="1" x14ac:dyDescent="0.25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-30045563.620926842</v>
      </c>
      <c r="R1023" s="25">
        <f t="array" aca="1" ref="R1023" ca="1">INDEX('Lorri 401b'!L:L,MATCH('Retirement Calculator'!A1023,'Lorri 401b'!N:N,0),0)</f>
        <v>-51990887.820913218</v>
      </c>
      <c r="S1023" s="25">
        <f t="shared" ca="1" si="787"/>
        <v>-82036451.441840053</v>
      </c>
    </row>
    <row r="1024" spans="1:19" ht="15.75" customHeight="1" x14ac:dyDescent="0.25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-30179184.08086773</v>
      </c>
      <c r="R1024" s="25">
        <f t="array" aca="1" ref="R1024" ca="1">INDEX('Lorri 401b'!L:L,MATCH('Retirement Calculator'!A1024,'Lorri 401b'!N:N,0),0)</f>
        <v>-52229262.054112911</v>
      </c>
      <c r="S1024" s="25">
        <f t="shared" ca="1" si="787"/>
        <v>-82408446.134980649</v>
      </c>
    </row>
    <row r="1025" spans="1:19" ht="15.75" customHeight="1" x14ac:dyDescent="0.25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-30313361.292725038</v>
      </c>
      <c r="R1025" s="25">
        <f t="array" aca="1" ref="R1025" ca="1">INDEX('Lorri 401b'!L:L,MATCH('Retirement Calculator'!A1025,'Lorri 401b'!N:N,0),0)</f>
        <v>-52468629.513284273</v>
      </c>
      <c r="S1025" s="25">
        <f t="shared" ca="1" si="787"/>
        <v>-82781990.806009308</v>
      </c>
    </row>
    <row r="1026" spans="1:19" ht="15.75" customHeight="1" x14ac:dyDescent="0.25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-30448097.576298419</v>
      </c>
      <c r="R1026" s="25">
        <f t="array" aca="1" ref="R1026" ca="1">INDEX('Lorri 401b'!L:L,MATCH('Retirement Calculator'!A1026,'Lorri 401b'!N:N,0),0)</f>
        <v>-52708994.336868845</v>
      </c>
      <c r="S1026" s="25">
        <f t="shared" ca="1" si="787"/>
        <v>-83157091.913167268</v>
      </c>
    </row>
    <row r="1027" spans="1:19" ht="15.75" customHeight="1" x14ac:dyDescent="0.25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-30583395.261053357</v>
      </c>
      <c r="R1027" s="25">
        <f t="array" aca="1" ref="R1027" ca="1">INDEX('Lorri 401b'!L:L,MATCH('Retirement Calculator'!A1027,'Lorri 401b'!N:N,0),0)</f>
        <v>-52950360.680551685</v>
      </c>
      <c r="S1027" s="25">
        <f t="shared" ca="1" si="787"/>
        <v>-83533755.941605046</v>
      </c>
    </row>
    <row r="1028" spans="1:19" ht="15.75" customHeight="1" x14ac:dyDescent="0.25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-30719256.68616144</v>
      </c>
      <c r="R1028" s="25">
        <f t="array" aca="1" ref="R1028" ca="1">INDEX('Lorri 401b'!L:L,MATCH('Retirement Calculator'!A1028,'Lorri 401b'!N:N,0),0)</f>
        <v>-53192732.717333205</v>
      </c>
      <c r="S1028" s="25">
        <f t="shared" ca="1" si="787"/>
        <v>-83911989.403494641</v>
      </c>
    </row>
    <row r="1029" spans="1:19" ht="15.75" customHeight="1" x14ac:dyDescent="0.25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-30855684.200540807</v>
      </c>
      <c r="R1029" s="25">
        <f t="array" aca="1" ref="R1029" ca="1">INDEX('Lorri 401b'!L:L,MATCH('Retirement Calculator'!A1029,'Lorri 401b'!N:N,0),0)</f>
        <v>-53436114.637601316</v>
      </c>
      <c r="S1029" s="25">
        <f t="shared" ca="1" si="787"/>
        <v>-84291798.838142127</v>
      </c>
    </row>
    <row r="1030" spans="1:19" ht="15.75" customHeight="1" x14ac:dyDescent="0.25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-30992680.162896752</v>
      </c>
      <c r="R1030" s="25">
        <f t="array" aca="1" ref="R1030" ca="1">INDEX('Lorri 401b'!L:L,MATCH('Retirement Calculator'!A1030,'Lorri 401b'!N:N,0),0)</f>
        <v>-53680510.649203874</v>
      </c>
      <c r="S1030" s="25">
        <f t="shared" ca="1" si="787"/>
        <v>-84673190.812100619</v>
      </c>
    </row>
    <row r="1031" spans="1:19" ht="15.75" customHeight="1" x14ac:dyDescent="0.25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-31130246.941762514</v>
      </c>
      <c r="R1031" s="25">
        <f t="array" aca="1" ref="R1031" ca="1">INDEX('Lorri 401b'!L:L,MATCH('Retirement Calculator'!A1031,'Lorri 401b'!N:N,0),0)</f>
        <v>-53925924.977521442</v>
      </c>
      <c r="S1031" s="25">
        <f t="shared" ref="S1031:S1171" ca="1" si="1047">SUM(Q1031:R1031)</f>
        <v>-85056171.919283956</v>
      </c>
    </row>
    <row r="1032" spans="1:19" ht="15.75" customHeight="1" x14ac:dyDescent="0.25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-31268386.915540218</v>
      </c>
      <c r="R1032" s="25">
        <f t="array" aca="1" ref="R1032" ca="1">INDEX('Lorri 401b'!L:L,MATCH('Retirement Calculator'!A1032,'Lorri 401b'!N:N,0),0)</f>
        <v>-54172361.865540333</v>
      </c>
      <c r="S1032" s="25">
        <f t="shared" ca="1" si="1047"/>
        <v>-85440748.781080544</v>
      </c>
    </row>
    <row r="1033" spans="1:19" ht="15.75" customHeight="1" x14ac:dyDescent="0.25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-31407102.472541995</v>
      </c>
      <c r="R1033" s="25">
        <f t="array" aca="1" ref="R1033" ca="1">INDEX('Lorri 401b'!L:L,MATCH('Retirement Calculator'!A1033,'Lorri 401b'!N:N,0),0)</f>
        <v>-54419825.573925972</v>
      </c>
      <c r="S1033" s="25">
        <f t="shared" ca="1" si="1047"/>
        <v>-85826928.04646796</v>
      </c>
    </row>
    <row r="1034" spans="1:19" ht="15.75" customHeight="1" x14ac:dyDescent="0.25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-31546396.011031281</v>
      </c>
      <c r="R1034" s="25">
        <f t="array" aca="1" ref="R1034" ca="1">INDEX('Lorri 401b'!L:L,MATCH('Retirement Calculator'!A1034,'Lorri 401b'!N:N,0),0)</f>
        <v>-54668320.381096549</v>
      </c>
      <c r="S1034" s="25">
        <f t="shared" ca="1" si="1047"/>
        <v>-86214716.392127827</v>
      </c>
    </row>
    <row r="1035" spans="1:19" ht="15.75" customHeight="1" x14ac:dyDescent="0.25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-31686269.939264271</v>
      </c>
      <c r="R1035" s="25">
        <f t="array" aca="1" ref="R1035" ca="1">INDEX('Lorri 401b'!L:L,MATCH('Retirement Calculator'!A1035,'Lorri 401b'!N:N,0),0)</f>
        <v>-54917850.583297007</v>
      </c>
      <c r="S1035" s="25">
        <f t="shared" ca="1" si="1047"/>
        <v>-86604120.522561282</v>
      </c>
    </row>
    <row r="1036" spans="1:19" ht="15.75" customHeight="1" x14ac:dyDescent="0.25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-31826726.675531566</v>
      </c>
      <c r="R1036" s="25">
        <f t="array" aca="1" ref="R1036" ca="1">INDEX('Lorri 401b'!L:L,MATCH('Retirement Calculator'!A1036,'Lorri 401b'!N:N,0),0)</f>
        <v>-55168420.494673297</v>
      </c>
      <c r="S1036" s="25">
        <f t="shared" ca="1" si="1047"/>
        <v>-86995147.170204863</v>
      </c>
    </row>
    <row r="1037" spans="1:19" ht="15.75" customHeight="1" x14ac:dyDescent="0.25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-31967768.648199975</v>
      </c>
      <c r="R1037" s="25">
        <f t="array" aca="1" ref="R1037" ca="1">INDEX('Lorri 401b'!L:L,MATCH('Retirement Calculator'!A1037,'Lorri 401b'!N:N,0),0)</f>
        <v>-55420034.447346993</v>
      </c>
      <c r="S1037" s="25">
        <f t="shared" ca="1" si="1047"/>
        <v>-87387803.095546961</v>
      </c>
    </row>
    <row r="1038" spans="1:19" ht="15.75" customHeight="1" x14ac:dyDescent="0.25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-32109398.2957545</v>
      </c>
      <c r="R1038" s="25">
        <f t="array" aca="1" ref="R1038" ca="1">INDEX('Lorri 401b'!L:L,MATCH('Retirement Calculator'!A1038,'Lorri 401b'!N:N,0),0)</f>
        <v>-55672696.79149016</v>
      </c>
      <c r="S1038" s="25">
        <f t="shared" ca="1" si="1047"/>
        <v>-87782095.08724466</v>
      </c>
    </row>
    <row r="1039" spans="1:19" ht="15.75" customHeight="1" x14ac:dyDescent="0.25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-32251618.066840503</v>
      </c>
      <c r="R1039" s="25">
        <f t="array" aca="1" ref="R1039" ca="1">INDEX('Lorri 401b'!L:L,MATCH('Retirement Calculator'!A1039,'Lorri 401b'!N:N,0),0)</f>
        <v>-55926411.895400591</v>
      </c>
      <c r="S1039" s="25">
        <f t="shared" ca="1" si="1047"/>
        <v>-88178029.962241098</v>
      </c>
    </row>
    <row r="1040" spans="1:19" ht="15.75" customHeight="1" x14ac:dyDescent="0.25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-32394430.420306031</v>
      </c>
      <c r="R1040" s="25">
        <f t="array" aca="1" ref="R1040" ca="1">INDEX('Lorri 401b'!L:L,MATCH('Retirement Calculator'!A1040,'Lorri 401b'!N:N,0),0)</f>
        <v>-56181184.145577312</v>
      </c>
      <c r="S1040" s="25">
        <f t="shared" ca="1" si="1047"/>
        <v>-88575614.565883338</v>
      </c>
    </row>
    <row r="1041" spans="1:19" ht="15.75" customHeight="1" x14ac:dyDescent="0.25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-32537837.825244334</v>
      </c>
      <c r="R1041" s="25">
        <f t="array" aca="1" ref="R1041" ca="1">INDEX('Lorri 401b'!L:L,MATCH('Retirement Calculator'!A1041,'Lorri 401b'!N:N,0),0)</f>
        <v>-56437017.94679644</v>
      </c>
      <c r="S1041" s="25">
        <f t="shared" ca="1" si="1047"/>
        <v>-88974855.772040769</v>
      </c>
    </row>
    <row r="1042" spans="1:19" ht="15.75" customHeight="1" x14ac:dyDescent="0.25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-32681842.761036545</v>
      </c>
      <c r="R1042" s="25">
        <f t="array" aca="1" ref="R1042" ca="1">INDEX('Lorri 401b'!L:L,MATCH('Retirement Calculator'!A1042,'Lorri 401b'!N:N,0),0)</f>
        <v>-56693917.72218731</v>
      </c>
      <c r="S1042" s="25">
        <f t="shared" ca="1" si="1047"/>
        <v>-89375760.483223855</v>
      </c>
    </row>
    <row r="1043" spans="1:19" ht="15.75" customHeight="1" x14ac:dyDescent="0.25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-32826447.717394557</v>
      </c>
      <c r="R1043" s="25">
        <f t="array" aca="1" ref="R1043" ca="1">INDEX('Lorri 401b'!L:L,MATCH('Retirement Calculator'!A1043,'Lorri 401b'!N:N,0),0)</f>
        <v>-56951887.913308978</v>
      </c>
      <c r="S1043" s="25">
        <f t="shared" ca="1" si="1047"/>
        <v>-89778335.630703539</v>
      </c>
    </row>
    <row r="1044" spans="1:19" ht="15.75" customHeight="1" x14ac:dyDescent="0.25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-32971655.194404062</v>
      </c>
      <c r="R1044" s="25">
        <f t="array" aca="1" ref="R1044" ca="1">INDEX('Lorri 401b'!L:L,MATCH('Retirement Calculator'!A1044,'Lorri 401b'!N:N,0),0)</f>
        <v>-57210932.980226986</v>
      </c>
      <c r="S1044" s="25">
        <f t="shared" ca="1" si="1047"/>
        <v>-90182588.174631044</v>
      </c>
    </row>
    <row r="1045" spans="1:19" ht="15.75" customHeight="1" x14ac:dyDescent="0.25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-33117467.702567771</v>
      </c>
      <c r="R1045" s="25">
        <f t="array" aca="1" ref="R1045" ca="1">INDEX('Lorri 401b'!L:L,MATCH('Retirement Calculator'!A1045,'Lorri 401b'!N:N,0),0)</f>
        <v>-57471057.401590489</v>
      </c>
      <c r="S1045" s="25">
        <f t="shared" ca="1" si="1047"/>
        <v>-90588525.104158252</v>
      </c>
    </row>
    <row r="1046" spans="1:19" ht="15.75" customHeight="1" x14ac:dyDescent="0.25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-33263887.762848828</v>
      </c>
      <c r="R1046" s="25">
        <f t="array" aca="1" ref="R1046" ca="1">INDEX('Lorri 401b'!L:L,MATCH('Retirement Calculator'!A1046,'Lorri 401b'!N:N,0),0)</f>
        <v>-57732265.67470967</v>
      </c>
      <c r="S1046" s="25">
        <f t="shared" ca="1" si="1047"/>
        <v>-90996153.437558502</v>
      </c>
    </row>
    <row r="1047" spans="1:19" ht="15.75" customHeight="1" x14ac:dyDescent="0.25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-33410917.906714391</v>
      </c>
      <c r="R1047" s="25">
        <f t="array" aca="1" ref="R1047" ca="1">INDEX('Lorri 401b'!L:L,MATCH('Retirement Calculator'!A1047,'Lorri 401b'!N:N,0),0)</f>
        <v>-57994562.315633513</v>
      </c>
      <c r="S1047" s="25">
        <f t="shared" ca="1" si="1047"/>
        <v>-91405480.2223479</v>
      </c>
    </row>
    <row r="1048" spans="1:19" ht="15.75" customHeight="1" x14ac:dyDescent="0.25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-33558560.676179394</v>
      </c>
      <c r="R1048" s="25">
        <f t="array" aca="1" ref="R1048" ca="1">INDEX('Lorri 401b'!L:L,MATCH('Retirement Calculator'!A1048,'Lorri 401b'!N:N,0),0)</f>
        <v>-58257951.859227873</v>
      </c>
      <c r="S1048" s="25">
        <f t="shared" ca="1" si="1047"/>
        <v>-91816512.535407275</v>
      </c>
    </row>
    <row r="1049" spans="1:19" ht="15.75" customHeight="1" x14ac:dyDescent="0.25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-33706818.623850502</v>
      </c>
      <c r="R1049" s="25">
        <f t="array" aca="1" ref="R1049" ca="1">INDEX('Lorri 401b'!L:L,MATCH('Retirement Calculator'!A1049,'Lorri 401b'!N:N,0),0)</f>
        <v>-58522438.859253876</v>
      </c>
      <c r="S1049" s="25">
        <f t="shared" ca="1" si="1047"/>
        <v>-92229257.483104378</v>
      </c>
    </row>
    <row r="1050" spans="1:19" ht="15.75" customHeight="1" x14ac:dyDescent="0.25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-33855694.312970243</v>
      </c>
      <c r="R1050" s="25">
        <f t="array" aca="1" ref="R1050" ca="1">INDEX('Lorri 401b'!L:L,MATCH('Retirement Calculator'!A1050,'Lorri 401b'!N:N,0),0)</f>
        <v>-58788027.888446659</v>
      </c>
      <c r="S1050" s="25">
        <f t="shared" ca="1" si="1047"/>
        <v>-92643722.20141691</v>
      </c>
    </row>
    <row r="1051" spans="1:19" ht="15.75" customHeight="1" x14ac:dyDescent="0.25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-34005190.317461319</v>
      </c>
      <c r="R1051" s="25">
        <f t="array" aca="1" ref="R1051" ca="1">INDEX('Lorri 401b'!L:L,MATCH('Retirement Calculator'!A1051,'Lorri 401b'!N:N,0),0)</f>
        <v>-59054723.53859441</v>
      </c>
      <c r="S1051" s="25">
        <f t="shared" ca="1" si="1047"/>
        <v>-93059913.856055737</v>
      </c>
    </row>
    <row r="1052" spans="1:19" ht="15.75" customHeight="1" x14ac:dyDescent="0.25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-34155309.221971102</v>
      </c>
      <c r="R1052" s="25">
        <f t="array" aca="1" ref="R1052" ca="1">INDEX('Lorri 401b'!L:L,MATCH('Retirement Calculator'!A1052,'Lorri 401b'!N:N,0),0)</f>
        <v>-59322530.420617774</v>
      </c>
      <c r="S1052" s="25">
        <f t="shared" ca="1" si="1047"/>
        <v>-93477839.642588884</v>
      </c>
    </row>
    <row r="1053" spans="1:19" ht="15.75" customHeight="1" x14ac:dyDescent="0.25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-34306053.621916346</v>
      </c>
      <c r="R1053" s="25">
        <f t="array" aca="1" ref="R1053" ca="1">INDEX('Lorri 401b'!L:L,MATCH('Retirement Calculator'!A1053,'Lorri 401b'!N:N,0),0)</f>
        <v>-59591453.164649568</v>
      </c>
      <c r="S1053" s="25">
        <f t="shared" ca="1" si="1047"/>
        <v>-93897506.786565915</v>
      </c>
    </row>
    <row r="1054" spans="1:19" ht="15.75" customHeight="1" x14ac:dyDescent="0.25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-34457426.123528026</v>
      </c>
      <c r="R1054" s="25">
        <f t="array" aca="1" ref="R1054" ca="1">INDEX('Lorri 401b'!L:L,MATCH('Retirement Calculator'!A1054,'Lorri 401b'!N:N,0),0)</f>
        <v>-59861496.42011483</v>
      </c>
      <c r="S1054" s="25">
        <f t="shared" ca="1" si="1047"/>
        <v>-94318922.543642849</v>
      </c>
    </row>
    <row r="1055" spans="1:19" ht="15.75" customHeight="1" x14ac:dyDescent="0.25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-34609429.343896426</v>
      </c>
      <c r="R1055" s="25">
        <f t="array" aca="1" ref="R1055" ca="1">INDEX('Lorri 401b'!L:L,MATCH('Retirement Calculator'!A1055,'Lorri 401b'!N:N,0),0)</f>
        <v>-60132664.855811194</v>
      </c>
      <c r="S1055" s="25">
        <f t="shared" ca="1" si="1047"/>
        <v>-94742094.199707627</v>
      </c>
    </row>
    <row r="1056" spans="1:19" ht="15.75" customHeight="1" x14ac:dyDescent="0.25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-34762065.91101636</v>
      </c>
      <c r="R1056" s="25">
        <f t="array" aca="1" ref="R1056" ca="1">INDEX('Lorri 401b'!L:L,MATCH('Retirement Calculator'!A1056,'Lorri 401b'!N:N,0),0)</f>
        <v>-60404963.159989625</v>
      </c>
      <c r="S1056" s="25">
        <f t="shared" ca="1" si="1047"/>
        <v>-95167029.071005985</v>
      </c>
    </row>
    <row r="1057" spans="1:19" ht="15.75" customHeight="1" x14ac:dyDescent="0.25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-34915338.463832624</v>
      </c>
      <c r="R1057" s="25">
        <f t="array" aca="1" ref="R1057" ca="1">INDEX('Lorri 401b'!L:L,MATCH('Retirement Calculator'!A1057,'Lorri 401b'!N:N,0),0)</f>
        <v>-60678396.040435471</v>
      </c>
      <c r="S1057" s="25">
        <f t="shared" ca="1" si="1047"/>
        <v>-95593734.504268095</v>
      </c>
    </row>
    <row r="1058" spans="1:19" ht="15.75" customHeight="1" x14ac:dyDescent="0.25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-35069249.652285621</v>
      </c>
      <c r="R1058" s="25">
        <f t="array" aca="1" ref="R1058" ca="1">INDEX('Lorri 401b'!L:L,MATCH('Retirement Calculator'!A1058,'Lorri 401b'!N:N,0),0)</f>
        <v>-60952968.224549837</v>
      </c>
      <c r="S1058" s="25">
        <f t="shared" ca="1" si="1047"/>
        <v>-96022217.876835465</v>
      </c>
    </row>
    <row r="1059" spans="1:19" ht="15.75" customHeight="1" x14ac:dyDescent="0.25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-35223802.137357175</v>
      </c>
      <c r="R1059" s="25">
        <f t="array" aca="1" ref="R1059" ca="1">INDEX('Lorri 401b'!L:L,MATCH('Retirement Calculator'!A1059,'Lorri 401b'!N:N,0),0)</f>
        <v>-61228684.45943135</v>
      </c>
      <c r="S1059" s="25">
        <f t="shared" ca="1" si="1047"/>
        <v>-96452486.596788526</v>
      </c>
    </row>
    <row r="1060" spans="1:19" ht="15.75" customHeight="1" x14ac:dyDescent="0.25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-35378998.591116525</v>
      </c>
      <c r="R1060" s="25">
        <f t="array" aca="1" ref="R1060" ca="1">INDEX('Lorri 401b'!L:L,MATCH('Retirement Calculator'!A1060,'Lorri 401b'!N:N,0),0)</f>
        <v>-61505549.511958204</v>
      </c>
      <c r="S1060" s="25">
        <f t="shared" ca="1" si="1047"/>
        <v>-96884548.103074729</v>
      </c>
    </row>
    <row r="1061" spans="1:19" ht="15.75" customHeight="1" x14ac:dyDescent="0.25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-35534841.69676654</v>
      </c>
      <c r="R1061" s="25">
        <f t="array" aca="1" ref="R1061" ca="1">INDEX('Lorri 401b'!L:L,MATCH('Retirement Calculator'!A1061,'Lorri 401b'!N:N,0),0)</f>
        <v>-61783568.168870583</v>
      </c>
      <c r="S1061" s="25">
        <f t="shared" ca="1" si="1047"/>
        <v>-97318409.865637124</v>
      </c>
    </row>
    <row r="1062" spans="1:19" ht="15.75" customHeight="1" x14ac:dyDescent="0.25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-35691334.148690097</v>
      </c>
      <c r="R1062" s="25">
        <f t="array" aca="1" ref="R1062" ca="1">INDEX('Lorri 401b'!L:L,MATCH('Retirement Calculator'!A1062,'Lorri 401b'!N:N,0),0)</f>
        <v>-62062745.236853436</v>
      </c>
      <c r="S1062" s="25">
        <f t="shared" ca="1" si="1047"/>
        <v>-97754079.385543525</v>
      </c>
    </row>
    <row r="1063" spans="1:19" ht="15.75" customHeight="1" x14ac:dyDescent="0.25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-35848478.652496666</v>
      </c>
      <c r="R1063" s="25">
        <f t="array" aca="1" ref="R1063" ca="1">INDEX('Lorri 401b'!L:L,MATCH('Retirement Calculator'!A1063,'Lorri 401b'!N:N,0),0)</f>
        <v>-62343085.542619549</v>
      </c>
      <c r="S1063" s="25">
        <f t="shared" ca="1" si="1047"/>
        <v>-98191564.195116222</v>
      </c>
    </row>
    <row r="1064" spans="1:19" ht="15.75" customHeight="1" x14ac:dyDescent="0.25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-36006277.925069101</v>
      </c>
      <c r="R1064" s="25">
        <f t="array" aca="1" ref="R1064" ca="1">INDEX('Lorri 401b'!L:L,MATCH('Retirement Calculator'!A1064,'Lorri 401b'!N:N,0),0)</f>
        <v>-62624593.932993017</v>
      </c>
      <c r="S1064" s="25">
        <f t="shared" ca="1" si="1047"/>
        <v>-98630871.858062118</v>
      </c>
    </row>
    <row r="1065" spans="1:19" ht="15.75" customHeight="1" x14ac:dyDescent="0.25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-36164734.694610588</v>
      </c>
      <c r="R1065" s="25">
        <f t="array" aca="1" ref="R1065" ca="1">INDEX('Lorri 401b'!L:L,MATCH('Retirement Calculator'!A1065,'Lorri 401b'!N:N,0),0)</f>
        <v>-62907275.27499304</v>
      </c>
      <c r="S1065" s="25">
        <f t="shared" ca="1" si="1047"/>
        <v>-99072009.969603628</v>
      </c>
    </row>
    <row r="1066" spans="1:19" ht="15.75" customHeight="1" x14ac:dyDescent="0.25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-36323851.700691827</v>
      </c>
      <c r="R1066" s="25">
        <f t="array" aca="1" ref="R1066" ca="1">INDEX('Lorri 401b'!L:L,MATCH('Retirement Calculator'!A1066,'Lorri 401b'!N:N,0),0)</f>
        <v>-63191134.455918066</v>
      </c>
      <c r="S1066" s="25">
        <f t="shared" ca="1" si="1047"/>
        <v>-99514986.156609893</v>
      </c>
    </row>
    <row r="1067" spans="1:19" ht="15.75" customHeight="1" x14ac:dyDescent="0.25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-36483631.694298409</v>
      </c>
      <c r="R1067" s="25">
        <f t="array" aca="1" ref="R1067" ca="1">INDEX('Lorri 401b'!L:L,MATCH('Retirement Calculator'!A1067,'Lorri 401b'!N:N,0),0)</f>
        <v>-63476176.38343028</v>
      </c>
      <c r="S1067" s="25">
        <f t="shared" ca="1" si="1047"/>
        <v>-99959808.077728689</v>
      </c>
    </row>
    <row r="1068" spans="1:19" ht="15.75" customHeight="1" x14ac:dyDescent="0.25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-36644077.437878348</v>
      </c>
      <c r="R1068" s="25">
        <f t="array" aca="1" ref="R1068" ca="1">INDEX('Lorri 401b'!L:L,MATCH('Retirement Calculator'!A1068,'Lorri 401b'!N:N,0),0)</f>
        <v>-63762405.985640459</v>
      </c>
      <c r="S1068" s="25">
        <f t="shared" ca="1" si="1047"/>
        <v>-100406483.42351881</v>
      </c>
    </row>
    <row r="1069" spans="1:19" ht="15.75" customHeight="1" x14ac:dyDescent="0.25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-36805191.705389872</v>
      </c>
      <c r="R1069" s="25">
        <f t="array" aca="1" ref="R1069" ca="1">INDEX('Lorri 401b'!L:L,MATCH('Retirement Calculator'!A1069,'Lorri 401b'!N:N,0),0)</f>
        <v>-64049828.211193182</v>
      </c>
      <c r="S1069" s="25">
        <f t="shared" ca="1" si="1047"/>
        <v>-100855019.91658306</v>
      </c>
    </row>
    <row r="1070" spans="1:19" ht="15.75" customHeight="1" x14ac:dyDescent="0.25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-36966977.282349363</v>
      </c>
      <c r="R1070" s="25">
        <f t="array" aca="1" ref="R1070" ca="1">INDEX('Lorri 401b'!L:L,MATCH('Retirement Calculator'!A1070,'Lorri 401b'!N:N,0),0)</f>
        <v>-64338448.029352374</v>
      </c>
      <c r="S1070" s="25">
        <f t="shared" ca="1" si="1047"/>
        <v>-101305425.31170174</v>
      </c>
    </row>
    <row r="1071" spans="1:19" ht="15.75" customHeight="1" x14ac:dyDescent="0.25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-37129436.965879515</v>
      </c>
      <c r="R1071" s="25">
        <f t="array" aca="1" ref="R1071" ca="1">INDEX('Lorri 401b'!L:L,MATCH('Retirement Calculator'!A1071,'Lorri 401b'!N:N,0),0)</f>
        <v>-64628270.430087231</v>
      </c>
      <c r="S1071" s="25">
        <f t="shared" ca="1" si="1047"/>
        <v>-101757707.39596674</v>
      </c>
    </row>
    <row r="1072" spans="1:19" ht="15.75" customHeight="1" x14ac:dyDescent="0.25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-37292573.564757712</v>
      </c>
      <c r="R1072" s="25">
        <f t="array" aca="1" ref="R1072" ca="1">INDEX('Lorri 401b'!L:L,MATCH('Retirement Calculator'!A1072,'Lorri 401b'!N:N,0),0)</f>
        <v>-64919300.424158484</v>
      </c>
      <c r="S1072" s="25">
        <f t="shared" ca="1" si="1047"/>
        <v>-102211873.98891619</v>
      </c>
    </row>
    <row r="1073" spans="1:19" ht="15.75" customHeight="1" x14ac:dyDescent="0.25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-37456389.899464563</v>
      </c>
      <c r="R1073" s="25">
        <f t="array" aca="1" ref="R1073" ca="1">INDEX('Lorri 401b'!L:L,MATCH('Retirement Calculator'!A1073,'Lorri 401b'!N:N,0),0)</f>
        <v>-65211543.04320503</v>
      </c>
      <c r="S1073" s="25">
        <f t="shared" ca="1" si="1047"/>
        <v>-102667932.9426696</v>
      </c>
    </row>
    <row r="1074" spans="1:19" ht="15.75" customHeight="1" x14ac:dyDescent="0.25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-37620888.802232698</v>
      </c>
      <c r="R1074" s="25">
        <f t="array" aca="1" ref="R1074" ca="1">INDEX('Lorri 401b'!L:L,MATCH('Retirement Calculator'!A1074,'Lorri 401b'!N:N,0),0)</f>
        <v>-65505003.339830942</v>
      </c>
      <c r="S1074" s="25">
        <f t="shared" ca="1" si="1047"/>
        <v>-103125892.14206365</v>
      </c>
    </row>
    <row r="1075" spans="1:19" ht="15.75" customHeight="1" x14ac:dyDescent="0.25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-37786073.117095694</v>
      </c>
      <c r="R1075" s="25">
        <f t="array" aca="1" ref="R1075" ca="1">INDEX('Lorri 401b'!L:L,MATCH('Retirement Calculator'!A1075,'Lorri 401b'!N:N,0),0)</f>
        <v>-65799686.387692794</v>
      </c>
      <c r="S1075" s="25">
        <f t="shared" ca="1" si="1047"/>
        <v>-103585759.50478849</v>
      </c>
    </row>
    <row r="1076" spans="1:19" ht="15.75" customHeight="1" x14ac:dyDescent="0.25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-37951945.699937291</v>
      </c>
      <c r="R1076" s="25">
        <f t="array" aca="1" ref="R1076" ca="1">INDEX('Lorri 401b'!L:L,MATCH('Retirement Calculator'!A1076,'Lorri 401b'!N:N,0),0)</f>
        <v>-66095597.2815874</v>
      </c>
      <c r="S1076" s="25">
        <f t="shared" ca="1" si="1047"/>
        <v>-104047542.98152469</v>
      </c>
    </row>
    <row r="1077" spans="1:19" ht="15.75" customHeight="1" x14ac:dyDescent="0.25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-38118509.418540724</v>
      </c>
      <c r="R1077" s="25">
        <f t="array" aca="1" ref="R1077" ca="1">INDEX('Lorri 401b'!L:L,MATCH('Retirement Calculator'!A1077,'Lorri 401b'!N:N,0),0)</f>
        <v>-66392741.137539901</v>
      </c>
      <c r="S1077" s="25">
        <f t="shared" ca="1" si="1047"/>
        <v>-104511250.55608062</v>
      </c>
    </row>
    <row r="1078" spans="1:19" ht="15.75" customHeight="1" x14ac:dyDescent="0.25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-38285767.152638339</v>
      </c>
      <c r="R1078" s="25">
        <f t="array" aca="1" ref="R1078" ca="1">INDEX('Lorri 401b'!L:L,MATCH('Retirement Calculator'!A1078,'Lorri 401b'!N:N,0),0)</f>
        <v>-66691123.092892207</v>
      </c>
      <c r="S1078" s="25">
        <f t="shared" ca="1" si="1047"/>
        <v>-104976890.24553055</v>
      </c>
    </row>
    <row r="1079" spans="1:19" ht="15.75" customHeight="1" x14ac:dyDescent="0.25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-38453721.793961361</v>
      </c>
      <c r="R1079" s="25">
        <f t="array" aca="1" ref="R1079" ca="1">INDEX('Lorri 401b'!L:L,MATCH('Retirement Calculator'!A1079,'Lorri 401b'!N:N,0),0)</f>
        <v>-66990748.306391813</v>
      </c>
      <c r="S1079" s="25">
        <f t="shared" ca="1" si="1047"/>
        <v>-105444470.10035318</v>
      </c>
    </row>
    <row r="1080" spans="1:19" ht="15.75" customHeight="1" x14ac:dyDescent="0.25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-38622376.246289894</v>
      </c>
      <c r="R1080" s="25">
        <f t="array" aca="1" ref="R1080" ca="1">INDEX('Lorri 401b'!L:L,MATCH('Retirement Calculator'!A1080,'Lorri 401b'!N:N,0),0)</f>
        <v>-67291621.958280995</v>
      </c>
      <c r="S1080" s="25">
        <f t="shared" ca="1" si="1047"/>
        <v>-105913998.20457089</v>
      </c>
    </row>
    <row r="1081" spans="1:19" ht="15.75" customHeight="1" x14ac:dyDescent="0.25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-38791733.425503135</v>
      </c>
      <c r="R1081" s="25">
        <f t="array" aca="1" ref="R1081" ca="1">INDEX('Lorri 401b'!L:L,MATCH('Retirement Calculator'!A1081,'Lorri 401b'!N:N,0),0)</f>
        <v>-67593749.250386402</v>
      </c>
      <c r="S1081" s="25">
        <f t="shared" ca="1" si="1047"/>
        <v>-106385482.67588954</v>
      </c>
    </row>
    <row r="1082" spans="1:19" ht="15.75" customHeight="1" x14ac:dyDescent="0.25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-38961796.259629764</v>
      </c>
      <c r="R1082" s="25">
        <f t="array" aca="1" ref="R1082" ca="1">INDEX('Lorri 401b'!L:L,MATCH('Retirement Calculator'!A1082,'Lorri 401b'!N:N,0),0)</f>
        <v>-67897135.406208903</v>
      </c>
      <c r="S1082" s="25">
        <f t="shared" ca="1" si="1047"/>
        <v>-106858931.66583866</v>
      </c>
    </row>
    <row r="1083" spans="1:19" ht="15.75" customHeight="1" x14ac:dyDescent="0.25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-39132567.688898586</v>
      </c>
      <c r="R1083" s="25">
        <f t="array" aca="1" ref="R1083" ca="1">INDEX('Lorri 401b'!L:L,MATCH('Retirement Calculator'!A1083,'Lorri 401b'!N:N,0),0)</f>
        <v>-68201785.671013996</v>
      </c>
      <c r="S1083" s="25">
        <f t="shared" ca="1" si="1047"/>
        <v>-107334353.35991257</v>
      </c>
    </row>
    <row r="1084" spans="1:19" ht="15.75" customHeight="1" x14ac:dyDescent="0.25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-39304050.665789358</v>
      </c>
      <c r="R1084" s="25">
        <f t="array" aca="1" ref="R1084" ca="1">INDEX('Lorri 401b'!L:L,MATCH('Retirement Calculator'!A1084,'Lorri 401b'!N:N,0),0)</f>
        <v>-68507705.311922446</v>
      </c>
      <c r="S1084" s="25">
        <f t="shared" ca="1" si="1047"/>
        <v>-107811755.9777118</v>
      </c>
    </row>
    <row r="1085" spans="1:19" ht="15.75" customHeight="1" x14ac:dyDescent="0.25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-39476248.155083843</v>
      </c>
      <c r="R1085" s="25">
        <f t="array" aca="1" ref="R1085" ca="1">INDEX('Lorri 401b'!L:L,MATCH('Retirement Calculator'!A1085,'Lorri 401b'!N:N,0),0)</f>
        <v>-68814899.618001357</v>
      </c>
      <c r="S1085" s="25">
        <f t="shared" ca="1" si="1047"/>
        <v>-108291147.77308521</v>
      </c>
    </row>
    <row r="1086" spans="1:19" ht="15.75" customHeight="1" x14ac:dyDescent="0.25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-39649163.133917056</v>
      </c>
      <c r="R1086" s="25">
        <f t="array" aca="1" ref="R1086" ca="1">INDEX('Lorri 401b'!L:L,MATCH('Retirement Calculator'!A1086,'Lorri 401b'!N:N,0),0)</f>
        <v>-69123373.900355592</v>
      </c>
      <c r="S1086" s="25">
        <f t="shared" ca="1" si="1047"/>
        <v>-108772537.03427264</v>
      </c>
    </row>
    <row r="1087" spans="1:19" ht="15.75" customHeight="1" x14ac:dyDescent="0.25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-39822798.591828741</v>
      </c>
      <c r="R1087" s="25">
        <f t="array" aca="1" ref="R1087" ca="1">INDEX('Lorri 401b'!L:L,MATCH('Retirement Calculator'!A1087,'Lorri 401b'!N:N,0),0)</f>
        <v>-69433133.492219642</v>
      </c>
      <c r="S1087" s="25">
        <f t="shared" ca="1" si="1047"/>
        <v>-109255932.08404839</v>
      </c>
    </row>
    <row r="1088" spans="1:19" ht="15.75" customHeight="1" x14ac:dyDescent="0.25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-39997157.530815057</v>
      </c>
      <c r="R1088" s="25">
        <f t="array" aca="1" ref="R1088" ca="1">INDEX('Lorri 401b'!L:L,MATCH('Retirement Calculator'!A1088,'Lorri 401b'!N:N,0),0)</f>
        <v>-69744183.749049783</v>
      </c>
      <c r="S1088" s="25">
        <f t="shared" ca="1" si="1047"/>
        <v>-109741341.27986485</v>
      </c>
    </row>
    <row r="1089" spans="1:19" ht="15.75" customHeight="1" x14ac:dyDescent="0.25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-40172242.965380482</v>
      </c>
      <c r="R1089" s="25">
        <f t="array" aca="1" ref="R1089" ca="1">INDEX('Lorri 401b'!L:L,MATCH('Retirement Calculator'!A1089,'Lorri 401b'!N:N,0),0)</f>
        <v>-70056530.048616722</v>
      </c>
      <c r="S1089" s="25">
        <f t="shared" ca="1" si="1047"/>
        <v>-110228773.0139972</v>
      </c>
    </row>
    <row r="1090" spans="1:19" ht="15.75" customHeight="1" x14ac:dyDescent="0.25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-40348057.922589928</v>
      </c>
      <c r="R1090" s="25">
        <f t="array" aca="1" ref="R1090" ca="1">INDEX('Lorri 401b'!L:L,MATCH('Retirement Calculator'!A1090,'Lorri 401b'!N:N,0),0)</f>
        <v>-70370177.79109852</v>
      </c>
      <c r="S1090" s="25">
        <f t="shared" ca="1" si="1047"/>
        <v>-110718235.71368845</v>
      </c>
    </row>
    <row r="1091" spans="1:19" ht="15.75" customHeight="1" x14ac:dyDescent="0.25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-40524605.442121081</v>
      </c>
      <c r="R1091" s="25">
        <f t="array" aca="1" ref="R1091" ca="1">INDEX('Lorri 401b'!L:L,MATCH('Retirement Calculator'!A1091,'Lorri 401b'!N:N,0),0)</f>
        <v>-70685132.39917399</v>
      </c>
      <c r="S1091" s="25">
        <f t="shared" ca="1" si="1047"/>
        <v>-111209737.84129506</v>
      </c>
    </row>
    <row r="1092" spans="1:19" ht="15.75" customHeight="1" x14ac:dyDescent="0.25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-40701888.576316945</v>
      </c>
      <c r="R1092" s="25">
        <f t="array" aca="1" ref="R1092" ca="1">INDEX('Lorri 401b'!L:L,MATCH('Retirement Calculator'!A1092,'Lorri 401b'!N:N,0),0)</f>
        <v>-71001399.318116441</v>
      </c>
      <c r="S1092" s="25">
        <f t="shared" ca="1" si="1047"/>
        <v>-111703287.89443338</v>
      </c>
    </row>
    <row r="1093" spans="1:19" ht="15.75" customHeight="1" x14ac:dyDescent="0.25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-40879910.390238628</v>
      </c>
      <c r="R1093" s="25">
        <f t="array" aca="1" ref="R1093" ca="1">INDEX('Lorri 401b'!L:L,MATCH('Retirement Calculator'!A1093,'Lorri 401b'!N:N,0),0)</f>
        <v>-71318984.015887827</v>
      </c>
      <c r="S1093" s="25">
        <f t="shared" ca="1" si="1047"/>
        <v>-112198894.40612645</v>
      </c>
    </row>
    <row r="1094" spans="1:19" ht="15.75" customHeight="1" x14ac:dyDescent="0.25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-41058673.961718321</v>
      </c>
      <c r="R1094" s="25">
        <f t="array" aca="1" ref="R1094" ca="1">INDEX('Lorri 401b'!L:L,MATCH('Retirement Calculator'!A1094,'Lorri 401b'!N:N,0),0)</f>
        <v>-71637891.983233258</v>
      </c>
      <c r="S1094" s="25">
        <f t="shared" ca="1" si="1047"/>
        <v>-112696565.94495158</v>
      </c>
    </row>
    <row r="1095" spans="1:19" ht="15.75" customHeight="1" x14ac:dyDescent="0.25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-41238182.381412514</v>
      </c>
      <c r="R1095" s="25">
        <f t="array" aca="1" ref="R1095" ca="1">INDEX('Lorri 401b'!L:L,MATCH('Retirement Calculator'!A1095,'Lorri 401b'!N:N,0),0)</f>
        <v>-71958128.733775958</v>
      </c>
      <c r="S1095" s="25">
        <f t="shared" ca="1" si="1047"/>
        <v>-113196311.11518848</v>
      </c>
    </row>
    <row r="1096" spans="1:19" ht="15.75" customHeight="1" x14ac:dyDescent="0.25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-41418438.752855428</v>
      </c>
      <c r="R1096" s="25">
        <f t="array" aca="1" ref="R1096" ca="1">INDEX('Lorri 401b'!L:L,MATCH('Retirement Calculator'!A1096,'Lorri 401b'!N:N,0),0)</f>
        <v>-72279699.804112583</v>
      </c>
      <c r="S1096" s="25">
        <f t="shared" ca="1" si="1047"/>
        <v>-113698138.556968</v>
      </c>
    </row>
    <row r="1097" spans="1:19" ht="15.75" customHeight="1" x14ac:dyDescent="0.25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-41599446.192512691</v>
      </c>
      <c r="R1097" s="25">
        <f t="array" aca="1" ref="R1097" ca="1">INDEX('Lorri 401b'!L:L,MATCH('Retirement Calculator'!A1097,'Lorri 401b'!N:N,0),0)</f>
        <v>-72602610.753908947</v>
      </c>
      <c r="S1097" s="25">
        <f t="shared" ca="1" si="1047"/>
        <v>-114202056.94642164</v>
      </c>
    </row>
    <row r="1098" spans="1:19" ht="15.75" customHeight="1" x14ac:dyDescent="0.25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-41781207.829835191</v>
      </c>
      <c r="R1098" s="25">
        <f t="array" aca="1" ref="R1098" ca="1">INDEX('Lorri 401b'!L:L,MATCH('Retirement Calculator'!A1098,'Lorri 401b'!N:N,0),0)</f>
        <v>-72926867.165996134</v>
      </c>
      <c r="S1098" s="25">
        <f t="shared" ca="1" si="1047"/>
        <v>-114708074.99583133</v>
      </c>
    </row>
    <row r="1099" spans="1:19" ht="15.75" customHeight="1" x14ac:dyDescent="0.25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-41963726.807313204</v>
      </c>
      <c r="R1099" s="25">
        <f t="array" aca="1" ref="R1099" ca="1">INDEX('Lorri 401b'!L:L,MATCH('Retirement Calculator'!A1099,'Lorri 401b'!N:N,0),0)</f>
        <v>-73252474.646467015</v>
      </c>
      <c r="S1099" s="25">
        <f t="shared" ca="1" si="1047"/>
        <v>-115216201.45378022</v>
      </c>
    </row>
    <row r="1100" spans="1:19" ht="15.75" customHeight="1" x14ac:dyDescent="0.25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-42147006.280530706</v>
      </c>
      <c r="R1100" s="25">
        <f t="array" aca="1" ref="R1100" ca="1">INDEX('Lorri 401b'!L:L,MATCH('Retirement Calculator'!A1100,'Lorri 401b'!N:N,0),0)</f>
        <v>-73579438.824773192</v>
      </c>
      <c r="S1100" s="25">
        <f t="shared" ca="1" si="1047"/>
        <v>-115726445.1053039</v>
      </c>
    </row>
    <row r="1101" spans="1:19" ht="15.75" customHeight="1" x14ac:dyDescent="0.25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-42331049.418219946</v>
      </c>
      <c r="R1101" s="25">
        <f t="array" aca="1" ref="R1101" ca="1">INDEX('Lorri 401b'!L:L,MATCH('Retirement Calculator'!A1101,'Lorri 401b'!N:N,0),0)</f>
        <v>-73907765.353822306</v>
      </c>
      <c r="S1101" s="25">
        <f t="shared" ca="1" si="1047"/>
        <v>-116238814.77204224</v>
      </c>
    </row>
    <row r="1102" spans="1:19" ht="15.75" customHeight="1" x14ac:dyDescent="0.25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-42515859.402316228</v>
      </c>
      <c r="R1102" s="25">
        <f t="array" aca="1" ref="R1102" ca="1">INDEX('Lorri 401b'!L:L,MATCH('Retirement Calculator'!A1102,'Lorri 401b'!N:N,0),0)</f>
        <v>-74237459.910075799</v>
      </c>
      <c r="S1102" s="25">
        <f t="shared" ca="1" si="1047"/>
        <v>-116753319.31239203</v>
      </c>
    </row>
    <row r="1103" spans="1:19" ht="15.75" customHeight="1" x14ac:dyDescent="0.25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-42701439.428012908</v>
      </c>
      <c r="R1103" s="25">
        <f t="array" aca="1" ref="R1103" ca="1">INDEX('Lorri 401b'!L:L,MATCH('Retirement Calculator'!A1103,'Lorri 401b'!N:N,0),0)</f>
        <v>-74568528.193647012</v>
      </c>
      <c r="S1103" s="25">
        <f t="shared" ca="1" si="1047"/>
        <v>-117269967.62165992</v>
      </c>
    </row>
    <row r="1104" spans="1:19" ht="15.75" customHeight="1" x14ac:dyDescent="0.25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-42887792.70381666</v>
      </c>
      <c r="R1104" s="25">
        <f t="array" aca="1" ref="R1104" ca="1">INDEX('Lorri 401b'!L:L,MATCH('Retirement Calculator'!A1104,'Lorri 401b'!N:N,0),0)</f>
        <v>-74900975.928399771</v>
      </c>
      <c r="S1104" s="25">
        <f t="shared" ca="1" si="1047"/>
        <v>-117788768.63221642</v>
      </c>
    </row>
    <row r="1105" spans="1:19" ht="15.75" customHeight="1" x14ac:dyDescent="0.25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-43074922.451602928</v>
      </c>
      <c r="R1105" s="25">
        <f t="array" aca="1" ref="R1105" ca="1">INDEX('Lorri 401b'!L:L,MATCH('Retirement Calculator'!A1105,'Lorri 401b'!N:N,0),0)</f>
        <v>-75234808.86204733</v>
      </c>
      <c r="S1105" s="25">
        <f t="shared" ca="1" si="1047"/>
        <v>-118309731.31365025</v>
      </c>
    </row>
    <row r="1106" spans="1:19" ht="15.75" customHeight="1" x14ac:dyDescent="0.25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-43262831.906671636</v>
      </c>
      <c r="R1106" s="25">
        <f t="array" aca="1" ref="R1106" ca="1">INDEX('Lorri 401b'!L:L,MATCH('Retirement Calculator'!A1106,'Lorri 401b'!N:N,0),0)</f>
        <v>-75570032.766251758</v>
      </c>
      <c r="S1106" s="25">
        <f t="shared" ca="1" si="1047"/>
        <v>-118832864.67292339</v>
      </c>
    </row>
    <row r="1107" spans="1:19" ht="15.75" customHeight="1" x14ac:dyDescent="0.25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-43451524.31780313</v>
      </c>
      <c r="R1107" s="25">
        <f t="array" aca="1" ref="R1107" ca="1">INDEX('Lorri 401b'!L:L,MATCH('Retirement Calculator'!A1107,'Lorri 401b'!N:N,0),0)</f>
        <v>-75906653.436723709</v>
      </c>
      <c r="S1107" s="25">
        <f t="shared" ca="1" si="1047"/>
        <v>-119358177.75452684</v>
      </c>
    </row>
    <row r="1108" spans="1:19" ht="15.75" customHeight="1" x14ac:dyDescent="0.25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-43641002.947314337</v>
      </c>
      <c r="R1108" s="25">
        <f t="array" aca="1" ref="R1108" ca="1">INDEX('Lorri 401b'!L:L,MATCH('Retirement Calculator'!A1108,'Lorri 401b'!N:N,0),0)</f>
        <v>-76244676.693322614</v>
      </c>
      <c r="S1108" s="25">
        <f t="shared" ca="1" si="1047"/>
        <v>-119885679.64063695</v>
      </c>
    </row>
    <row r="1109" spans="1:19" ht="15.75" customHeight="1" x14ac:dyDescent="0.25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-43831271.071115173</v>
      </c>
      <c r="R1109" s="25">
        <f t="array" aca="1" ref="R1109" ca="1">INDEX('Lorri 401b'!L:L,MATCH('Retirement Calculator'!A1109,'Lorri 401b'!N:N,0),0)</f>
        <v>-76584108.380157351</v>
      </c>
      <c r="S1109" s="25">
        <f t="shared" ca="1" si="1047"/>
        <v>-120415379.45127252</v>
      </c>
    </row>
    <row r="1110" spans="1:19" ht="15.75" customHeight="1" x14ac:dyDescent="0.25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-44022331.978765182</v>
      </c>
      <c r="R1110" s="25">
        <f t="array" aca="1" ref="R1110" ca="1">INDEX('Lorri 401b'!L:L,MATCH('Retirement Calculator'!A1110,'Lorri 401b'!N:N,0),0)</f>
        <v>-76924954.365687236</v>
      </c>
      <c r="S1110" s="25">
        <f t="shared" ca="1" si="1047"/>
        <v>-120947286.34445241</v>
      </c>
    </row>
    <row r="1111" spans="1:19" ht="15.75" customHeight="1" x14ac:dyDescent="0.25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-44214188.973530397</v>
      </c>
      <c r="R1111" s="25">
        <f t="array" aca="1" ref="R1111" ca="1">INDEX('Lorri 401b'!L:L,MATCH('Retirement Calculator'!A1111,'Lorri 401b'!N:N,0),0)</f>
        <v>-77267220.542823493</v>
      </c>
      <c r="S1111" s="25">
        <f t="shared" ca="1" si="1047"/>
        <v>-121481409.51635389</v>
      </c>
    </row>
    <row r="1112" spans="1:19" ht="15.75" customHeight="1" x14ac:dyDescent="0.25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-44406845.372440472</v>
      </c>
      <c r="R1112" s="25">
        <f t="array" aca="1" ref="R1112" ca="1">INDEX('Lorri 401b'!L:L,MATCH('Retirement Calculator'!A1112,'Lorri 401b'!N:N,0),0)</f>
        <v>-77610912.829031155</v>
      </c>
      <c r="S1112" s="25">
        <f t="shared" ca="1" si="1047"/>
        <v>-122017758.20147163</v>
      </c>
    </row>
    <row r="1113" spans="1:19" ht="15.75" customHeight="1" x14ac:dyDescent="0.25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-44600304.506346002</v>
      </c>
      <c r="R1113" s="25">
        <f t="array" aca="1" ref="R1113" ca="1">INDEX('Lorri 401b'!L:L,MATCH('Retirement Calculator'!A1113,'Lorri 401b'!N:N,0),0)</f>
        <v>-77956037.166431352</v>
      </c>
      <c r="S1113" s="25">
        <f t="shared" ca="1" si="1047"/>
        <v>-122556341.67277735</v>
      </c>
    </row>
    <row r="1114" spans="1:19" ht="15.75" customHeight="1" x14ac:dyDescent="0.25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-44794569.719976142</v>
      </c>
      <c r="R1114" s="25">
        <f t="array" aca="1" ref="R1114" ca="1">INDEX('Lorri 401b'!L:L,MATCH('Retirement Calculator'!A1114,'Lorri 401b'!N:N,0),0)</f>
        <v>-78302599.521904051</v>
      </c>
      <c r="S1114" s="25">
        <f t="shared" ca="1" si="1047"/>
        <v>-123097169.24188019</v>
      </c>
    </row>
    <row r="1115" spans="1:19" ht="15.75" customHeight="1" x14ac:dyDescent="0.25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-44989644.371996403</v>
      </c>
      <c r="R1115" s="25">
        <f t="array" aca="1" ref="R1115" ca="1">INDEX('Lorri 401b'!L:L,MATCH('Retirement Calculator'!A1115,'Lorri 401b'!N:N,0),0)</f>
        <v>-78650605.887191221</v>
      </c>
      <c r="S1115" s="25">
        <f t="shared" ca="1" si="1047"/>
        <v>-123640250.25918762</v>
      </c>
    </row>
    <row r="1116" spans="1:19" ht="15.75" customHeight="1" x14ac:dyDescent="0.25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-45185531.835066751</v>
      </c>
      <c r="R1116" s="25">
        <f t="array" aca="1" ref="R1116" ca="1">INDEX('Lorri 401b'!L:L,MATCH('Retirement Calculator'!A1116,'Lorri 401b'!N:N,0),0)</f>
        <v>-79000062.279000416</v>
      </c>
      <c r="S1116" s="25">
        <f t="shared" ca="1" si="1047"/>
        <v>-124185594.11406717</v>
      </c>
    </row>
    <row r="1117" spans="1:19" ht="15.75" customHeight="1" x14ac:dyDescent="0.25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-45382235.495899893</v>
      </c>
      <c r="R1117" s="25">
        <f t="array" aca="1" ref="R1117" ca="1">INDEX('Lorri 401b'!L:L,MATCH('Retirement Calculator'!A1117,'Lorri 401b'!N:N,0),0)</f>
        <v>-79350974.739108816</v>
      </c>
      <c r="S1117" s="25">
        <f t="shared" ca="1" si="1047"/>
        <v>-124733210.23500872</v>
      </c>
    </row>
    <row r="1118" spans="1:19" ht="15.75" customHeight="1" x14ac:dyDescent="0.25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-45579758.755319841</v>
      </c>
      <c r="R1118" s="25">
        <f t="array" aca="1" ref="R1118" ca="1">INDEX('Lorri 401b'!L:L,MATCH('Retirement Calculator'!A1118,'Lorri 401b'!N:N,0),0)</f>
        <v>-79703349.334467664</v>
      </c>
      <c r="S1118" s="25">
        <f t="shared" ca="1" si="1047"/>
        <v>-125283108.08978751</v>
      </c>
    </row>
    <row r="1119" spans="1:19" ht="15.75" customHeight="1" x14ac:dyDescent="0.25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-45778105.028320707</v>
      </c>
      <c r="R1119" s="25">
        <f t="array" aca="1" ref="R1119" ca="1">INDEX('Lorri 401b'!L:L,MATCH('Retirement Calculator'!A1119,'Lorri 401b'!N:N,0),0)</f>
        <v>-80057192.157307178</v>
      </c>
      <c r="S1119" s="25">
        <f t="shared" ca="1" si="1047"/>
        <v>-125835297.18562788</v>
      </c>
    </row>
    <row r="1120" spans="1:19" ht="15.75" customHeight="1" x14ac:dyDescent="0.25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-45977277.744125739</v>
      </c>
      <c r="R1120" s="25">
        <f t="array" aca="1" ref="R1120" ca="1">INDEX('Lorri 401b'!L:L,MATCH('Retirement Calculator'!A1120,'Lorri 401b'!N:N,0),0)</f>
        <v>-80412509.325241849</v>
      </c>
      <c r="S1120" s="25">
        <f t="shared" ca="1" si="1047"/>
        <v>-126389787.06936759</v>
      </c>
    </row>
    <row r="1121" spans="1:19" ht="15.75" customHeight="1" x14ac:dyDescent="0.25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-46177280.346246623</v>
      </c>
      <c r="R1121" s="25">
        <f t="array" aca="1" ref="R1121" ca="1">INDEX('Lorri 401b'!L:L,MATCH('Retirement Calculator'!A1121,'Lorri 401b'!N:N,0),0)</f>
        <v>-80769306.981376246</v>
      </c>
      <c r="S1121" s="25">
        <f t="shared" ca="1" si="1047"/>
        <v>-126946587.32762286</v>
      </c>
    </row>
    <row r="1122" spans="1:19" ht="15.75" customHeight="1" x14ac:dyDescent="0.25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-46378116.292543016</v>
      </c>
      <c r="R1122" s="25">
        <f t="array" aca="1" ref="R1122" ca="1">INDEX('Lorri 401b'!L:L,MATCH('Retirement Calculator'!A1122,'Lorri 401b'!N:N,0),0)</f>
        <v>-81127591.294411212</v>
      </c>
      <c r="S1122" s="25">
        <f t="shared" ca="1" si="1047"/>
        <v>-127505707.58695424</v>
      </c>
    </row>
    <row r="1123" spans="1:19" ht="15.75" customHeight="1" x14ac:dyDescent="0.25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-46579789.05528231</v>
      </c>
      <c r="R1123" s="25">
        <f t="array" aca="1" ref="R1123" ca="1">INDEX('Lorri 401b'!L:L,MATCH('Retirement Calculator'!A1123,'Lorri 401b'!N:N,0),0)</f>
        <v>-81487368.458750486</v>
      </c>
      <c r="S1123" s="25">
        <f t="shared" ca="1" si="1047"/>
        <v>-128067157.5140328</v>
      </c>
    </row>
    <row r="1124" spans="1:19" ht="15.75" customHeight="1" x14ac:dyDescent="0.25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-46782302.121199682</v>
      </c>
      <c r="R1124" s="25">
        <f t="array" aca="1" ref="R1124" ca="1">INDEX('Lorri 401b'!L:L,MATCH('Retirement Calculator'!A1124,'Lorri 401b'!N:N,0),0)</f>
        <v>-81848644.694607839</v>
      </c>
      <c r="S1124" s="25">
        <f t="shared" ca="1" si="1047"/>
        <v>-128630946.81580752</v>
      </c>
    </row>
    <row r="1125" spans="1:19" ht="15.75" customHeight="1" x14ac:dyDescent="0.25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-46985658.99155838</v>
      </c>
      <c r="R1125" s="25">
        <f t="array" aca="1" ref="R1125" ca="1">INDEX('Lorri 401b'!L:L,MATCH('Retirement Calculator'!A1125,'Lorri 401b'!N:N,0),0)</f>
        <v>-82211426.248114601</v>
      </c>
      <c r="S1125" s="25">
        <f t="shared" ca="1" si="1047"/>
        <v>-129197085.23967299</v>
      </c>
    </row>
    <row r="1126" spans="1:19" ht="15.75" customHeight="1" x14ac:dyDescent="0.25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-47189863.182210237</v>
      </c>
      <c r="R1126" s="25">
        <f t="array" aca="1" ref="R1126" ca="1">INDEX('Lorri 401b'!L:L,MATCH('Retirement Calculator'!A1126,'Lorri 401b'!N:N,0),0)</f>
        <v>-82575719.391427636</v>
      </c>
      <c r="S1126" s="25">
        <f t="shared" ca="1" si="1047"/>
        <v>-129765582.57363787</v>
      </c>
    </row>
    <row r="1127" spans="1:19" ht="15.75" customHeight="1" x14ac:dyDescent="0.25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-47394918.223656476</v>
      </c>
      <c r="R1127" s="25">
        <f t="array" aca="1" ref="R1127" ca="1">INDEX('Lorri 401b'!L:L,MATCH('Retirement Calculator'!A1127,'Lorri 401b'!N:N,0),0)</f>
        <v>-82941530.422837809</v>
      </c>
      <c r="S1127" s="25">
        <f t="shared" ca="1" si="1047"/>
        <v>-130336448.64649428</v>
      </c>
    </row>
    <row r="1128" spans="1:19" ht="15.75" customHeight="1" x14ac:dyDescent="0.25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-47600827.66110874</v>
      </c>
      <c r="R1128" s="25">
        <f t="array" aca="1" ref="R1128" ca="1">INDEX('Lorri 401b'!L:L,MATCH('Retirement Calculator'!A1128,'Lorri 401b'!N:N,0),0)</f>
        <v>-83308865.666878864</v>
      </c>
      <c r="S1128" s="25">
        <f t="shared" ca="1" si="1047"/>
        <v>-130909693.32798761</v>
      </c>
    </row>
    <row r="1129" spans="1:19" ht="15.75" customHeight="1" x14ac:dyDescent="0.25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-47807595.054550387</v>
      </c>
      <c r="R1129" s="25">
        <f t="array" aca="1" ref="R1129" ca="1">INDEX('Lorri 401b'!L:L,MATCH('Retirement Calculator'!A1129,'Lorri 401b'!N:N,0),0)</f>
        <v>-83677731.47443676</v>
      </c>
      <c r="S1129" s="25">
        <f t="shared" ca="1" si="1047"/>
        <v>-131485326.52898714</v>
      </c>
    </row>
    <row r="1130" spans="1:19" ht="15.75" customHeight="1" x14ac:dyDescent="0.25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-48015223.978798047</v>
      </c>
      <c r="R1130" s="25">
        <f t="array" aca="1" ref="R1130" ca="1">INDEX('Lorri 401b'!L:L,MATCH('Retirement Calculator'!A1130,'Lorri 401b'!N:N,0),0)</f>
        <v>-84048134.222859472</v>
      </c>
      <c r="S1130" s="25">
        <f t="shared" ca="1" si="1047"/>
        <v>-132063358.20165752</v>
      </c>
    </row>
    <row r="1131" spans="1:19" ht="15.75" customHeight="1" x14ac:dyDescent="0.25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-48223718.0235634</v>
      </c>
      <c r="R1131" s="25">
        <f t="array" aca="1" ref="R1131" ca="1">INDEX('Lorri 401b'!L:L,MATCH('Retirement Calculator'!A1131,'Lorri 401b'!N:N,0),0)</f>
        <v>-84420080.316067278</v>
      </c>
      <c r="S1131" s="25">
        <f t="shared" ca="1" si="1047"/>
        <v>-132643798.33963068</v>
      </c>
    </row>
    <row r="1132" spans="1:19" ht="15.75" customHeight="1" x14ac:dyDescent="0.25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-48433080.79351528</v>
      </c>
      <c r="R1132" s="25">
        <f t="array" aca="1" ref="R1132" ca="1">INDEX('Lorri 401b'!L:L,MATCH('Retirement Calculator'!A1132,'Lorri 401b'!N:N,0),0)</f>
        <v>-84793576.18466346</v>
      </c>
      <c r="S1132" s="25">
        <f t="shared" ca="1" si="1047"/>
        <v>-133226656.97817874</v>
      </c>
    </row>
    <row r="1133" spans="1:19" ht="15.75" customHeight="1" x14ac:dyDescent="0.25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-48643315.908341959</v>
      </c>
      <c r="R1133" s="25">
        <f t="array" aca="1" ref="R1133" ca="1">INDEX('Lorri 401b'!L:L,MATCH('Retirement Calculator'!A1133,'Lorri 401b'!N:N,0),0)</f>
        <v>-85168628.286045447</v>
      </c>
      <c r="S1133" s="25">
        <f t="shared" ca="1" si="1047"/>
        <v>-133811944.19438741</v>
      </c>
    </row>
    <row r="1134" spans="1:19" ht="15.75" customHeight="1" x14ac:dyDescent="0.25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-48854427.002813749</v>
      </c>
      <c r="R1134" s="25">
        <f t="array" aca="1" ref="R1134" ca="1">INDEX('Lorri 401b'!L:L,MATCH('Retirement Calculator'!A1134,'Lorri 401b'!N:N,0),0)</f>
        <v>-85545243.104516536</v>
      </c>
      <c r="S1134" s="25">
        <f t="shared" ca="1" si="1047"/>
        <v>-134399670.10733029</v>
      </c>
    </row>
    <row r="1135" spans="1:19" ht="15.75" customHeight="1" x14ac:dyDescent="0.25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-49066417.726845838</v>
      </c>
      <c r="R1135" s="25">
        <f t="array" aca="1" ref="R1135" ca="1">INDEX('Lorri 401b'!L:L,MATCH('Retirement Calculator'!A1135,'Lorri 401b'!N:N,0),0)</f>
        <v>-85923427.151397914</v>
      </c>
      <c r="S1135" s="25">
        <f t="shared" ca="1" si="1047"/>
        <v>-134989844.87824374</v>
      </c>
    </row>
    <row r="1136" spans="1:19" ht="15.75" customHeight="1" x14ac:dyDescent="0.25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-49279291.745561391</v>
      </c>
      <c r="R1136" s="25">
        <f t="array" aca="1" ref="R1136" ca="1">INDEX('Lorri 401b'!L:L,MATCH('Retirement Calculator'!A1136,'Lorri 401b'!N:N,0),0)</f>
        <v>-86303186.965141296</v>
      </c>
      <c r="S1136" s="25">
        <f t="shared" ca="1" si="1047"/>
        <v>-135582478.71070269</v>
      </c>
    </row>
    <row r="1137" spans="1:19" ht="15.75" customHeight="1" x14ac:dyDescent="0.25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-49493052.739354923</v>
      </c>
      <c r="R1137" s="25">
        <f t="array" aca="1" ref="R1137" ca="1">INDEX('Lorri 401b'!L:L,MATCH('Retirement Calculator'!A1137,'Lorri 401b'!N:N,0),0)</f>
        <v>-86684529.11144194</v>
      </c>
      <c r="S1137" s="25">
        <f t="shared" ca="1" si="1047"/>
        <v>-136177581.85079688</v>
      </c>
    </row>
    <row r="1138" spans="1:19" ht="15.75" customHeight="1" x14ac:dyDescent="0.25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-49707704.403955929</v>
      </c>
      <c r="R1138" s="25">
        <f t="array" aca="1" ref="R1138" ca="1">INDEX('Lorri 401b'!L:L,MATCH('Retirement Calculator'!A1138,'Lorri 401b'!N:N,0),0)</f>
        <v>-87067460.183352172</v>
      </c>
      <c r="S1138" s="25">
        <f t="shared" ca="1" si="1047"/>
        <v>-136775164.58730811</v>
      </c>
    </row>
    <row r="1139" spans="1:19" ht="15.75" customHeight="1" x14ac:dyDescent="0.25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-49923250.450492777</v>
      </c>
      <c r="R1139" s="25">
        <f t="array" aca="1" ref="R1139" ca="1">INDEX('Lorri 401b'!L:L,MATCH('Retirement Calculator'!A1139,'Lorri 401b'!N:N,0),0)</f>
        <v>-87451986.801395372</v>
      </c>
      <c r="S1139" s="25">
        <f t="shared" ca="1" si="1047"/>
        <v>-137375237.25188816</v>
      </c>
    </row>
    <row r="1140" spans="1:19" ht="15.75" customHeight="1" x14ac:dyDescent="0.25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-50139694.605556861</v>
      </c>
      <c r="R1140" s="25">
        <f t="array" aca="1" ref="R1140" ca="1">INDEX('Lorri 401b'!L:L,MATCH('Retirement Calculator'!A1140,'Lorri 401b'!N:N,0),0)</f>
        <v>-87838115.613680407</v>
      </c>
      <c r="S1140" s="25">
        <f t="shared" ca="1" si="1047"/>
        <v>-137977810.21923727</v>
      </c>
    </row>
    <row r="1141" spans="1:19" ht="15.75" customHeight="1" x14ac:dyDescent="0.25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-50357040.611267045</v>
      </c>
      <c r="R1141" s="25">
        <f t="array" aca="1" ref="R1141" ca="1">INDEX('Lorri 401b'!L:L,MATCH('Retirement Calculator'!A1141,'Lorri 401b'!N:N,0),0)</f>
        <v>-88225853.296016634</v>
      </c>
      <c r="S1141" s="25">
        <f t="shared" ca="1" si="1047"/>
        <v>-138582893.90728366</v>
      </c>
    </row>
    <row r="1142" spans="1:19" ht="15.75" customHeight="1" x14ac:dyDescent="0.25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-50575292.225334354</v>
      </c>
      <c r="R1142" s="25">
        <f t="array" aca="1" ref="R1142" ca="1">INDEX('Lorri 401b'!L:L,MATCH('Retirement Calculator'!A1142,'Lorri 401b'!N:N,0),0)</f>
        <v>-88615206.552029267</v>
      </c>
      <c r="S1142" s="25">
        <f t="shared" ca="1" si="1047"/>
        <v>-139190498.77736363</v>
      </c>
    </row>
    <row r="1143" spans="1:19" ht="15.75" customHeight="1" x14ac:dyDescent="0.25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-50794453.221126944</v>
      </c>
      <c r="R1143" s="25">
        <f t="array" aca="1" ref="R1143" ca="1">INDEX('Lorri 401b'!L:L,MATCH('Retirement Calculator'!A1143,'Lorri 401b'!N:N,0),0)</f>
        <v>-89006182.11327529</v>
      </c>
      <c r="S1143" s="25">
        <f t="shared" ca="1" si="1047"/>
        <v>-139800635.33440223</v>
      </c>
    </row>
    <row r="1144" spans="1:19" ht="15.75" customHeight="1" x14ac:dyDescent="0.25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-51014527.387735337</v>
      </c>
      <c r="R1144" s="25">
        <f t="array" aca="1" ref="R1144" ca="1">INDEX('Lorri 401b'!L:L,MATCH('Retirement Calculator'!A1144,'Lorri 401b'!N:N,0),0)</f>
        <v>-89398786.739359826</v>
      </c>
      <c r="S1144" s="25">
        <f t="shared" ca="1" si="1047"/>
        <v>-140413314.12709516</v>
      </c>
    </row>
    <row r="1145" spans="1:19" ht="15.75" customHeight="1" x14ac:dyDescent="0.25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-51235518.530037932</v>
      </c>
      <c r="R1145" s="25">
        <f t="array" aca="1" ref="R1145" ca="1">INDEX('Lorri 401b'!L:L,MATCH('Retirement Calculator'!A1145,'Lorri 401b'!N:N,0),0)</f>
        <v>-89793027.218053058</v>
      </c>
      <c r="S1145" s="25">
        <f t="shared" ca="1" si="1047"/>
        <v>-141028545.74809098</v>
      </c>
    </row>
    <row r="1146" spans="1:19" ht="15.75" customHeight="1" x14ac:dyDescent="0.25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-51457430.468766786</v>
      </c>
      <c r="R1146" s="25">
        <f t="array" aca="1" ref="R1146" ca="1">INDEX('Lorri 401b'!L:L,MATCH('Retirement Calculator'!A1146,'Lorri 401b'!N:N,0),0)</f>
        <v>-90188910.365407512</v>
      </c>
      <c r="S1146" s="25">
        <f t="shared" ca="1" si="1047"/>
        <v>-141646340.83417431</v>
      </c>
    </row>
    <row r="1147" spans="1:19" ht="15.75" customHeight="1" x14ac:dyDescent="0.25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-51680267.040573679</v>
      </c>
      <c r="R1147" s="25">
        <f t="array" aca="1" ref="R1147" ca="1">INDEX('Lorri 401b'!L:L,MATCH('Retirement Calculator'!A1147,'Lorri 401b'!N:N,0),0)</f>
        <v>-90586443.025875941</v>
      </c>
      <c r="S1147" s="25">
        <f t="shared" ca="1" si="1047"/>
        <v>-142266710.06644961</v>
      </c>
    </row>
    <row r="1148" spans="1:19" ht="15.75" customHeight="1" x14ac:dyDescent="0.25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-51904032.09809643</v>
      </c>
      <c r="R1148" s="25">
        <f t="array" aca="1" ref="R1148" ca="1">INDEX('Lorri 401b'!L:L,MATCH('Retirement Calculator'!A1148,'Lorri 401b'!N:N,0),0)</f>
        <v>-90985632.072429657</v>
      </c>
      <c r="S1148" s="25">
        <f t="shared" ca="1" si="1047"/>
        <v>-142889664.17052609</v>
      </c>
    </row>
    <row r="1149" spans="1:19" ht="15.75" customHeight="1" x14ac:dyDescent="0.25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-52128729.510025531</v>
      </c>
      <c r="R1149" s="25">
        <f t="array" aca="1" ref="R1149" ca="1">INDEX('Lorri 401b'!L:L,MATCH('Retirement Calculator'!A1149,'Lorri 401b'!N:N,0),0)</f>
        <v>-91386484.406677336</v>
      </c>
      <c r="S1149" s="25">
        <f t="shared" ca="1" si="1047"/>
        <v>-143515213.91670287</v>
      </c>
    </row>
    <row r="1150" spans="1:19" ht="15.75" customHeight="1" x14ac:dyDescent="0.25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-52354363.161171004</v>
      </c>
      <c r="R1150" s="25">
        <f t="array" aca="1" ref="R1150" ca="1">INDEX('Lorri 401b'!L:L,MATCH('Retirement Calculator'!A1150,'Lorri 401b'!N:N,0),0)</f>
        <v>-91789006.95898439</v>
      </c>
      <c r="S1150" s="25">
        <f t="shared" ca="1" si="1047"/>
        <v>-144143370.12015539</v>
      </c>
    </row>
    <row r="1151" spans="1:19" ht="15.75" customHeight="1" x14ac:dyDescent="0.25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-52580936.952529579</v>
      </c>
      <c r="R1151" s="25">
        <f t="array" aca="1" ref="R1151" ca="1">INDEX('Lorri 401b'!L:L,MATCH('Retirement Calculator'!A1151,'Lorri 401b'!N:N,0),0)</f>
        <v>-92193206.688592717</v>
      </c>
      <c r="S1151" s="25">
        <f t="shared" ca="1" si="1047"/>
        <v>-144774143.64112228</v>
      </c>
    </row>
    <row r="1152" spans="1:19" ht="15.75" customHeight="1" x14ac:dyDescent="0.25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-52808454.801352151</v>
      </c>
      <c r="R1152" s="25">
        <f t="array" aca="1" ref="R1152" ca="1">INDEX('Lorri 401b'!L:L,MATCH('Retirement Calculator'!A1152,'Lorri 401b'!N:N,0),0)</f>
        <v>-92599090.583741084</v>
      </c>
      <c r="S1152" s="25">
        <f t="shared" ca="1" si="1047"/>
        <v>-145407545.38509324</v>
      </c>
    </row>
    <row r="1153" spans="1:19" ht="15.75" customHeight="1" x14ac:dyDescent="0.25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-53036920.64121148</v>
      </c>
      <c r="R1153" s="25">
        <f t="array" aca="1" ref="R1153" ca="1">INDEX('Lorri 401b'!L:L,MATCH('Retirement Calculator'!A1153,'Lorri 401b'!N:N,0),0)</f>
        <v>-93006665.661785901</v>
      </c>
      <c r="S1153" s="25">
        <f t="shared" ca="1" si="1047"/>
        <v>-146043586.30299738</v>
      </c>
    </row>
    <row r="1154" spans="1:19" ht="15.75" customHeight="1" x14ac:dyDescent="0.25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-53266338.422070228</v>
      </c>
      <c r="R1154" s="25">
        <f t="array" aca="1" ref="R1154" ca="1">INDEX('Lorri 401b'!L:L,MATCH('Retirement Calculator'!A1154,'Lorri 401b'!N:N,0),0)</f>
        <v>-93415938.969322577</v>
      </c>
      <c r="S1154" s="25">
        <f t="shared" ca="1" si="1047"/>
        <v>-146682277.3913928</v>
      </c>
    </row>
    <row r="1155" spans="1:19" ht="15.75" customHeight="1" x14ac:dyDescent="0.25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-53496712.110349216</v>
      </c>
      <c r="R1155" s="25">
        <f t="array" aca="1" ref="R1155" ca="1">INDEX('Lorri 401b'!L:L,MATCH('Retirement Calculator'!A1155,'Lorri 401b'!N:N,0),0)</f>
        <v>-93826917.582307324</v>
      </c>
      <c r="S1155" s="25">
        <f t="shared" ca="1" si="1047"/>
        <v>-147323629.69265655</v>
      </c>
    </row>
    <row r="1156" spans="1:19" ht="15.75" customHeight="1" x14ac:dyDescent="0.25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-53728045.688996032</v>
      </c>
      <c r="R1156" s="25">
        <f t="array" aca="1" ref="R1156" ca="1">INDEX('Lorri 401b'!L:L,MATCH('Retirement Calculator'!A1156,'Lorri 401b'!N:N,0),0)</f>
        <v>-94239608.606179506</v>
      </c>
      <c r="S1156" s="25">
        <f t="shared" ca="1" si="1047"/>
        <v>-147967654.29517555</v>
      </c>
    </row>
    <row r="1157" spans="1:19" ht="15.75" customHeight="1" x14ac:dyDescent="0.25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-53960343.157553881</v>
      </c>
      <c r="R1157" s="25">
        <f t="array" aca="1" ref="R1157" ca="1">INDEX('Lorri 401b'!L:L,MATCH('Retirement Calculator'!A1157,'Lorri 401b'!N:N,0),0)</f>
        <v>-94654019.175984487</v>
      </c>
      <c r="S1157" s="25">
        <f t="shared" ca="1" si="1047"/>
        <v>-148614362.33353835</v>
      </c>
    </row>
    <row r="1158" spans="1:19" ht="15.75" customHeight="1" x14ac:dyDescent="0.25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-54193608.53223072</v>
      </c>
      <c r="R1158" s="25">
        <f t="array" aca="1" ref="R1158" ca="1">INDEX('Lorri 401b'!L:L,MATCH('Retirement Calculator'!A1158,'Lorri 401b'!N:N,0),0)</f>
        <v>-95070156.456496984</v>
      </c>
      <c r="S1158" s="25">
        <f t="shared" ca="1" si="1047"/>
        <v>-149263764.98872769</v>
      </c>
    </row>
    <row r="1159" spans="1:19" ht="15.75" customHeight="1" x14ac:dyDescent="0.25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-54427845.845968708</v>
      </c>
      <c r="R1159" s="25">
        <f t="array" aca="1" ref="R1159" ca="1">INDEX('Lorri 401b'!L:L,MATCH('Retirement Calculator'!A1159,'Lorri 401b'!N:N,0),0)</f>
        <v>-95488027.642344952</v>
      </c>
      <c r="S1159" s="25">
        <f t="shared" ca="1" si="1047"/>
        <v>-149915873.48831367</v>
      </c>
    </row>
    <row r="1160" spans="1:19" ht="15.75" customHeight="1" x14ac:dyDescent="0.25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-54663059.148513943</v>
      </c>
      <c r="R1160" s="25">
        <f t="array" aca="1" ref="R1160" ca="1">INDEX('Lorri 401b'!L:L,MATCH('Retirement Calculator'!A1160,'Lorri 401b'!N:N,0),0)</f>
        <v>-95907639.958133951</v>
      </c>
      <c r="S1160" s="25">
        <f t="shared" ca="1" si="1047"/>
        <v>-150570699.10664791</v>
      </c>
    </row>
    <row r="1161" spans="1:19" ht="15.75" customHeight="1" x14ac:dyDescent="0.25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-54899252.506486446</v>
      </c>
      <c r="R1161" s="25">
        <f t="array" aca="1" ref="R1161" ca="1">INDEX('Lorri 401b'!L:L,MATCH('Retirement Calculator'!A1161,'Lorri 401b'!N:N,0),0)</f>
        <v>-96329000.658572078</v>
      </c>
      <c r="S1161" s="25">
        <f t="shared" ca="1" si="1047"/>
        <v>-151228253.16505852</v>
      </c>
    </row>
    <row r="1162" spans="1:19" ht="15.75" customHeight="1" x14ac:dyDescent="0.25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-55136430.003450505</v>
      </c>
      <c r="R1162" s="25">
        <f t="array" aca="1" ref="R1162" ca="1">INDEX('Lorri 401b'!L:L,MATCH('Retirement Calculator'!A1162,'Lorri 401b'!N:N,0),0)</f>
        <v>-96752117.028595358</v>
      </c>
      <c r="S1162" s="25">
        <f t="shared" ca="1" si="1047"/>
        <v>-151888547.03204587</v>
      </c>
    </row>
    <row r="1163" spans="1:19" ht="15.75" customHeight="1" x14ac:dyDescent="0.25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-55374595.739985242</v>
      </c>
      <c r="R1163" s="25">
        <f t="array" aca="1" ref="R1163" ca="1">INDEX('Lorri 401b'!L:L,MATCH('Retirement Calculator'!A1163,'Lorri 401b'!N:N,0),0)</f>
        <v>-97176996.383493736</v>
      </c>
      <c r="S1163" s="25">
        <f t="shared" ca="1" si="1047"/>
        <v>-152551592.12347898</v>
      </c>
    </row>
    <row r="1164" spans="1:19" ht="15.75" customHeight="1" x14ac:dyDescent="0.25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-55613753.833755545</v>
      </c>
      <c r="R1164" s="25">
        <f t="array" aca="1" ref="R1164" ca="1">INDEX('Lorri 401b'!L:L,MATCH('Retirement Calculator'!A1164,'Lorri 401b'!N:N,0),0)</f>
        <v>-97603646.069037527</v>
      </c>
      <c r="S1164" s="25">
        <f t="shared" ca="1" si="1047"/>
        <v>-153217399.90279308</v>
      </c>
    </row>
    <row r="1165" spans="1:19" ht="15.75" customHeight="1" x14ac:dyDescent="0.25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-55853908.419583224</v>
      </c>
      <c r="R1165" s="25">
        <f t="array" aca="1" ref="R1165" ca="1">INDEX('Lorri 401b'!L:L,MATCH('Retirement Calculator'!A1165,'Lorri 401b'!N:N,0),0)</f>
        <v>-98032073.461604416</v>
      </c>
      <c r="S1165" s="25">
        <f t="shared" ca="1" si="1047"/>
        <v>-153885981.88118765</v>
      </c>
    </row>
    <row r="1166" spans="1:19" ht="15.75" customHeight="1" x14ac:dyDescent="0.25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-56095063.64951852</v>
      </c>
      <c r="R1166" s="25">
        <f t="array" aca="1" ref="R1166" ca="1">INDEX('Lorri 401b'!L:L,MATCH('Retirement Calculator'!A1166,'Lorri 401b'!N:N,0),0)</f>
        <v>-98462285.968307003</v>
      </c>
      <c r="S1166" s="25">
        <f t="shared" ca="1" si="1047"/>
        <v>-154557349.61782551</v>
      </c>
    </row>
    <row r="1167" spans="1:19" ht="15.75" customHeight="1" x14ac:dyDescent="0.25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-56337223.692911878</v>
      </c>
      <c r="R1167" s="25">
        <f t="array" aca="1" ref="R1167" ca="1">INDEX('Lorri 401b'!L:L,MATCH('Retirement Calculator'!A1167,'Lorri 401b'!N:N,0),0)</f>
        <v>-98894291.027120844</v>
      </c>
      <c r="S1167" s="25">
        <f t="shared" ca="1" si="1047"/>
        <v>-155231514.72003272</v>
      </c>
    </row>
    <row r="1168" spans="1:19" ht="15.75" customHeight="1" x14ac:dyDescent="0.25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-56580392.73648604</v>
      </c>
      <c r="R1168" s="25">
        <f t="array" aca="1" ref="R1168" ca="1">INDEX('Lorri 401b'!L:L,MATCH('Retirement Calculator'!A1168,'Lorri 401b'!N:N,0),0)</f>
        <v>-99328096.107013077</v>
      </c>
      <c r="S1168" s="25">
        <f t="shared" ca="1" si="1047"/>
        <v>-155908488.84349912</v>
      </c>
    </row>
    <row r="1169" spans="1:19" ht="15.75" customHeight="1" x14ac:dyDescent="0.25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-56824574.984408431</v>
      </c>
      <c r="R1169" s="25">
        <f t="array" aca="1" ref="R1169" ca="1">INDEX('Lorri 401b'!L:L,MATCH('Retirement Calculator'!A1169,'Lorri 401b'!N:N,0),0)</f>
        <v>-99763708.70807153</v>
      </c>
      <c r="S1169" s="25">
        <f t="shared" ca="1" si="1047"/>
        <v>-156588283.69247997</v>
      </c>
    </row>
    <row r="1170" spans="1:19" ht="15.75" customHeight="1" x14ac:dyDescent="0.25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-57069774.658363827</v>
      </c>
      <c r="R1170" s="25">
        <f t="array" aca="1" ref="R1170" ca="1">INDEX('Lorri 401b'!L:L,MATCH('Retirement Calculator'!A1170,'Lorri 401b'!N:N,0),0)</f>
        <v>-100201136.36163439</v>
      </c>
      <c r="S1170" s="25">
        <f t="shared" ca="1" si="1047"/>
        <v>-157270911.01999822</v>
      </c>
    </row>
    <row r="1171" spans="1:19" ht="15.75" customHeight="1" x14ac:dyDescent="0.25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-57315995.99762737</v>
      </c>
      <c r="R1171" s="25">
        <f t="array" aca="1" ref="R1171" ca="1">INDEX('Lorri 401b'!L:L,MATCH('Retirement Calculator'!A1171,'Lorri 401b'!N:N,0),0)</f>
        <v>-100640386.63042043</v>
      </c>
      <c r="S1171" s="25">
        <f t="shared" ca="1" si="1047"/>
        <v>-157956382.62804779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2"/>
  <sheetViews>
    <sheetView workbookViewId="0">
      <pane ySplit="6" topLeftCell="A58" activePane="bottomLeft" state="frozen"/>
      <selection pane="bottomLeft" activeCell="A83" sqref="A83"/>
    </sheetView>
  </sheetViews>
  <sheetFormatPr defaultColWidth="14.42578125" defaultRowHeight="15" customHeight="1" x14ac:dyDescent="0.25"/>
  <cols>
    <col min="1" max="1" width="11.28515625" customWidth="1"/>
    <col min="2" max="3" width="11" customWidth="1"/>
    <col min="4" max="4" width="15.7109375" customWidth="1"/>
    <col min="5" max="5" width="16.140625" customWidth="1"/>
    <col min="6" max="6" width="14.140625" customWidth="1"/>
    <col min="7" max="7" width="10" customWidth="1"/>
    <col min="8" max="8" width="19.28515625" customWidth="1"/>
    <col min="9" max="9" width="16.140625" customWidth="1"/>
    <col min="10" max="10" width="13.140625" customWidth="1"/>
    <col min="11" max="11" width="8" customWidth="1"/>
    <col min="12" max="13" width="13.7109375" customWidth="1"/>
    <col min="14" max="14" width="16.140625" customWidth="1"/>
    <col min="15" max="15" width="12.7109375" customWidth="1"/>
    <col min="16" max="16" width="8" customWidth="1"/>
    <col min="17" max="17" width="19.28515625" customWidth="1"/>
    <col min="18" max="18" width="13.140625" customWidth="1"/>
    <col min="19" max="19" width="16.140625" customWidth="1"/>
    <col min="20" max="20" width="13.140625" customWidth="1"/>
    <col min="21" max="21" width="8" customWidth="1"/>
    <col min="22" max="22" width="15.140625" customWidth="1"/>
    <col min="23" max="23" width="13.140625" customWidth="1"/>
    <col min="24" max="24" width="16.140625" customWidth="1"/>
    <col min="25" max="25" width="12.7109375" customWidth="1"/>
    <col min="26" max="26" width="8" customWidth="1"/>
  </cols>
  <sheetData>
    <row r="1" spans="1:26" ht="11.25" customHeight="1" x14ac:dyDescent="0.25">
      <c r="A1" s="293"/>
      <c r="B1" s="338" t="s">
        <v>590</v>
      </c>
      <c r="C1" s="338" t="s">
        <v>591</v>
      </c>
      <c r="D1" s="399" t="s">
        <v>592</v>
      </c>
      <c r="E1" s="399" t="s">
        <v>593</v>
      </c>
      <c r="F1" s="399" t="s">
        <v>594</v>
      </c>
      <c r="G1" s="399" t="s">
        <v>595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16.334246575342465</v>
      </c>
      <c r="R1" s="400"/>
      <c r="S1" s="400"/>
      <c r="T1" s="400"/>
      <c r="U1" s="400"/>
      <c r="V1" s="401">
        <f ca="1">(TODAY()-B16)/365</f>
        <v>16.830136986301369</v>
      </c>
      <c r="W1" s="296"/>
      <c r="X1" s="400"/>
      <c r="Y1" s="296"/>
      <c r="Z1" s="296"/>
    </row>
    <row r="2" spans="1:26" ht="11.25" customHeight="1" x14ac:dyDescent="0.25">
      <c r="A2" s="401">
        <f ca="1">(C2-B2)/365</f>
        <v>19.084931506849315</v>
      </c>
      <c r="B2" s="338">
        <v>39356</v>
      </c>
      <c r="C2" s="338">
        <f ca="1">TODAY()</f>
        <v>46322</v>
      </c>
      <c r="D2" s="399">
        <f>-(SUM(D7:D83))</f>
        <v>-456128.23000000004</v>
      </c>
      <c r="E2" s="399">
        <f>(H84+L84+Q84+V84)*-1</f>
        <v>1114222.3699999999</v>
      </c>
      <c r="F2" s="285">
        <f ca="1">D4</f>
        <v>0.10956557393074037</v>
      </c>
      <c r="G2" s="402">
        <f ca="1">(72/(F2*100))</f>
        <v>6.5714071872167912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25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25">
      <c r="A4" s="404"/>
      <c r="B4" s="405"/>
      <c r="C4" s="406"/>
      <c r="D4" s="296">
        <f ca="1">XIRR(D7:D84,B7:B84)</f>
        <v>0.10956557393074037</v>
      </c>
      <c r="E4" s="400"/>
      <c r="F4" s="296"/>
      <c r="G4" s="296"/>
      <c r="H4" s="296"/>
      <c r="I4" s="400"/>
      <c r="J4" s="296">
        <f ca="1">XIRR(H8:H84,B8:B84)</f>
        <v>0.11227179169654847</v>
      </c>
      <c r="K4" s="296"/>
      <c r="L4" s="296"/>
      <c r="M4" s="296"/>
      <c r="N4" s="400"/>
      <c r="O4" s="296">
        <f ca="1">XIRR(L7:L84,B7:B84)</f>
        <v>0.10824150443077088</v>
      </c>
      <c r="P4" s="296"/>
      <c r="Q4" s="296"/>
      <c r="R4" s="400"/>
      <c r="S4" s="400"/>
      <c r="T4" s="296">
        <f ca="1">XIRR(Q18:Q84,B18:B84)</f>
        <v>0.10777270197868349</v>
      </c>
      <c r="U4" s="296"/>
      <c r="V4" s="296"/>
      <c r="W4" s="296"/>
      <c r="X4" s="400"/>
      <c r="Y4" s="296">
        <f ca="1">XIRR(V16:V84,B16:B84)</f>
        <v>0.10608271956443788</v>
      </c>
      <c r="Z4" s="296"/>
    </row>
    <row r="5" spans="1:26" ht="11.25" customHeight="1" x14ac:dyDescent="0.25">
      <c r="A5" s="404"/>
      <c r="B5" s="295"/>
      <c r="C5" s="295"/>
      <c r="D5" s="567" t="s">
        <v>596</v>
      </c>
      <c r="E5" s="563"/>
      <c r="F5" s="563"/>
      <c r="G5" s="548"/>
      <c r="H5" s="568" t="s">
        <v>597</v>
      </c>
      <c r="I5" s="563"/>
      <c r="J5" s="563"/>
      <c r="K5" s="548"/>
      <c r="L5" s="569" t="s">
        <v>598</v>
      </c>
      <c r="M5" s="563"/>
      <c r="N5" s="563"/>
      <c r="O5" s="563"/>
      <c r="P5" s="548"/>
      <c r="Q5" s="568" t="s">
        <v>599</v>
      </c>
      <c r="R5" s="563"/>
      <c r="S5" s="563"/>
      <c r="T5" s="563"/>
      <c r="U5" s="548"/>
      <c r="V5" s="569" t="s">
        <v>600</v>
      </c>
      <c r="W5" s="563"/>
      <c r="X5" s="563"/>
      <c r="Y5" s="563"/>
      <c r="Z5" s="548"/>
    </row>
    <row r="6" spans="1:26" ht="11.25" customHeight="1" x14ac:dyDescent="0.25">
      <c r="A6" s="407" t="s">
        <v>601</v>
      </c>
      <c r="B6" s="407">
        <f ca="1">MAX(A:A)</f>
        <v>77</v>
      </c>
      <c r="C6" s="405"/>
      <c r="D6" s="338" t="s">
        <v>602</v>
      </c>
      <c r="E6" s="285" t="s">
        <v>603</v>
      </c>
      <c r="F6" s="285" t="s">
        <v>604</v>
      </c>
      <c r="G6" s="285" t="s">
        <v>605</v>
      </c>
      <c r="H6" s="408" t="s">
        <v>602</v>
      </c>
      <c r="I6" s="408" t="s">
        <v>603</v>
      </c>
      <c r="J6" s="408" t="s">
        <v>604</v>
      </c>
      <c r="K6" s="408" t="s">
        <v>605</v>
      </c>
      <c r="L6" s="409" t="s">
        <v>602</v>
      </c>
      <c r="M6" s="409" t="s">
        <v>606</v>
      </c>
      <c r="N6" s="409" t="s">
        <v>603</v>
      </c>
      <c r="O6" s="409" t="s">
        <v>604</v>
      </c>
      <c r="P6" s="409" t="s">
        <v>605</v>
      </c>
      <c r="Q6" s="408" t="s">
        <v>607</v>
      </c>
      <c r="R6" s="408" t="s">
        <v>608</v>
      </c>
      <c r="S6" s="408" t="s">
        <v>609</v>
      </c>
      <c r="T6" s="408" t="s">
        <v>604</v>
      </c>
      <c r="U6" s="408" t="s">
        <v>605</v>
      </c>
      <c r="V6" s="409" t="s">
        <v>610</v>
      </c>
      <c r="W6" s="409" t="s">
        <v>608</v>
      </c>
      <c r="X6" s="409" t="s">
        <v>603</v>
      </c>
      <c r="Y6" s="409" t="s">
        <v>604</v>
      </c>
      <c r="Z6" s="409" t="s">
        <v>605</v>
      </c>
    </row>
    <row r="7" spans="1:26" ht="11.25" customHeight="1" x14ac:dyDescent="0.25">
      <c r="A7" s="410">
        <f>_xlfn.RANK.EQ(G7,$G$7:$G$83)</f>
        <v>58</v>
      </c>
      <c r="B7" s="411">
        <v>39356</v>
      </c>
      <c r="C7" s="411">
        <v>39447</v>
      </c>
      <c r="D7" s="399">
        <f t="shared" ref="D7:D83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25">
      <c r="A8" s="410">
        <f t="shared" ref="A8:A71" si="2">_xlfn.RANK.EQ(G8,$G$7:$G$83)</f>
        <v>55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3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3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3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25">
      <c r="A9" s="410">
        <f t="shared" si="2"/>
        <v>52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3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25">
      <c r="A10" s="410">
        <f t="shared" si="2"/>
        <v>49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25">
      <c r="A11" s="410">
        <f t="shared" si="2"/>
        <v>50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25">
      <c r="A12" s="410">
        <f t="shared" si="2"/>
        <v>65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25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25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25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25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3" si="17">Y15+V16+X16+W16</f>
        <v>305.64999999999998</v>
      </c>
      <c r="Z16" s="413">
        <f t="shared" ref="Z16:Z83" si="18">X16/(Y15+(V16/2))</f>
        <v>6.1511482817927357E-2</v>
      </c>
    </row>
    <row r="17" spans="1:26" ht="11.25" customHeight="1" x14ac:dyDescent="0.25">
      <c r="A17" s="410">
        <f t="shared" si="2"/>
        <v>73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25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3" si="21">T17+Q18+S18+R18</f>
        <v>275.64999999999998</v>
      </c>
      <c r="U18" s="412">
        <f t="shared" ref="U18:U83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25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25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25">
      <c r="A21" s="410">
        <f t="shared" si="2"/>
        <v>57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25">
      <c r="A22" s="410">
        <f t="shared" si="2"/>
        <v>76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25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25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25">
      <c r="A25" s="410">
        <f t="shared" si="2"/>
        <v>69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25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25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25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25">
      <c r="A29" s="410">
        <f t="shared" si="2"/>
        <v>54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25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25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25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25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25">
      <c r="A34" s="410">
        <f t="shared" si="2"/>
        <v>64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25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25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25">
      <c r="A37" s="410">
        <f t="shared" si="2"/>
        <v>59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25">
      <c r="A38" s="410">
        <f t="shared" si="2"/>
        <v>72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25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25">
      <c r="A40" s="410">
        <f t="shared" si="2"/>
        <v>53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25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25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25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25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25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25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25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25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25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25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25">
      <c r="A51" s="410">
        <f t="shared" si="2"/>
        <v>74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25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25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25">
      <c r="A54" s="410">
        <f t="shared" si="2"/>
        <v>56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25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25">
      <c r="A56" s="410">
        <f t="shared" si="2"/>
        <v>77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25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25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25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25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25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25">
      <c r="A62" s="410">
        <f t="shared" si="2"/>
        <v>60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25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25">
      <c r="A64" s="410">
        <f t="shared" si="2"/>
        <v>71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25">
      <c r="A65" s="410">
        <f t="shared" si="2"/>
        <v>75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25">
      <c r="A66" s="410">
        <f t="shared" si="2"/>
        <v>70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25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25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25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25">
      <c r="A70" s="410">
        <f t="shared" si="2"/>
        <v>68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25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25">
      <c r="A72" s="410">
        <f t="shared" ref="A72:A83" si="76">_xlfn.RANK.EQ(G72,$G$7:$G$83)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25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25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25">
      <c r="A75" s="410">
        <f t="shared" si="76"/>
        <v>51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25">
      <c r="A76" s="410">
        <f t="shared" si="76"/>
        <v>67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3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25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25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25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25">
      <c r="A80" s="410">
        <f t="shared" si="76"/>
        <v>66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25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3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25">
      <c r="A82" s="410">
        <f t="shared" si="76"/>
        <v>61</v>
      </c>
      <c r="B82" s="411">
        <v>46204</v>
      </c>
      <c r="C82" s="411">
        <v>46295</v>
      </c>
      <c r="D82" s="399">
        <f t="shared" si="0"/>
        <v>10040.169999999998</v>
      </c>
      <c r="E82" s="341">
        <f t="shared" si="87"/>
        <v>-7595.6499999999987</v>
      </c>
      <c r="F82" s="341">
        <f t="shared" si="87"/>
        <v>1125675.73</v>
      </c>
      <c r="G82" s="285">
        <f t="shared" si="4"/>
        <v>-6.731811345942397E-3</v>
      </c>
      <c r="H82" s="408">
        <v>2806.72</v>
      </c>
      <c r="I82" s="408">
        <v>-1093.21</v>
      </c>
      <c r="J82" s="408">
        <f t="shared" si="9"/>
        <v>442308.11999999994</v>
      </c>
      <c r="K82" s="412">
        <f t="shared" si="5"/>
        <v>-2.4733371512995865E-3</v>
      </c>
      <c r="L82" s="409">
        <v>580.29</v>
      </c>
      <c r="M82" s="409">
        <v>-61.08</v>
      </c>
      <c r="N82" s="409">
        <v>-3725.85</v>
      </c>
      <c r="O82" s="409">
        <f t="shared" si="82"/>
        <v>139937.84999999998</v>
      </c>
      <c r="P82" s="413">
        <f t="shared" si="7"/>
        <v>-2.5975943676365205E-2</v>
      </c>
      <c r="Q82" s="408">
        <v>4435.4399999999996</v>
      </c>
      <c r="R82" s="408">
        <v>-4.75</v>
      </c>
      <c r="S82" s="408">
        <v>-2088.39</v>
      </c>
      <c r="T82" s="408">
        <f t="shared" si="21"/>
        <v>415726.48999999993</v>
      </c>
      <c r="U82" s="412">
        <f t="shared" si="22"/>
        <v>-5.0249769063862105E-3</v>
      </c>
      <c r="V82" s="409">
        <v>2217.7199999999998</v>
      </c>
      <c r="W82" s="409">
        <v>-4.75</v>
      </c>
      <c r="X82" s="409">
        <v>-688.2</v>
      </c>
      <c r="Y82" s="409">
        <f t="shared" si="17"/>
        <v>127703.27000000006</v>
      </c>
      <c r="Z82" s="413">
        <f t="shared" si="18"/>
        <v>-5.4066641023900542E-3</v>
      </c>
    </row>
    <row r="83" spans="1:26" ht="11.25" customHeight="1" x14ac:dyDescent="0.25">
      <c r="A83" s="410">
        <f t="shared" si="76"/>
        <v>63</v>
      </c>
      <c r="B83" s="411">
        <v>46296</v>
      </c>
      <c r="C83" s="411">
        <v>46312</v>
      </c>
      <c r="D83" s="399">
        <f t="shared" si="0"/>
        <v>1631.9899999999998</v>
      </c>
      <c r="E83" s="341">
        <f t="shared" si="87"/>
        <v>-13075.85</v>
      </c>
      <c r="F83" s="341">
        <f t="shared" si="87"/>
        <v>1114222.3699999999</v>
      </c>
      <c r="G83" s="285">
        <f t="shared" si="4"/>
        <v>-1.1607586376189314E-2</v>
      </c>
      <c r="H83" s="408">
        <v>400.96</v>
      </c>
      <c r="I83" s="408">
        <v>-3560.65</v>
      </c>
      <c r="J83" s="408">
        <f t="shared" si="9"/>
        <v>439148.42999999993</v>
      </c>
      <c r="K83" s="412">
        <f t="shared" si="5"/>
        <v>-8.0465102825120257E-3</v>
      </c>
      <c r="L83" s="409">
        <v>122.17</v>
      </c>
      <c r="M83" s="409"/>
      <c r="N83" s="409">
        <v>-1695.83</v>
      </c>
      <c r="O83" s="409">
        <f t="shared" si="82"/>
        <v>138364.19</v>
      </c>
      <c r="P83" s="413">
        <f t="shared" si="7"/>
        <v>-1.2113163575137198E-2</v>
      </c>
      <c r="Q83" s="408">
        <v>739.24</v>
      </c>
      <c r="R83" s="408">
        <v>-4.75</v>
      </c>
      <c r="S83" s="408">
        <v>-5414.97</v>
      </c>
      <c r="T83" s="408">
        <f t="shared" si="21"/>
        <v>411046.00999999995</v>
      </c>
      <c r="U83" s="412">
        <f t="shared" si="22"/>
        <v>-1.3013748193896842E-2</v>
      </c>
      <c r="V83" s="409">
        <v>369.62</v>
      </c>
      <c r="W83" s="409">
        <v>-4.75</v>
      </c>
      <c r="X83" s="409">
        <v>-2404.4</v>
      </c>
      <c r="Y83" s="409">
        <f t="shared" si="17"/>
        <v>125663.74000000006</v>
      </c>
      <c r="Z83" s="413">
        <f t="shared" si="18"/>
        <v>-1.8800813961707762E-2</v>
      </c>
    </row>
    <row r="84" spans="1:26" ht="11.25" customHeight="1" x14ac:dyDescent="0.25">
      <c r="A84" s="424"/>
      <c r="B84" s="411">
        <f ca="1">TODAY()</f>
        <v>46322</v>
      </c>
      <c r="C84" s="425"/>
      <c r="D84" s="426">
        <f>-F83</f>
        <v>-1114222.3699999999</v>
      </c>
      <c r="E84" s="426"/>
      <c r="F84" s="426"/>
      <c r="G84" s="426"/>
      <c r="H84" s="426">
        <f>-J83</f>
        <v>-439148.42999999993</v>
      </c>
      <c r="I84" s="427"/>
      <c r="J84" s="426"/>
      <c r="K84" s="426"/>
      <c r="L84" s="426">
        <f>-O83</f>
        <v>-138364.19</v>
      </c>
      <c r="M84" s="426"/>
      <c r="N84" s="427"/>
      <c r="O84" s="426"/>
      <c r="P84" s="426"/>
      <c r="Q84" s="426">
        <f>-T83</f>
        <v>-411046.00999999995</v>
      </c>
      <c r="R84" s="426"/>
      <c r="S84" s="426"/>
      <c r="T84" s="426"/>
      <c r="U84" s="426"/>
      <c r="V84" s="426">
        <f>-Y83</f>
        <v>-125663.74000000006</v>
      </c>
      <c r="W84" s="428"/>
      <c r="X84" s="428"/>
      <c r="Y84" s="428"/>
      <c r="Z84" s="428"/>
    </row>
    <row r="85" spans="1:26" ht="11.25" customHeight="1" x14ac:dyDescent="0.25">
      <c r="A85" s="404"/>
      <c r="B85" s="295"/>
      <c r="C85" s="406"/>
      <c r="D85" s="400"/>
      <c r="E85" s="400"/>
      <c r="F85" s="400"/>
      <c r="G85" s="400"/>
      <c r="H85" s="400"/>
      <c r="I85" s="400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25">
      <c r="A86" s="404"/>
      <c r="B86" s="295"/>
      <c r="C86" s="406"/>
      <c r="D86" s="400"/>
      <c r="E86" s="400"/>
      <c r="F86" s="400"/>
      <c r="G86" s="400"/>
      <c r="H86" s="296"/>
      <c r="I86" s="296"/>
      <c r="J86" s="400"/>
      <c r="K86" s="400"/>
      <c r="L86" s="400"/>
      <c r="M86" s="400"/>
      <c r="N86" s="403"/>
      <c r="O86" s="400"/>
      <c r="P86" s="400"/>
      <c r="Q86" s="400"/>
      <c r="R86" s="400"/>
      <c r="S86" s="400"/>
      <c r="T86" s="400"/>
      <c r="U86" s="400"/>
      <c r="V86" s="188"/>
      <c r="W86" s="400"/>
      <c r="X86" s="403"/>
      <c r="Y86" s="188"/>
      <c r="Z86" s="188"/>
    </row>
    <row r="87" spans="1:26" ht="11.25" customHeight="1" x14ac:dyDescent="0.25">
      <c r="A87" s="293" t="s">
        <v>611</v>
      </c>
      <c r="B87" s="295"/>
      <c r="C87" s="406"/>
      <c r="D87" s="400"/>
      <c r="E87" s="400"/>
      <c r="F87" s="400"/>
      <c r="G87" s="400"/>
      <c r="H87" s="401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25">
      <c r="A88" s="293">
        <f>COUNTIF(E7:E84,"&gt;0")</f>
        <v>58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188"/>
      <c r="W88" s="400"/>
      <c r="X88" s="400"/>
      <c r="Y88" s="188"/>
      <c r="Z88" s="188"/>
    </row>
    <row r="89" spans="1:26" ht="11.25" customHeight="1" x14ac:dyDescent="0.25">
      <c r="A89" s="293" t="s">
        <v>612</v>
      </c>
      <c r="B89" s="295"/>
      <c r="C89" s="406"/>
      <c r="D89" s="400"/>
      <c r="E89" s="400"/>
      <c r="F89" s="400"/>
      <c r="G89" s="400"/>
      <c r="H89" s="188"/>
      <c r="I89" s="296"/>
      <c r="J89" s="400"/>
      <c r="K89" s="400"/>
      <c r="L89" s="400"/>
      <c r="M89" s="400"/>
      <c r="N89" s="400"/>
      <c r="O89" s="400"/>
      <c r="P89" s="400"/>
      <c r="Q89" s="400"/>
      <c r="R89" s="400"/>
      <c r="S89" s="400"/>
      <c r="T89" s="400"/>
      <c r="U89" s="400"/>
      <c r="V89" s="400"/>
      <c r="W89" s="400"/>
      <c r="X89" s="400"/>
      <c r="Y89" s="188"/>
      <c r="Z89" s="188"/>
    </row>
    <row r="90" spans="1:26" ht="11.25" customHeight="1" x14ac:dyDescent="0.25">
      <c r="A90" s="296">
        <f>(SUMIFS(G7:G84,E7:E84,"&gt;0"))/A88</f>
        <v>5.7289109105383693E-2</v>
      </c>
      <c r="B90" s="295"/>
      <c r="C90" s="406"/>
      <c r="D90" s="400"/>
      <c r="E90" s="400"/>
      <c r="F90" s="400"/>
      <c r="G90" s="400"/>
      <c r="H90" s="296"/>
      <c r="I90" s="296"/>
      <c r="J90" s="400"/>
      <c r="K90" s="400"/>
      <c r="L90" s="400"/>
      <c r="M90" s="400"/>
      <c r="N90" s="296"/>
      <c r="O90" s="400"/>
      <c r="P90" s="400"/>
      <c r="Q90" s="400"/>
      <c r="R90" s="400"/>
      <c r="S90" s="400"/>
      <c r="T90" s="400"/>
      <c r="U90" s="400"/>
      <c r="V90" s="400"/>
      <c r="W90" s="400"/>
      <c r="X90" s="296"/>
      <c r="Y90" s="188"/>
      <c r="Z90" s="188"/>
    </row>
    <row r="91" spans="1:26" ht="11.25" customHeight="1" x14ac:dyDescent="0.25">
      <c r="A91" s="293" t="s">
        <v>613</v>
      </c>
      <c r="B91" s="295"/>
      <c r="C91" s="406"/>
      <c r="D91" s="400"/>
      <c r="E91" s="400"/>
      <c r="F91" s="400"/>
      <c r="G91" s="400"/>
      <c r="H91" s="296"/>
      <c r="I91" s="296"/>
      <c r="J91" s="296"/>
      <c r="K91" s="296"/>
      <c r="L91" s="296"/>
      <c r="M91" s="296"/>
      <c r="N91" s="296"/>
      <c r="O91" s="400"/>
      <c r="P91" s="400"/>
      <c r="Q91" s="400"/>
      <c r="R91" s="400"/>
      <c r="S91" s="400"/>
      <c r="T91" s="400"/>
      <c r="U91" s="400"/>
      <c r="V91" s="188"/>
      <c r="W91" s="188"/>
      <c r="X91" s="188"/>
      <c r="Y91" s="188"/>
      <c r="Z91" s="188"/>
    </row>
    <row r="92" spans="1:26" ht="11.25" customHeight="1" x14ac:dyDescent="0.25">
      <c r="A92" s="293">
        <f>COUNTIF(E7:E84,"&lt;0")</f>
        <v>19</v>
      </c>
    </row>
    <row r="93" spans="1:26" ht="11.25" customHeight="1" x14ac:dyDescent="0.25">
      <c r="A93" s="293" t="s">
        <v>614</v>
      </c>
    </row>
    <row r="94" spans="1:26" ht="11.25" customHeight="1" x14ac:dyDescent="0.25">
      <c r="A94" s="296">
        <f>(SUMIFS(G7:G84,E7:E84,"&lt;0"))/A92</f>
        <v>-5.6626752541312546E-2</v>
      </c>
    </row>
    <row r="95" spans="1:26" ht="15.75" customHeight="1" x14ac:dyDescent="0.25"/>
    <row r="96" spans="1:26" ht="15.75" customHeight="1" x14ac:dyDescent="0.25"/>
    <row r="97" spans="1:1" ht="15" customHeight="1" x14ac:dyDescent="0.25">
      <c r="A97" s="11" t="s">
        <v>615</v>
      </c>
    </row>
    <row r="98" spans="1:1" ht="15" customHeight="1" x14ac:dyDescent="0.25">
      <c r="A98" s="50">
        <f>AVERAGE(G8,G12,G16,G20,G24,G28,G32,G36,G40,G44,G48,G52,G56,G60,G64,G68,G72,G76,G80)</f>
        <v>1.9373354324880427E-2</v>
      </c>
    </row>
    <row r="99" spans="1:1" ht="15" customHeight="1" x14ac:dyDescent="0.25">
      <c r="A99" s="50" t="s">
        <v>616</v>
      </c>
    </row>
    <row r="100" spans="1:1" ht="15" customHeight="1" x14ac:dyDescent="0.25">
      <c r="A100" s="50">
        <f>AVERAGE(G9,G13,G17,G21,G25,G29,G33,G37,G41,G45,G49,G53,G57,G61,G65,G69,G73,G77,G81)</f>
        <v>3.3949124306264407E-2</v>
      </c>
    </row>
    <row r="101" spans="1:1" ht="15" customHeight="1" x14ac:dyDescent="0.25">
      <c r="A101" s="50" t="s">
        <v>617</v>
      </c>
    </row>
    <row r="102" spans="1:1" ht="15" customHeight="1" x14ac:dyDescent="0.25">
      <c r="A102" s="50">
        <f>AVERAGE(G10,G14,G18,G22,G26,G30,G34,G38,G42,G46,G50,G54,G58,G62,G66,G70,G74,G78,G82)</f>
        <v>2.1539468634307085E-2</v>
      </c>
    </row>
    <row r="103" spans="1:1" ht="15" customHeight="1" x14ac:dyDescent="0.25">
      <c r="A103" s="50" t="s">
        <v>618</v>
      </c>
    </row>
    <row r="104" spans="1:1" ht="15" customHeight="1" x14ac:dyDescent="0.25">
      <c r="A104" s="50">
        <f>AVERAGE(G7,G11,G15,G19,G23,G27,G31,G35,G39,G43,G47,G51,G55,G59,G63,G67,G71,G75,G79)</f>
        <v>4.4004769376837713E-2</v>
      </c>
    </row>
    <row r="105" spans="1:1" ht="15.75" customHeight="1" x14ac:dyDescent="0.25"/>
    <row r="106" spans="1:1" ht="15.75" customHeight="1" x14ac:dyDescent="0.25"/>
    <row r="107" spans="1:1" ht="15.75" customHeight="1" x14ac:dyDescent="0.25"/>
    <row r="108" spans="1:1" ht="15.75" customHeight="1" x14ac:dyDescent="0.25"/>
    <row r="109" spans="1:1" ht="15.75" customHeight="1" x14ac:dyDescent="0.25"/>
    <row r="110" spans="1:1" ht="15.75" customHeight="1" x14ac:dyDescent="0.25"/>
    <row r="111" spans="1:1" ht="15.75" customHeight="1" x14ac:dyDescent="0.25"/>
    <row r="112" spans="1: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5">
    <mergeCell ref="D5:G5"/>
    <mergeCell ref="H5:K5"/>
    <mergeCell ref="L5:P5"/>
    <mergeCell ref="Q5:U5"/>
    <mergeCell ref="V5:Z5"/>
  </mergeCells>
  <conditionalFormatting sqref="A7:A8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3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4:K84 J86:K92 I93:K1002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2578125" defaultRowHeight="15" customHeight="1" x14ac:dyDescent="0.25"/>
  <cols>
    <col min="1" max="1" width="4.42578125" customWidth="1"/>
    <col min="2" max="2" width="14.7109375" customWidth="1"/>
    <col min="3" max="3" width="15.5703125" customWidth="1"/>
    <col min="4" max="4" width="11" customWidth="1"/>
    <col min="5" max="5" width="11.28515625" customWidth="1"/>
    <col min="6" max="6" width="11" customWidth="1"/>
    <col min="7" max="7" width="11.28515625" customWidth="1"/>
    <col min="8" max="8" width="11" customWidth="1"/>
    <col min="9" max="9" width="12.140625" customWidth="1"/>
    <col min="10" max="10" width="15.5703125" customWidth="1"/>
    <col min="11" max="11" width="12.28515625" customWidth="1"/>
    <col min="12" max="12" width="9.140625" customWidth="1"/>
    <col min="13" max="13" width="14.7109375" customWidth="1"/>
    <col min="14" max="14" width="11" customWidth="1"/>
    <col min="15" max="15" width="12.28515625" customWidth="1"/>
    <col min="16" max="16" width="11.7109375" customWidth="1"/>
    <col min="17" max="18" width="9.5703125" customWidth="1"/>
  </cols>
  <sheetData>
    <row r="1" spans="2:18" ht="11.25" customHeight="1" x14ac:dyDescent="0.25">
      <c r="B1" s="429" t="s">
        <v>619</v>
      </c>
      <c r="C1" s="430">
        <f ca="1">TODAY()</f>
        <v>46322</v>
      </c>
      <c r="D1" s="570" t="s">
        <v>620</v>
      </c>
      <c r="E1" s="548"/>
      <c r="F1" s="570" t="s">
        <v>621</v>
      </c>
      <c r="G1" s="548"/>
      <c r="H1" s="570" t="s">
        <v>622</v>
      </c>
      <c r="I1" s="548"/>
      <c r="J1" s="570" t="s">
        <v>623</v>
      </c>
      <c r="K1" s="548"/>
      <c r="L1" s="431"/>
      <c r="M1" s="431"/>
      <c r="N1" s="432">
        <f>R1/Q1</f>
        <v>0.22415375262239876</v>
      </c>
      <c r="O1" s="571" t="s">
        <v>624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25">
      <c r="B2" s="429" t="s">
        <v>625</v>
      </c>
      <c r="C2" s="430">
        <f>'Retirement Calculator'!D6</f>
        <v>51288</v>
      </c>
      <c r="D2" s="435" t="s">
        <v>546</v>
      </c>
      <c r="E2" s="436">
        <f>B13</f>
        <v>104249.60000000001</v>
      </c>
      <c r="F2" s="435" t="s">
        <v>546</v>
      </c>
      <c r="G2" s="436">
        <f>C13</f>
        <v>18000</v>
      </c>
      <c r="H2" s="435" t="s">
        <v>546</v>
      </c>
      <c r="I2" s="436">
        <f>D13</f>
        <v>175500</v>
      </c>
      <c r="J2" s="435" t="s">
        <v>546</v>
      </c>
      <c r="K2" s="436">
        <f>I2</f>
        <v>175500</v>
      </c>
      <c r="L2" s="431"/>
      <c r="M2" s="431"/>
      <c r="N2" s="437" t="s">
        <v>560</v>
      </c>
      <c r="O2" s="438" t="s">
        <v>626</v>
      </c>
      <c r="P2" s="438" t="s">
        <v>627</v>
      </c>
      <c r="Q2" s="439" t="s">
        <v>628</v>
      </c>
      <c r="R2" s="440" t="s">
        <v>629</v>
      </c>
    </row>
    <row r="3" spans="2:18" ht="11.25" customHeight="1" x14ac:dyDescent="0.25">
      <c r="B3" s="429" t="s">
        <v>630</v>
      </c>
      <c r="C3" s="438">
        <f ca="1">(C2-C1)/365.25</f>
        <v>13.596167008898014</v>
      </c>
      <c r="D3" s="429" t="s">
        <v>631</v>
      </c>
      <c r="E3" s="441">
        <f ca="1">'TSP-401K'!J4</f>
        <v>0.11227179169654847</v>
      </c>
      <c r="F3" s="429" t="s">
        <v>631</v>
      </c>
      <c r="G3" s="441">
        <f ca="1">'TSP-401K'!O4</f>
        <v>0.10824150443077088</v>
      </c>
      <c r="H3" s="429" t="s">
        <v>631</v>
      </c>
      <c r="I3" s="441">
        <f ca="1">'TSP-401K'!T4</f>
        <v>0.10777270197868349</v>
      </c>
      <c r="J3" s="429" t="s">
        <v>631</v>
      </c>
      <c r="K3" s="441">
        <f ca="1">'TSP-401K'!Y4</f>
        <v>0.10608271956443788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25">
      <c r="B4" s="435" t="s">
        <v>632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25">
      <c r="B5" s="435" t="s">
        <v>633</v>
      </c>
      <c r="C5" s="438">
        <f ca="1">(C4-C1)/365.25</f>
        <v>13.596167008898014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25">
      <c r="B6" s="429" t="s">
        <v>634</v>
      </c>
      <c r="C6" s="445">
        <f>E6+G6+I6+K6</f>
        <v>1114222.3699999999</v>
      </c>
      <c r="D6" s="429" t="s">
        <v>635</v>
      </c>
      <c r="E6" s="445">
        <f>'TSP-401K'!H84*-1</f>
        <v>439148.42999999993</v>
      </c>
      <c r="F6" s="429" t="s">
        <v>635</v>
      </c>
      <c r="G6" s="445">
        <f>'TSP-401K'!L84*-1</f>
        <v>138364.19</v>
      </c>
      <c r="H6" s="429" t="s">
        <v>635</v>
      </c>
      <c r="I6" s="445">
        <f>'TSP-401K'!Q84*-1</f>
        <v>411046.00999999995</v>
      </c>
      <c r="J6" s="429" t="s">
        <v>635</v>
      </c>
      <c r="K6" s="445">
        <f>'TSP-401K'!V84*-1</f>
        <v>125663.74000000006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25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25">
      <c r="B8" s="429" t="s">
        <v>636</v>
      </c>
      <c r="C8" s="445">
        <f ca="1">E8+G8+I8+K8</f>
        <v>6143084.8285361873</v>
      </c>
      <c r="D8" s="429" t="s">
        <v>637</v>
      </c>
      <c r="E8" s="445">
        <f ca="1">FV(E3/26,C3*26,-(E2*0.1)/26,-E6,1)</f>
        <v>2348768.2806262649</v>
      </c>
      <c r="F8" s="429" t="s">
        <v>637</v>
      </c>
      <c r="G8" s="445">
        <f ca="1">FV(G3/12,12*C3,-(G2*0.1)/12,-G6,1)</f>
        <v>654659.7334380137</v>
      </c>
      <c r="H8" s="429" t="s">
        <v>637</v>
      </c>
      <c r="I8" s="445">
        <f ca="1">FV(I3/24,C5*24,-(I2*0.1)/24,-I6,1)</f>
        <v>2315708.3582477206</v>
      </c>
      <c r="J8" s="429" t="s">
        <v>637</v>
      </c>
      <c r="K8" s="445">
        <f ca="1">FV(K3/24,C5*24,-(K2*0.055)/24,-K6,1)</f>
        <v>823948.45622418809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25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25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25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25">
      <c r="B12" s="446" t="s">
        <v>638</v>
      </c>
      <c r="C12" s="446" t="s">
        <v>562</v>
      </c>
      <c r="D12" s="446" t="s">
        <v>639</v>
      </c>
      <c r="E12" s="454" t="s">
        <v>640</v>
      </c>
      <c r="F12" s="444"/>
      <c r="G12" s="446"/>
      <c r="H12" s="431"/>
      <c r="I12" s="446" t="s">
        <v>549</v>
      </c>
      <c r="J12" s="446" t="s">
        <v>550</v>
      </c>
      <c r="K12" s="446" t="s">
        <v>551</v>
      </c>
      <c r="L12" s="446" t="s">
        <v>552</v>
      </c>
      <c r="M12" s="431"/>
      <c r="N12" s="451"/>
      <c r="O12" s="451"/>
      <c r="P12" s="451"/>
      <c r="Q12" s="452"/>
      <c r="R12" s="444"/>
    </row>
    <row r="13" spans="2:18" ht="11.25" customHeight="1" x14ac:dyDescent="0.25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641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25">
      <c r="B14" s="455"/>
      <c r="C14" s="457"/>
      <c r="D14" s="457"/>
      <c r="E14" s="452"/>
      <c r="F14" s="444"/>
      <c r="G14" s="456">
        <v>29906</v>
      </c>
      <c r="H14" s="431" t="s">
        <v>642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25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25">
      <c r="B16" s="455" t="s">
        <v>643</v>
      </c>
      <c r="C16" s="455" t="s">
        <v>644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25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25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645</v>
      </c>
      <c r="I18" s="431"/>
      <c r="J18" s="431"/>
      <c r="K18" s="431"/>
    </row>
    <row r="19" spans="2:11" ht="11.25" customHeight="1" x14ac:dyDescent="0.25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25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25">
      <c r="B21" s="444" t="s">
        <v>646</v>
      </c>
      <c r="C21" s="455" t="s">
        <v>647</v>
      </c>
      <c r="D21" s="455" t="s">
        <v>648</v>
      </c>
      <c r="E21" s="457" t="s">
        <v>649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25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25">
      <c r="B23" s="446" t="s">
        <v>650</v>
      </c>
      <c r="C23" s="446" t="s">
        <v>651</v>
      </c>
      <c r="D23" s="446" t="s">
        <v>652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25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25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25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25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25">
      <c r="B28" s="459" t="s">
        <v>645</v>
      </c>
      <c r="C28" s="455" t="s">
        <v>653</v>
      </c>
      <c r="D28" s="455" t="s">
        <v>654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25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25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25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25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25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25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25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25"/>
    <row r="37" spans="2:11" ht="15.75" customHeight="1" x14ac:dyDescent="0.25"/>
    <row r="38" spans="2:11" ht="15.75" customHeight="1" x14ac:dyDescent="0.25"/>
    <row r="39" spans="2:11" ht="15.75" customHeight="1" x14ac:dyDescent="0.25"/>
    <row r="40" spans="2:11" ht="15.75" customHeight="1" x14ac:dyDescent="0.25"/>
    <row r="41" spans="2:11" ht="15.75" customHeight="1" x14ac:dyDescent="0.25"/>
    <row r="42" spans="2:11" ht="15.75" customHeight="1" x14ac:dyDescent="0.25"/>
    <row r="43" spans="2:11" ht="15.75" customHeight="1" x14ac:dyDescent="0.25"/>
    <row r="44" spans="2:11" ht="15.75" customHeight="1" x14ac:dyDescent="0.25"/>
    <row r="45" spans="2:11" ht="15.75" customHeight="1" x14ac:dyDescent="0.25"/>
    <row r="46" spans="2:11" ht="15.75" customHeight="1" x14ac:dyDescent="0.25"/>
    <row r="47" spans="2:11" ht="15.75" customHeight="1" x14ac:dyDescent="0.25"/>
    <row r="48" spans="2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2.140625" customWidth="1"/>
    <col min="6" max="6" width="14.7109375" customWidth="1"/>
    <col min="7" max="7" width="3.5703125" customWidth="1"/>
    <col min="8" max="8" width="5.42578125" customWidth="1"/>
    <col min="9" max="9" width="20.5703125" customWidth="1"/>
    <col min="10" max="10" width="9.140625" customWidth="1"/>
    <col min="11" max="11" width="18.42578125" customWidth="1"/>
    <col min="12" max="12" width="20.5703125" customWidth="1"/>
    <col min="13" max="13" width="5.1406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Retirement'!E8+'Combined Retirement'!G8</f>
        <v>3003428.0140642785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25">
      <c r="A2" s="459" t="s">
        <v>656</v>
      </c>
      <c r="B2" s="460">
        <v>0.05</v>
      </c>
      <c r="C2" s="446" t="s">
        <v>657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25">
      <c r="A4" s="459" t="s">
        <v>658</v>
      </c>
      <c r="B4" s="451">
        <f ca="1">(SUMIFS(H:H,I:I,"&gt;0",L:L,"&lt;0"))/12</f>
        <v>29.083333333333332</v>
      </c>
      <c r="C4" s="463">
        <f ca="1">(SUMIFS(H:H,I:I,"&gt;0",L:L,"&lt;0"))</f>
        <v>349</v>
      </c>
      <c r="D4" s="456">
        <f t="array" aca="1" ref="D4" ca="1">INDEX(N:N,MATCH(C4,H:H,0),0)</f>
        <v>61880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31" t="s">
        <v>590</v>
      </c>
    </row>
    <row r="8" spans="1:14" ht="11.25" customHeight="1" x14ac:dyDescent="0.25">
      <c r="A8" s="459">
        <v>1</v>
      </c>
      <c r="B8" s="447">
        <f ca="1">B1</f>
        <v>3003428.0140642785</v>
      </c>
      <c r="C8" s="447">
        <f t="shared" ref="C8:C136" si="0">SUMIF(G:G,A8,J:J)</f>
        <v>398963.19893278764</v>
      </c>
      <c r="D8" s="447">
        <f ca="1">SUMIF(G:G,1,K:K)</f>
        <v>142689.01123257258</v>
      </c>
      <c r="E8" s="447">
        <f t="shared" ref="E8:E136" ca="1" si="1">B8-C8+D8</f>
        <v>2747153.8263640637</v>
      </c>
      <c r="F8" s="431"/>
      <c r="G8" s="459">
        <v>1</v>
      </c>
      <c r="H8" s="459">
        <v>1</v>
      </c>
      <c r="I8" s="444">
        <f ca="1">B1</f>
        <v>3003428.0140642785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12375.754503416165</v>
      </c>
      <c r="L8" s="444">
        <f t="shared" ref="L8:L262" ca="1" si="3">I8-J8+K8</f>
        <v>2982556.835323296</v>
      </c>
      <c r="M8" s="460">
        <f>B2</f>
        <v>0.05</v>
      </c>
      <c r="N8" s="464">
        <f>'Retirement Calculator'!D6</f>
        <v>51288</v>
      </c>
    </row>
    <row r="9" spans="1:14" ht="11.25" customHeight="1" x14ac:dyDescent="0.25">
      <c r="A9" s="459">
        <v>2</v>
      </c>
      <c r="B9" s="447">
        <f t="shared" ref="B9:B136" ca="1" si="4">E8</f>
        <v>2747153.8263640637</v>
      </c>
      <c r="C9" s="447">
        <f t="shared" si="0"/>
        <v>398963.19893278764</v>
      </c>
      <c r="D9" s="447">
        <f ca="1">SUMIF(G:G,2,K:K)</f>
        <v>129577.53741173013</v>
      </c>
      <c r="E9" s="447">
        <f t="shared" ca="1" si="1"/>
        <v>2477768.1648430065</v>
      </c>
      <c r="F9" s="431"/>
      <c r="G9" s="459">
        <v>1</v>
      </c>
      <c r="H9" s="459">
        <v>2</v>
      </c>
      <c r="I9" s="444">
        <f t="shared" ref="I9:I263" ca="1" si="5">L8</f>
        <v>2982556.835323296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12288.791258662071</v>
      </c>
      <c r="L9" s="444">
        <f t="shared" ca="1" si="3"/>
        <v>2961598.6933375592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2477768.1648430065</v>
      </c>
      <c r="C10" s="447">
        <f t="shared" si="0"/>
        <v>398963.19893278764</v>
      </c>
      <c r="D10" s="447">
        <f ca="1">SUMIF(G:G,3,K:K)</f>
        <v>115795.25570618676</v>
      </c>
      <c r="E10" s="447">
        <f t="shared" ca="1" si="1"/>
        <v>2194600.2216164055</v>
      </c>
      <c r="F10" s="431"/>
      <c r="G10" s="459">
        <v>1</v>
      </c>
      <c r="H10" s="459">
        <v>3</v>
      </c>
      <c r="I10" s="444">
        <f t="shared" ca="1" si="5"/>
        <v>2961598.6933375592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12201.465667054836</v>
      </c>
      <c r="L10" s="444">
        <f t="shared" ca="1" si="3"/>
        <v>2940553.2257602154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2194600.2216164055</v>
      </c>
      <c r="C11" s="447">
        <f t="shared" si="0"/>
        <v>394307.19893278764</v>
      </c>
      <c r="D11" s="447">
        <f ca="1">SUMIF(G:G,4,K:K)</f>
        <v>101376.21980884249</v>
      </c>
      <c r="E11" s="447">
        <f t="shared" ca="1" si="1"/>
        <v>1901669.2424924604</v>
      </c>
      <c r="F11" s="431"/>
      <c r="G11" s="459">
        <v>1</v>
      </c>
      <c r="H11" s="459">
        <v>4</v>
      </c>
      <c r="I11" s="444">
        <f t="shared" ca="1" si="5"/>
        <v>2940553.2257602154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12113.776218815903</v>
      </c>
      <c r="L11" s="444">
        <f t="shared" ca="1" si="3"/>
        <v>2919420.0687346323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1901669.2424924604</v>
      </c>
      <c r="C12" s="447">
        <f t="shared" si="0"/>
        <v>389651.19893278764</v>
      </c>
      <c r="D12" s="447">
        <f ca="1">SUMIF(G:G,5,K:K)</f>
        <v>86577.034965361847</v>
      </c>
      <c r="E12" s="447">
        <f t="shared" ca="1" si="1"/>
        <v>1598595.0785250347</v>
      </c>
      <c r="F12" s="431"/>
      <c r="G12" s="459">
        <v>1</v>
      </c>
      <c r="H12" s="459">
        <v>5</v>
      </c>
      <c r="I12" s="444">
        <f t="shared" ca="1" si="5"/>
        <v>2919420.0687346323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12025.721397875974</v>
      </c>
      <c r="L12" s="444">
        <f t="shared" ca="1" si="3"/>
        <v>2898198.8568881094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1598595.0785250347</v>
      </c>
      <c r="C13" s="447">
        <f t="shared" si="0"/>
        <v>272655.17935989378</v>
      </c>
      <c r="D13" s="447">
        <f ca="1">SUMIF(G:G,6,K:K)</f>
        <v>72541.785938218163</v>
      </c>
      <c r="E13" s="447">
        <f t="shared" ca="1" si="1"/>
        <v>1398481.6851033592</v>
      </c>
      <c r="F13" s="431"/>
      <c r="G13" s="459">
        <v>1</v>
      </c>
      <c r="H13" s="459">
        <v>6</v>
      </c>
      <c r="I13" s="444">
        <f t="shared" ca="1" si="5"/>
        <v>2898198.8568881094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11937.299681848794</v>
      </c>
      <c r="L13" s="444">
        <f t="shared" ca="1" si="3"/>
        <v>2876889.2233255594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1398481.6851033592</v>
      </c>
      <c r="C14" s="447">
        <f t="shared" si="0"/>
        <v>108860.75195784221</v>
      </c>
      <c r="D14" s="447">
        <f ca="1">SUMIF(G:G,7,K:K)</f>
        <v>68555.148731075416</v>
      </c>
      <c r="E14" s="447">
        <f t="shared" ca="1" si="1"/>
        <v>1358176.0818765925</v>
      </c>
      <c r="F14" s="431"/>
      <c r="G14" s="459">
        <v>1</v>
      </c>
      <c r="H14" s="459">
        <v>7</v>
      </c>
      <c r="I14" s="444">
        <f t="shared" ca="1" si="5"/>
        <v>2876889.2233255594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11848.509542004836</v>
      </c>
      <c r="L14" s="444">
        <f t="shared" ca="1" si="3"/>
        <v>2855490.7996231653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1358176.0818765925</v>
      </c>
      <c r="C15" s="447">
        <f t="shared" si="0"/>
        <v>108860.75195784221</v>
      </c>
      <c r="D15" s="447">
        <f ca="1">SUMIF(G:G,8,K:K)</f>
        <v>66493.03757472588</v>
      </c>
      <c r="E15" s="447">
        <f t="shared" ca="1" si="1"/>
        <v>1315808.3674934763</v>
      </c>
      <c r="F15" s="431"/>
      <c r="G15" s="459">
        <v>1</v>
      </c>
      <c r="H15" s="459">
        <v>8</v>
      </c>
      <c r="I15" s="444">
        <f t="shared" ca="1" si="5"/>
        <v>2855490.7996231653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11759.349443244861</v>
      </c>
      <c r="L15" s="444">
        <f t="shared" ca="1" si="3"/>
        <v>2834003.2158220112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1315808.3674934763</v>
      </c>
      <c r="C16" s="447">
        <f t="shared" si="0"/>
        <v>101423.65635784219</v>
      </c>
      <c r="D16" s="447">
        <f ca="1">SUMIF(G:G,9,K:K)</f>
        <v>64513.958984313802</v>
      </c>
      <c r="E16" s="447">
        <f t="shared" ca="1" si="1"/>
        <v>1278898.6701199478</v>
      </c>
      <c r="F16" s="431"/>
      <c r="G16" s="459">
        <v>1</v>
      </c>
      <c r="H16" s="459">
        <v>9</v>
      </c>
      <c r="I16" s="444">
        <f t="shared" ca="1" si="5"/>
        <v>2834003.2158220112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11669.817844073385</v>
      </c>
      <c r="L16" s="444">
        <f t="shared" ca="1" si="3"/>
        <v>2812426.1004216857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1278898.6701199478</v>
      </c>
      <c r="C17" s="447">
        <f t="shared" si="0"/>
        <v>100747.55675784221</v>
      </c>
      <c r="D17" s="447">
        <f ca="1">SUMIF(G:G,10,K:K)</f>
        <v>62660.179355136759</v>
      </c>
      <c r="E17" s="447">
        <f t="shared" ca="1" si="1"/>
        <v>1240811.2927172424</v>
      </c>
      <c r="F17" s="431"/>
      <c r="G17" s="459">
        <v>1</v>
      </c>
      <c r="H17" s="459">
        <v>10</v>
      </c>
      <c r="I17" s="444">
        <f t="shared" ca="1" si="5"/>
        <v>2812426.1004216857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11579.913196572028</v>
      </c>
      <c r="L17" s="444">
        <f t="shared" ca="1" si="3"/>
        <v>2790759.080373859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1240811.2927172424</v>
      </c>
      <c r="C18" s="447">
        <f t="shared" si="0"/>
        <v>100747.55675784221</v>
      </c>
      <c r="D18" s="447">
        <f ca="1">SUMIF(G:G,11,K:K)</f>
        <v>60711.556841876503</v>
      </c>
      <c r="E18" s="447">
        <f t="shared" ca="1" si="1"/>
        <v>1200775.2928012768</v>
      </c>
      <c r="F18" s="431"/>
      <c r="G18" s="459">
        <v>1</v>
      </c>
      <c r="H18" s="459">
        <v>11</v>
      </c>
      <c r="I18" s="444">
        <f t="shared" ca="1" si="5"/>
        <v>2790759.080373859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11489.633946372751</v>
      </c>
      <c r="L18" s="444">
        <f t="shared" ca="1" si="3"/>
        <v>2769001.7810758329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1200775.2928012768</v>
      </c>
      <c r="C19" s="447">
        <f t="shared" si="0"/>
        <v>100747.55675784221</v>
      </c>
      <c r="D19" s="447">
        <f ca="1">SUMIF(G:G,12,K:K)</f>
        <v>58663.239102582775</v>
      </c>
      <c r="E19" s="447">
        <f t="shared" ca="1" si="1"/>
        <v>1158690.9751460173</v>
      </c>
      <c r="F19" s="431"/>
      <c r="G19" s="459">
        <v>1</v>
      </c>
      <c r="H19" s="459">
        <v>12</v>
      </c>
      <c r="I19" s="444">
        <f t="shared" ca="1" si="5"/>
        <v>2769001.7810758329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11398.978532630976</v>
      </c>
      <c r="L19" s="444">
        <f t="shared" ca="1" si="3"/>
        <v>2747153.8263640651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1158690.9751460173</v>
      </c>
      <c r="C20" s="447">
        <f t="shared" si="0"/>
        <v>100747.55675784221</v>
      </c>
      <c r="D20" s="447">
        <f ca="1">SUMIF(G:G,13,K:K)</f>
        <v>56510.125540281973</v>
      </c>
      <c r="E20" s="447">
        <f t="shared" ca="1" si="1"/>
        <v>1114453.543928457</v>
      </c>
      <c r="F20" s="431"/>
      <c r="G20" s="459">
        <v>2</v>
      </c>
      <c r="H20" s="459">
        <v>13</v>
      </c>
      <c r="I20" s="444">
        <f t="shared" ca="1" si="5"/>
        <v>2747153.8263640651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11307.945387998609</v>
      </c>
      <c r="L20" s="444">
        <f t="shared" ca="1" si="3"/>
        <v>2725214.8385076649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1114453.543928457</v>
      </c>
      <c r="C21" s="447">
        <f t="shared" si="0"/>
        <v>100747.55675784221</v>
      </c>
      <c r="D21" s="447">
        <f ca="1">SUMIF(G:G,14,K:K)</f>
        <v>54246.854601778949</v>
      </c>
      <c r="E21" s="447">
        <f t="shared" ca="1" si="1"/>
        <v>1067952.8417723938</v>
      </c>
      <c r="F21" s="431"/>
      <c r="G21" s="459">
        <v>2</v>
      </c>
      <c r="H21" s="459">
        <v>14</v>
      </c>
      <c r="I21" s="444">
        <f t="shared" ca="1" si="5"/>
        <v>2725214.8385076649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11216.532938596942</v>
      </c>
      <c r="L21" s="444">
        <f t="shared" ca="1" si="3"/>
        <v>2703184.4382018629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1067952.8417723938</v>
      </c>
      <c r="C22" s="447">
        <f t="shared" si="0"/>
        <v>100747.55675784221</v>
      </c>
      <c r="D22" s="447">
        <f ca="1">SUMIF(G:G,15,K:K)</f>
        <v>51867.79042664155</v>
      </c>
      <c r="E22" s="447">
        <f t="shared" ca="1" si="1"/>
        <v>1019073.0754411932</v>
      </c>
      <c r="F22" s="431"/>
      <c r="G22" s="459">
        <v>2</v>
      </c>
      <c r="H22" s="459">
        <v>15</v>
      </c>
      <c r="I22" s="444">
        <f t="shared" ca="1" si="5"/>
        <v>2703184.4382018629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11124.739603989434</v>
      </c>
      <c r="L22" s="444">
        <f t="shared" ca="1" si="3"/>
        <v>2681062.2445614533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1019073.0754411932</v>
      </c>
      <c r="C23" s="447">
        <f t="shared" si="0"/>
        <v>100747.55675784221</v>
      </c>
      <c r="D23" s="447">
        <f ca="1">SUMIF(G:G,16,K:K)</f>
        <v>49367.008813121691</v>
      </c>
      <c r="E23" s="447">
        <f t="shared" ca="1" si="1"/>
        <v>967692.5274964727</v>
      </c>
      <c r="F23" s="431"/>
      <c r="G23" s="459">
        <v>2</v>
      </c>
      <c r="H23" s="459">
        <v>16</v>
      </c>
      <c r="I23" s="444">
        <f t="shared" ca="1" si="5"/>
        <v>2681062.2445614533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11032.563797154395</v>
      </c>
      <c r="L23" s="444">
        <f t="shared" ca="1" si="3"/>
        <v>2658847.875114209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967692.5274964727</v>
      </c>
      <c r="C24" s="447">
        <f t="shared" si="0"/>
        <v>100747.55675784221</v>
      </c>
      <c r="D24" s="447">
        <f ca="1">SUMIF(G:G,17,K:K)</f>
        <v>46738.282466066397</v>
      </c>
      <c r="E24" s="447">
        <f t="shared" ca="1" si="1"/>
        <v>913683.25320469693</v>
      </c>
      <c r="F24" s="431"/>
      <c r="G24" s="459">
        <v>2</v>
      </c>
      <c r="H24" s="459">
        <v>17</v>
      </c>
      <c r="I24" s="444">
        <f t="shared" ca="1" si="5"/>
        <v>2658847.875114209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10940.003924457542</v>
      </c>
      <c r="L24" s="444">
        <f t="shared" ca="1" si="3"/>
        <v>2636540.9457942676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913683.25320469693</v>
      </c>
      <c r="C25" s="447">
        <f t="shared" si="0"/>
        <v>100747.55675784221</v>
      </c>
      <c r="D25" s="447">
        <f ca="1">SUMIF(G:G,18,K:K)</f>
        <v>43975.065490084045</v>
      </c>
      <c r="E25" s="447">
        <f t="shared" ca="1" si="1"/>
        <v>856910.76193693874</v>
      </c>
      <c r="F25" s="431"/>
      <c r="G25" s="459">
        <v>2</v>
      </c>
      <c r="H25" s="459">
        <v>18</v>
      </c>
      <c r="I25" s="444">
        <f t="shared" ca="1" si="5"/>
        <v>2636540.9457942676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10847.058385624454</v>
      </c>
      <c r="L25" s="444">
        <f t="shared" ca="1" si="3"/>
        <v>2614141.0709354933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856910.76193693874</v>
      </c>
      <c r="C26" s="447">
        <f t="shared" si="0"/>
        <v>100747.55675784221</v>
      </c>
      <c r="D26" s="447">
        <f ca="1">SUMIF(G:G,19,K:K)</f>
        <v>41070.477089351407</v>
      </c>
      <c r="E26" s="447">
        <f t="shared" ca="1" si="1"/>
        <v>797233.68226844794</v>
      </c>
      <c r="F26" s="431"/>
      <c r="G26" s="459">
        <v>2</v>
      </c>
      <c r="H26" s="459">
        <v>19</v>
      </c>
      <c r="I26" s="444">
        <f t="shared" ca="1" si="5"/>
        <v>2614141.0709354933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10753.725573712894</v>
      </c>
      <c r="L26" s="444">
        <f t="shared" ca="1" si="3"/>
        <v>2591647.8632648075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797233.68226844794</v>
      </c>
      <c r="C27" s="447">
        <f t="shared" si="0"/>
        <v>100747.55675784221</v>
      </c>
      <c r="D27" s="447">
        <f ca="1">SUMIF(G:G,20,K:K)</f>
        <v>38017.284433472028</v>
      </c>
      <c r="E27" s="447">
        <f t="shared" ca="1" si="1"/>
        <v>734503.40994407772</v>
      </c>
      <c r="F27" s="431"/>
      <c r="G27" s="459">
        <v>2</v>
      </c>
      <c r="H27" s="459">
        <v>20</v>
      </c>
      <c r="I27" s="444">
        <f t="shared" ca="1" si="5"/>
        <v>2591647.8632648075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10660.003875085036</v>
      </c>
      <c r="L27" s="444">
        <f t="shared" ca="1" si="3"/>
        <v>2569060.9338954939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734503.40994407772</v>
      </c>
      <c r="C28" s="447">
        <f t="shared" si="0"/>
        <v>100747.55675784221</v>
      </c>
      <c r="D28" s="447">
        <f ca="1">SUMIF(G:G,21,K:K)</f>
        <v>34807.884646719271</v>
      </c>
      <c r="E28" s="447">
        <f t="shared" ca="1" si="1"/>
        <v>668563.73783295485</v>
      </c>
      <c r="F28" s="431"/>
      <c r="G28" s="459">
        <v>2</v>
      </c>
      <c r="H28" s="459">
        <v>21</v>
      </c>
      <c r="I28" s="444">
        <f t="shared" ca="1" si="5"/>
        <v>2569060.9338954939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10565.891669379562</v>
      </c>
      <c r="L28" s="444">
        <f t="shared" ca="1" si="3"/>
        <v>2546379.8923204746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668563.73783295485</v>
      </c>
      <c r="C29" s="447">
        <f t="shared" si="0"/>
        <v>100747.55675784221</v>
      </c>
      <c r="D29" s="447">
        <f ca="1">SUMIF(G:G,22,K:K)</f>
        <v>31434.285875815025</v>
      </c>
      <c r="E29" s="447">
        <f t="shared" ca="1" si="1"/>
        <v>599250.46695092763</v>
      </c>
      <c r="F29" s="431"/>
      <c r="G29" s="459">
        <v>2</v>
      </c>
      <c r="H29" s="459">
        <v>22</v>
      </c>
      <c r="I29" s="444">
        <f t="shared" ca="1" si="5"/>
        <v>2546379.8923204746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10471.387329483649</v>
      </c>
      <c r="L29" s="444">
        <f t="shared" ca="1" si="3"/>
        <v>2523604.3464055597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599250.46695092763</v>
      </c>
      <c r="C30" s="447">
        <f t="shared" si="0"/>
        <v>100747.55675784221</v>
      </c>
      <c r="D30" s="447">
        <f ca="1">SUMIF(G:G,23,K:K)</f>
        <v>27888.087389099837</v>
      </c>
      <c r="E30" s="447">
        <f t="shared" ca="1" si="1"/>
        <v>526390.99758218531</v>
      </c>
      <c r="F30" s="431"/>
      <c r="G30" s="459">
        <v>2</v>
      </c>
      <c r="H30" s="459">
        <v>23</v>
      </c>
      <c r="I30" s="444">
        <f t="shared" ca="1" si="5"/>
        <v>2523604.3464055597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10376.489221504837</v>
      </c>
      <c r="L30" s="444">
        <f t="shared" ca="1" si="3"/>
        <v>2500733.9023826658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526390.99758218531</v>
      </c>
      <c r="C31" s="447">
        <f t="shared" si="0"/>
        <v>100747.55675784221</v>
      </c>
      <c r="D31" s="447">
        <f ca="1">SUMIF(G:G,24,K:K)</f>
        <v>24160.458657538969</v>
      </c>
      <c r="E31" s="447">
        <f t="shared" ca="1" si="1"/>
        <v>449803.89948188211</v>
      </c>
      <c r="F31" s="431"/>
      <c r="G31" s="459">
        <v>2</v>
      </c>
      <c r="H31" s="459">
        <v>24</v>
      </c>
      <c r="I31" s="444">
        <f t="shared" ca="1" si="5"/>
        <v>2500733.9023826658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10281.195704742779</v>
      </c>
      <c r="L31" s="444">
        <f t="shared" ca="1" si="3"/>
        <v>2477768.1648430098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449803.89948188211</v>
      </c>
      <c r="C32" s="447">
        <f t="shared" si="0"/>
        <v>100747.55675784221</v>
      </c>
      <c r="D32" s="447">
        <f ca="1">SUMIF(G:G,25,K:K)</f>
        <v>20242.117365472976</v>
      </c>
      <c r="E32" s="447">
        <f t="shared" ca="1" si="1"/>
        <v>369298.46008951287</v>
      </c>
      <c r="F32" s="431"/>
      <c r="G32" s="459">
        <v>3</v>
      </c>
      <c r="H32" s="459">
        <v>25</v>
      </c>
      <c r="I32" s="444">
        <f t="shared" ca="1" si="5"/>
        <v>2477768.1648430098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10185.505131660879</v>
      </c>
      <c r="L32" s="444">
        <f t="shared" ca="1" si="3"/>
        <v>2454706.736730272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369298.46008951287</v>
      </c>
      <c r="C33" s="447">
        <f t="shared" si="0"/>
        <v>100747.55675784221</v>
      </c>
      <c r="D33" s="447">
        <f ca="1">SUMIF(G:G,26,K:K)</f>
        <v>16123.306296356524</v>
      </c>
      <c r="E33" s="447">
        <f t="shared" ca="1" si="1"/>
        <v>284674.20962802722</v>
      </c>
      <c r="F33" s="431"/>
      <c r="G33" s="459">
        <v>3</v>
      </c>
      <c r="H33" s="459">
        <v>26</v>
      </c>
      <c r="I33" s="444">
        <f t="shared" ca="1" si="5"/>
        <v>2454706.736730272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10089.415847857805</v>
      </c>
      <c r="L33" s="444">
        <f t="shared" ca="1" si="3"/>
        <v>2431549.2193337311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284674.20962802722</v>
      </c>
      <c r="C34" s="447">
        <f t="shared" si="0"/>
        <v>100747.55675784221</v>
      </c>
      <c r="D34" s="447">
        <f ca="1">SUMIF(G:G,27,K:K)</f>
        <v>11793.769035927779</v>
      </c>
      <c r="E34" s="447">
        <f t="shared" ca="1" si="1"/>
        <v>195720.42190611281</v>
      </c>
      <c r="F34" s="431"/>
      <c r="G34" s="459">
        <v>3</v>
      </c>
      <c r="H34" s="459">
        <v>27</v>
      </c>
      <c r="I34" s="444">
        <f t="shared" ca="1" si="5"/>
        <v>2431549.2193337311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9992.9261920388853</v>
      </c>
      <c r="L34" s="444">
        <f t="shared" ca="1" si="3"/>
        <v>2408295.212281371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195720.42190611281</v>
      </c>
      <c r="C35" s="447">
        <f t="shared" si="0"/>
        <v>100747.55675784221</v>
      </c>
      <c r="D35" s="447">
        <f ca="1">SUMIF(G:G,28,K:K)</f>
        <v>7242.7244323058248</v>
      </c>
      <c r="E35" s="447">
        <f t="shared" ca="1" si="1"/>
        <v>102215.58958057643</v>
      </c>
      <c r="F35" s="431"/>
      <c r="G35" s="459">
        <v>3</v>
      </c>
      <c r="H35" s="459">
        <v>28</v>
      </c>
      <c r="I35" s="444">
        <f t="shared" ca="1" si="5"/>
        <v>2408295.212281371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9896.0344959873837</v>
      </c>
      <c r="L35" s="444">
        <f t="shared" ca="1" si="3"/>
        <v>2384944.3135329597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102215.58958057643</v>
      </c>
      <c r="C36" s="447">
        <f t="shared" si="0"/>
        <v>100747.55675784221</v>
      </c>
      <c r="D36" s="447">
        <f ca="1">SUMIF(G:G,29,K:K)</f>
        <v>2458.8397494181504</v>
      </c>
      <c r="E36" s="447">
        <f t="shared" ca="1" si="1"/>
        <v>3926.8725721523756</v>
      </c>
      <c r="F36" s="431"/>
      <c r="G36" s="459">
        <v>3</v>
      </c>
      <c r="H36" s="459">
        <v>29</v>
      </c>
      <c r="I36" s="444">
        <f t="shared" ca="1" si="5"/>
        <v>2384944.3135329597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9798.7390845356695</v>
      </c>
      <c r="L36" s="444">
        <f t="shared" ca="1" si="3"/>
        <v>2361496.1193730966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3926.8725721523756</v>
      </c>
      <c r="C37" s="447">
        <f t="shared" si="0"/>
        <v>100747.55675784221</v>
      </c>
      <c r="D37" s="447">
        <f ca="1">SUMIF(G:G,30,K:K)</f>
        <v>-2569.7975530934132</v>
      </c>
      <c r="E37" s="447">
        <f t="shared" ca="1" si="1"/>
        <v>-99390.481738783245</v>
      </c>
      <c r="F37" s="431"/>
      <c r="G37" s="459">
        <v>3</v>
      </c>
      <c r="H37" s="459">
        <v>30</v>
      </c>
      <c r="I37" s="444">
        <f t="shared" ca="1" si="5"/>
        <v>2361496.1193730966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9701.0382755362407</v>
      </c>
      <c r="L37" s="444">
        <f t="shared" ca="1" si="3"/>
        <v>2337950.224404234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-99390.481738783245</v>
      </c>
      <c r="C38" s="447">
        <f t="shared" si="0"/>
        <v>100747.55675784221</v>
      </c>
      <c r="D38" s="447">
        <f ca="1">SUMIF(G:G,31,K:K)</f>
        <v>-7855.7094837603472</v>
      </c>
      <c r="E38" s="447">
        <f t="shared" ca="1" si="1"/>
        <v>-207993.74798038579</v>
      </c>
      <c r="F38" s="431"/>
      <c r="G38" s="459">
        <v>3</v>
      </c>
      <c r="H38" s="459">
        <v>31</v>
      </c>
      <c r="I38" s="444">
        <f t="shared" ca="1" si="5"/>
        <v>2337950.224404234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9602.9303798326473</v>
      </c>
      <c r="L38" s="444">
        <f t="shared" ca="1" si="3"/>
        <v>2314306.2215396678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-207993.74798038579</v>
      </c>
      <c r="C39" s="447">
        <f t="shared" si="0"/>
        <v>100747.55675784221</v>
      </c>
      <c r="D39" s="447">
        <f ca="1">SUMIF(G:G,32,K:K)</f>
        <v>-13412.058700835896</v>
      </c>
      <c r="E39" s="447">
        <f t="shared" ca="1" si="1"/>
        <v>-322153.36343906389</v>
      </c>
      <c r="F39" s="431"/>
      <c r="G39" s="459">
        <v>3</v>
      </c>
      <c r="H39" s="459">
        <v>32</v>
      </c>
      <c r="I39" s="444">
        <f t="shared" ca="1" si="5"/>
        <v>2314306.2215396678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9504.4137012302872</v>
      </c>
      <c r="L39" s="444">
        <f t="shared" ca="1" si="3"/>
        <v>2290563.7019964992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-322153.36343906389</v>
      </c>
      <c r="C40" s="447">
        <f t="shared" si="0"/>
        <v>100747.55675784221</v>
      </c>
      <c r="D40" s="447">
        <f ca="1">SUMIF(G:G,33,K:K)</f>
        <v>-19252.681289150714</v>
      </c>
      <c r="E40" s="447">
        <f t="shared" ca="1" si="1"/>
        <v>-442153.60148605681</v>
      </c>
      <c r="F40" s="431"/>
      <c r="G40" s="459">
        <v>3</v>
      </c>
      <c r="H40" s="459">
        <v>33</v>
      </c>
      <c r="I40" s="444">
        <f t="shared" ca="1" si="5"/>
        <v>2290563.7019964992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9405.4865364670841</v>
      </c>
      <c r="L40" s="444">
        <f t="shared" ca="1" si="3"/>
        <v>2266722.2552885674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-442153.60148605681</v>
      </c>
      <c r="C41" s="447">
        <f t="shared" si="0"/>
        <v>100747.55675784221</v>
      </c>
      <c r="D41" s="447">
        <f ca="1">SUMIF(G:G,34,K:K)</f>
        <v>-25392.121213894636</v>
      </c>
      <c r="E41" s="447">
        <f t="shared" ca="1" si="1"/>
        <v>-568293.27945779369</v>
      </c>
      <c r="F41" s="431"/>
      <c r="G41" s="459">
        <v>3</v>
      </c>
      <c r="H41" s="459">
        <v>34</v>
      </c>
      <c r="I41" s="444">
        <f t="shared" ca="1" si="5"/>
        <v>2266722.2552885674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9306.1471751840363</v>
      </c>
      <c r="L41" s="444">
        <f t="shared" ca="1" si="3"/>
        <v>2242781.4692193526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-568293.27945779369</v>
      </c>
      <c r="C42" s="447">
        <f t="shared" si="0"/>
        <v>100747.55675784221</v>
      </c>
      <c r="D42" s="447">
        <f ca="1">SUMIF(G:G,35,K:K)</f>
        <v>-31845.666537119345</v>
      </c>
      <c r="E42" s="447">
        <f t="shared" ca="1" si="1"/>
        <v>-700886.50275275519</v>
      </c>
      <c r="F42" s="431"/>
      <c r="G42" s="459">
        <v>3</v>
      </c>
      <c r="H42" s="459">
        <v>35</v>
      </c>
      <c r="I42" s="444">
        <f t="shared" ca="1" si="5"/>
        <v>2242781.4692193526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9206.3938998956401</v>
      </c>
      <c r="L42" s="444">
        <f t="shared" ca="1" si="3"/>
        <v>2218740.9298748495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-700886.50275275519</v>
      </c>
      <c r="C43" s="447">
        <f t="shared" si="0"/>
        <v>100747.55675784221</v>
      </c>
      <c r="D43" s="447">
        <f ca="1">SUMIF(G:G,36,K:K)</f>
        <v>-38629.387487146021</v>
      </c>
      <c r="E43" s="447">
        <f t="shared" ca="1" si="1"/>
        <v>-840263.44699774345</v>
      </c>
      <c r="F43" s="431"/>
      <c r="G43" s="459">
        <v>3</v>
      </c>
      <c r="H43" s="459">
        <v>36</v>
      </c>
      <c r="I43" s="444">
        <f t="shared" ca="1" si="5"/>
        <v>2218740.9298748495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9106.2249859602107</v>
      </c>
      <c r="L43" s="444">
        <f t="shared" ca="1" si="3"/>
        <v>2194600.2216164111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-840263.44699774345</v>
      </c>
      <c r="C44" s="447">
        <f t="shared" si="0"/>
        <v>100747.55675784221</v>
      </c>
      <c r="D44" s="447">
        <f ca="1">SUMIF(G:G,37,K:K)</f>
        <v>-45760.176475676133</v>
      </c>
      <c r="E44" s="447">
        <f t="shared" ca="1" si="1"/>
        <v>-986771.18023126177</v>
      </c>
      <c r="F44" s="431"/>
      <c r="G44" s="459">
        <v>4</v>
      </c>
      <c r="H44" s="459">
        <v>37</v>
      </c>
      <c r="I44" s="444">
        <f t="shared" ca="1" si="5"/>
        <v>2194600.2216164111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9005.6387015500513</v>
      </c>
      <c r="L44" s="444">
        <f t="shared" ca="1" si="3"/>
        <v>2170358.9270735625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-986771.18023126177</v>
      </c>
      <c r="C45" s="447">
        <f t="shared" si="0"/>
        <v>100747.55675784221</v>
      </c>
      <c r="D45" s="447">
        <f ca="1">SUMIF(G:G,38,K:K)</f>
        <v>-53255.790162253579</v>
      </c>
      <c r="E45" s="447">
        <f t="shared" ca="1" si="1"/>
        <v>-1140774.5271513576</v>
      </c>
      <c r="F45" s="431"/>
      <c r="G45" s="459">
        <v>4</v>
      </c>
      <c r="H45" s="459">
        <v>38</v>
      </c>
      <c r="I45" s="444">
        <f t="shared" ca="1" si="5"/>
        <v>2170358.9270735625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8904.633307621516</v>
      </c>
      <c r="L45" s="444">
        <f t="shared" ca="1" si="3"/>
        <v>2146016.6271367851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-1140774.5271513576</v>
      </c>
      <c r="C46" s="447">
        <f t="shared" si="0"/>
        <v>100747.55675784221</v>
      </c>
      <c r="D46" s="447">
        <f ca="1">SUMIF(G:G,39,K:K)</f>
        <v>-61134.89367082464</v>
      </c>
      <c r="E46" s="447">
        <f t="shared" ca="1" si="1"/>
        <v>-1302656.9775800244</v>
      </c>
      <c r="F46" s="431"/>
      <c r="G46" s="459">
        <v>4</v>
      </c>
      <c r="H46" s="459">
        <v>39</v>
      </c>
      <c r="I46" s="444">
        <f t="shared" ca="1" si="5"/>
        <v>2146016.6271367851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8803.2070578849434</v>
      </c>
      <c r="L46" s="444">
        <f t="shared" ca="1" si="3"/>
        <v>2121572.9009502712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-1302656.9775800244</v>
      </c>
      <c r="C47" s="447">
        <f t="shared" si="0"/>
        <v>100747.55675784221</v>
      </c>
      <c r="D47" s="447">
        <f ca="1">SUMIF(G:G,40,K:K)</f>
        <v>-69417.107068500831</v>
      </c>
      <c r="E47" s="447">
        <f t="shared" ca="1" si="1"/>
        <v>-1472821.6414063675</v>
      </c>
      <c r="F47" s="431"/>
      <c r="G47" s="459">
        <v>4</v>
      </c>
      <c r="H47" s="459">
        <v>40</v>
      </c>
      <c r="I47" s="444">
        <f t="shared" ca="1" si="5"/>
        <v>2121572.9009502712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8701.3581987744674</v>
      </c>
      <c r="L47" s="444">
        <f t="shared" ca="1" si="3"/>
        <v>2097027.3259046467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-1472821.6414063675</v>
      </c>
      <c r="C48" s="447">
        <f t="shared" si="0"/>
        <v>100747.55675784221</v>
      </c>
      <c r="D48" s="447">
        <f ca="1">SUMIF(G:G,41,K:K)</f>
        <v>-78123.054222263629</v>
      </c>
      <c r="E48" s="447">
        <f t="shared" ca="1" si="1"/>
        <v>-1651692.2523864734</v>
      </c>
      <c r="F48" s="431"/>
      <c r="G48" s="459">
        <v>4</v>
      </c>
      <c r="H48" s="459">
        <v>41</v>
      </c>
      <c r="I48" s="444">
        <f t="shared" ca="1" si="5"/>
        <v>2097027.3259046467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8599.0849694176977</v>
      </c>
      <c r="L48" s="444">
        <f t="shared" ca="1" si="3"/>
        <v>2072379.4776296653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-1651692.2523864734</v>
      </c>
      <c r="C49" s="447">
        <f t="shared" si="0"/>
        <v>100747.55675784221</v>
      </c>
      <c r="D49" s="447">
        <f ca="1">SUMIF(G:G,42,K:K)</f>
        <v>-87274.414155271021</v>
      </c>
      <c r="E49" s="447">
        <f t="shared" ca="1" si="1"/>
        <v>-1839714.2232995867</v>
      </c>
      <c r="F49" s="431"/>
      <c r="G49" s="459">
        <v>4</v>
      </c>
      <c r="H49" s="459">
        <v>42</v>
      </c>
      <c r="I49" s="444">
        <f t="shared" ca="1" si="5"/>
        <v>2072379.4776296653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8496.385601605276</v>
      </c>
      <c r="L49" s="444">
        <f t="shared" ca="1" si="3"/>
        <v>2047628.9299868715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-1839714.2232995867</v>
      </c>
      <c r="C50" s="447">
        <f t="shared" si="0"/>
        <v>100747.55675784221</v>
      </c>
      <c r="D50" s="447">
        <f ca="1">SUMIF(G:G,43,K:K)</f>
        <v>-96893.975030649919</v>
      </c>
      <c r="E50" s="447">
        <f t="shared" ca="1" si="1"/>
        <v>-2037355.7550880788</v>
      </c>
      <c r="F50" s="431"/>
      <c r="G50" s="459">
        <v>4</v>
      </c>
      <c r="H50" s="459">
        <v>43</v>
      </c>
      <c r="I50" s="444">
        <f t="shared" ca="1" si="5"/>
        <v>2047628.9299868715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8396.4916530936353</v>
      </c>
      <c r="L50" s="444">
        <f t="shared" ca="1" si="3"/>
        <v>2023554.4883955661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-2037355.7550880788</v>
      </c>
      <c r="C51" s="447">
        <f t="shared" si="0"/>
        <v>100747.55675784221</v>
      </c>
      <c r="D51" s="447">
        <f ca="1">SUMIF(G:G,44,K:K)</f>
        <v>-107005.69089720209</v>
      </c>
      <c r="E51" s="447">
        <f t="shared" ca="1" si="1"/>
        <v>-2245109.0027431231</v>
      </c>
      <c r="F51" s="431"/>
      <c r="G51" s="459">
        <v>4</v>
      </c>
      <c r="H51" s="459">
        <v>44</v>
      </c>
      <c r="I51" s="444">
        <f t="shared" ca="1" si="5"/>
        <v>2023554.4883955661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8296.1814797965289</v>
      </c>
      <c r="L51" s="444">
        <f t="shared" ca="1" si="3"/>
        <v>1999379.7366309636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-2245109.0027431231</v>
      </c>
      <c r="C52" s="447">
        <f t="shared" si="0"/>
        <v>100747.55675784221</v>
      </c>
      <c r="D52" s="447">
        <f ca="1">SUMIF(G:G,45,K:K)</f>
        <v>-117634.74133832798</v>
      </c>
      <c r="E52" s="447">
        <f t="shared" ca="1" si="1"/>
        <v>-2463491.3008392933</v>
      </c>
      <c r="F52" s="431"/>
      <c r="G52" s="459">
        <v>4</v>
      </c>
      <c r="H52" s="459">
        <v>45</v>
      </c>
      <c r="I52" s="444">
        <f t="shared" ca="1" si="5"/>
        <v>1999379.7366309636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8195.4533474440195</v>
      </c>
      <c r="L52" s="444">
        <f t="shared" ca="1" si="3"/>
        <v>1975104.2567340087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-2463491.3008392933</v>
      </c>
      <c r="C53" s="447">
        <f t="shared" si="0"/>
        <v>100747.55675784221</v>
      </c>
      <c r="D53" s="447">
        <f ca="1">SUMIF(G:G,46,K:K)</f>
        <v>-128807.59417270261</v>
      </c>
      <c r="E53" s="447">
        <f t="shared" ca="1" si="1"/>
        <v>-2693046.4517698381</v>
      </c>
      <c r="F53" s="431"/>
      <c r="G53" s="459">
        <v>4</v>
      </c>
      <c r="H53" s="459">
        <v>46</v>
      </c>
      <c r="I53" s="444">
        <f t="shared" ca="1" si="5"/>
        <v>1975104.2567340087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8094.3055145400403</v>
      </c>
      <c r="L53" s="444">
        <f t="shared" ca="1" si="3"/>
        <v>1950727.6290041497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-2693046.4517698381</v>
      </c>
      <c r="C54" s="447">
        <f t="shared" si="0"/>
        <v>100747.55675784221</v>
      </c>
      <c r="D54" s="447">
        <f ca="1">SUMIF(G:G,47,K:K)</f>
        <v>-140552.07136283713</v>
      </c>
      <c r="E54" s="447">
        <f t="shared" ca="1" si="1"/>
        <v>-2934346.0798905175</v>
      </c>
      <c r="F54" s="431"/>
      <c r="G54" s="459">
        <v>4</v>
      </c>
      <c r="H54" s="459">
        <v>47</v>
      </c>
      <c r="I54" s="444">
        <f t="shared" ca="1" si="5"/>
        <v>1950727.6290041497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7992.7362323322941</v>
      </c>
      <c r="L54" s="444">
        <f t="shared" ca="1" si="3"/>
        <v>1926249.4319920829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-2934346.0798905175</v>
      </c>
      <c r="C55" s="447">
        <f t="shared" si="0"/>
        <v>100747.55675784221</v>
      </c>
      <c r="D55" s="447">
        <f ca="1">SUMIF(G:G,48,K:K)</f>
        <v>-152897.41829564772</v>
      </c>
      <c r="E55" s="447">
        <f t="shared" ca="1" si="1"/>
        <v>-3187991.0549440077</v>
      </c>
      <c r="F55" s="431"/>
      <c r="G55" s="459">
        <v>4</v>
      </c>
      <c r="H55" s="459">
        <v>48</v>
      </c>
      <c r="I55" s="444">
        <f t="shared" ca="1" si="5"/>
        <v>1926249.4319920829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7890.7437447820157</v>
      </c>
      <c r="L55" s="444">
        <f t="shared" ca="1" si="3"/>
        <v>1901669.2424924658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-3187991.0549440077</v>
      </c>
      <c r="C56" s="447">
        <f t="shared" si="0"/>
        <v>100747.55675784221</v>
      </c>
      <c r="D56" s="447">
        <f ca="1">SUMIF(G:G,49,K:K)</f>
        <v>-165874.37660754926</v>
      </c>
      <c r="E56" s="447">
        <f t="shared" ca="1" si="1"/>
        <v>-3454612.9883093992</v>
      </c>
      <c r="F56" s="431"/>
      <c r="G56" s="459">
        <f>G55+1</f>
        <v>5</v>
      </c>
      <c r="H56" s="459">
        <v>49</v>
      </c>
      <c r="I56" s="444">
        <f t="shared" ca="1" si="5"/>
        <v>1901669.2424924658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7788.3262885336126</v>
      </c>
      <c r="L56" s="444">
        <f t="shared" ca="1" si="3"/>
        <v>1876986.6355366004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-3454612.9883093992</v>
      </c>
      <c r="C57" s="447">
        <f t="shared" si="0"/>
        <v>100747.55675784221</v>
      </c>
      <c r="D57" s="447">
        <f ca="1">SUMIF(G:G,50,K:K)</f>
        <v>-179515.26073541984</v>
      </c>
      <c r="E57" s="447">
        <f t="shared" ca="1" si="1"/>
        <v>-3734875.8058026615</v>
      </c>
      <c r="F57" s="431"/>
      <c r="G57" s="459">
        <f t="shared" ref="G57:G67" si="8">G56</f>
        <v>5</v>
      </c>
      <c r="H57" s="459">
        <v>50</v>
      </c>
      <c r="I57" s="444">
        <f t="shared" ca="1" si="5"/>
        <v>1876986.6355366004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7685.4820928841718</v>
      </c>
      <c r="L57" s="444">
        <f t="shared" ca="1" si="3"/>
        <v>1852201.1843850855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-3734875.8058026615</v>
      </c>
      <c r="C58" s="447">
        <f t="shared" si="0"/>
        <v>100747.55675784221</v>
      </c>
      <c r="D58" s="447">
        <f ca="1">SUMIF(G:G,51,K:K)</f>
        <v>-193854.03838405709</v>
      </c>
      <c r="E58" s="447">
        <f t="shared" ca="1" si="1"/>
        <v>-4029477.4009445608</v>
      </c>
      <c r="F58" s="431"/>
      <c r="G58" s="459">
        <f t="shared" si="8"/>
        <v>5</v>
      </c>
      <c r="H58" s="459">
        <v>51</v>
      </c>
      <c r="I58" s="444">
        <f t="shared" ca="1" si="5"/>
        <v>1852201.1843850855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7582.2093797528614</v>
      </c>
      <c r="L58" s="444">
        <f t="shared" ca="1" si="3"/>
        <v>1827312.4605204393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-4029477.4009445608</v>
      </c>
      <c r="C59" s="447">
        <f t="shared" si="0"/>
        <v>100747.55675784221</v>
      </c>
      <c r="D59" s="447">
        <f ca="1">SUMIF(G:G,52,K:K)</f>
        <v>-208926.41511050274</v>
      </c>
      <c r="E59" s="447">
        <f t="shared" ca="1" si="1"/>
        <v>-4339151.3728129053</v>
      </c>
      <c r="F59" s="431"/>
      <c r="G59" s="459">
        <f t="shared" si="8"/>
        <v>5</v>
      </c>
      <c r="H59" s="459">
        <v>52</v>
      </c>
      <c r="I59" s="444">
        <f t="shared" ca="1" si="5"/>
        <v>1827312.4605204393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7478.5063636501682</v>
      </c>
      <c r="L59" s="444">
        <f t="shared" ca="1" si="3"/>
        <v>1802320.0336396904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-4339151.3728129053</v>
      </c>
      <c r="C60" s="447">
        <f t="shared" si="0"/>
        <v>100747.55675784221</v>
      </c>
      <c r="D60" s="447">
        <f ca="1">SUMIF(G:G,53,K:K)</f>
        <v>-224769.92323586199</v>
      </c>
      <c r="E60" s="447">
        <f t="shared" ca="1" si="1"/>
        <v>-4664668.8528066091</v>
      </c>
      <c r="F60" s="431"/>
      <c r="G60" s="459">
        <f t="shared" si="8"/>
        <v>5</v>
      </c>
      <c r="H60" s="459">
        <v>53</v>
      </c>
      <c r="I60" s="444">
        <f t="shared" ca="1" si="5"/>
        <v>1802320.0336396904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7374.3712516470468</v>
      </c>
      <c r="L60" s="444">
        <f t="shared" ca="1" si="3"/>
        <v>1777223.4716469385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-4664668.8528066091</v>
      </c>
      <c r="C61" s="447">
        <f t="shared" si="0"/>
        <v>100747.55675784221</v>
      </c>
      <c r="D61" s="447">
        <f ca="1">SUMIF(G:G,54,K:K)</f>
        <v>-241424.01530601911</v>
      </c>
      <c r="E61" s="447">
        <f t="shared" ca="1" si="1"/>
        <v>-5006840.4248704705</v>
      </c>
      <c r="F61" s="431"/>
      <c r="G61" s="459">
        <f t="shared" si="8"/>
        <v>5</v>
      </c>
      <c r="H61" s="459">
        <v>54</v>
      </c>
      <c r="I61" s="444">
        <f t="shared" ca="1" si="5"/>
        <v>1777223.4716469385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7269.8022433439146</v>
      </c>
      <c r="L61" s="444">
        <f t="shared" ca="1" si="3"/>
        <v>1752022.3406458835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-5006840.4248704705</v>
      </c>
      <c r="C62" s="447">
        <f t="shared" si="0"/>
        <v>100747.55675784221</v>
      </c>
      <c r="D62" s="447">
        <f ca="1">SUMIF(G:G,55,K:K)</f>
        <v>-258930.16233398268</v>
      </c>
      <c r="E62" s="447">
        <f t="shared" ca="1" si="1"/>
        <v>-5366518.1439622957</v>
      </c>
      <c r="F62" s="431"/>
      <c r="G62" s="459">
        <f t="shared" si="8"/>
        <v>5</v>
      </c>
      <c r="H62" s="459">
        <v>55</v>
      </c>
      <c r="I62" s="444">
        <f t="shared" ca="1" si="5"/>
        <v>1752022.3406458835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7164.797530839518</v>
      </c>
      <c r="L62" s="444">
        <f t="shared" ca="1" si="3"/>
        <v>1726716.2049323239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-5366518.1439622957</v>
      </c>
      <c r="C63" s="447">
        <f t="shared" si="0"/>
        <v>100747.55675784221</v>
      </c>
      <c r="D63" s="447">
        <f ca="1">SUMIF(G:G,56,K:K)</f>
        <v>-277331.95706849353</v>
      </c>
      <c r="E63" s="447">
        <f t="shared" ca="1" si="1"/>
        <v>-5744597.6577886315</v>
      </c>
      <c r="F63" s="431"/>
      <c r="G63" s="459">
        <f t="shared" si="8"/>
        <v>5</v>
      </c>
      <c r="H63" s="459">
        <v>56</v>
      </c>
      <c r="I63" s="444">
        <f t="shared" ca="1" si="5"/>
        <v>1726716.2049323239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7059.3552986996874</v>
      </c>
      <c r="L63" s="444">
        <f t="shared" ca="1" si="3"/>
        <v>1701304.6269866244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-5744597.6577886315</v>
      </c>
      <c r="C64" s="447">
        <f t="shared" si="0"/>
        <v>100747.55675784221</v>
      </c>
      <c r="D64" s="447">
        <f ca="1">SUMIF(G:G,57,K:K)</f>
        <v>-296675.2225460519</v>
      </c>
      <c r="E64" s="447">
        <f t="shared" ca="1" si="1"/>
        <v>-6142020.4370925259</v>
      </c>
      <c r="F64" s="431"/>
      <c r="G64" s="459">
        <f t="shared" si="8"/>
        <v>5</v>
      </c>
      <c r="H64" s="459">
        <v>57</v>
      </c>
      <c r="I64" s="444">
        <f t="shared" ca="1" si="5"/>
        <v>1701304.6269866244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6953.4737239259393</v>
      </c>
      <c r="L64" s="444">
        <f t="shared" ca="1" si="3"/>
        <v>1675787.1674661513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-6142020.4370925259</v>
      </c>
      <c r="C65" s="447">
        <f t="shared" si="0"/>
        <v>100747.55675784221</v>
      </c>
      <c r="D65" s="447">
        <f ca="1">SUMIF(G:G,58,K:K)</f>
        <v>-317008.1261966725</v>
      </c>
      <c r="E65" s="447">
        <f t="shared" ca="1" si="1"/>
        <v>-6559776.1200470403</v>
      </c>
      <c r="F65" s="431"/>
      <c r="G65" s="459">
        <f t="shared" si="8"/>
        <v>5</v>
      </c>
      <c r="H65" s="459">
        <v>58</v>
      </c>
      <c r="I65" s="444">
        <f t="shared" ca="1" si="5"/>
        <v>1675787.1674661513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6847.150975923968</v>
      </c>
      <c r="L65" s="444">
        <f t="shared" ca="1" si="3"/>
        <v>1650163.3851976763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-6559776.1200470403</v>
      </c>
      <c r="C66" s="447">
        <f t="shared" si="0"/>
        <v>100747.55675784221</v>
      </c>
      <c r="D66" s="447">
        <f ca="1">SUMIF(G:G,59,K:K)</f>
        <v>-338381.29978750506</v>
      </c>
      <c r="E66" s="447">
        <f t="shared" ca="1" si="1"/>
        <v>-6998904.976592388</v>
      </c>
      <c r="F66" s="431"/>
      <c r="G66" s="459">
        <f t="shared" si="8"/>
        <v>5</v>
      </c>
      <c r="H66" s="459">
        <v>59</v>
      </c>
      <c r="I66" s="444">
        <f t="shared" ca="1" si="5"/>
        <v>1650163.3851976763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6740.3852164719883</v>
      </c>
      <c r="L66" s="444">
        <f t="shared" ca="1" si="3"/>
        <v>1624432.8371697492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-6998904.976592388</v>
      </c>
      <c r="C67" s="447">
        <f t="shared" si="0"/>
        <v>100747.55675784221</v>
      </c>
      <c r="D67" s="447">
        <f t="shared" ref="D67:D136" ca="1" si="9">SUMIF(G:G,60,K:K)</f>
        <v>-360847.96550300042</v>
      </c>
      <c r="E67" s="447">
        <f t="shared" ca="1" si="1"/>
        <v>-7460500.4988532308</v>
      </c>
      <c r="F67" s="431"/>
      <c r="G67" s="459">
        <f t="shared" si="8"/>
        <v>5</v>
      </c>
      <c r="H67" s="459">
        <v>60</v>
      </c>
      <c r="I67" s="444">
        <f t="shared" ca="1" si="5"/>
        <v>1624432.8371697492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6633.1745996889586</v>
      </c>
      <c r="L67" s="444">
        <f t="shared" ca="1" si="3"/>
        <v>1598595.0785250391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-7460500.4988532308</v>
      </c>
      <c r="C68" s="447">
        <f t="shared" si="0"/>
        <v>100747.55675784221</v>
      </c>
      <c r="D68" s="447">
        <f t="shared" ca="1" si="9"/>
        <v>-360847.96550300042</v>
      </c>
      <c r="E68" s="447">
        <f t="shared" ca="1" si="1"/>
        <v>-7922096.0211140737</v>
      </c>
      <c r="F68" s="431"/>
      <c r="G68" s="459">
        <f>G67+1</f>
        <v>6</v>
      </c>
      <c r="H68" s="459">
        <v>61</v>
      </c>
      <c r="I68" s="444">
        <f t="shared" ca="1" si="5"/>
        <v>1598595.0785250391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6525.5172720026667</v>
      </c>
      <c r="L68" s="444">
        <f t="shared" ca="1" si="3"/>
        <v>1572649.6625526429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-7922096.0211140737</v>
      </c>
      <c r="C69" s="447">
        <f t="shared" si="0"/>
        <v>100747.55675784221</v>
      </c>
      <c r="D69" s="447">
        <f t="shared" ca="1" si="9"/>
        <v>-360847.96550300042</v>
      </c>
      <c r="E69" s="447">
        <f t="shared" ca="1" si="1"/>
        <v>-8383691.5433749165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1572649.6625526429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6417.4113721176827</v>
      </c>
      <c r="L69" s="444">
        <f t="shared" ca="1" si="3"/>
        <v>1546596.1406803615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-8383691.5433749165</v>
      </c>
      <c r="C70" s="447">
        <f t="shared" si="0"/>
        <v>100747.55675784221</v>
      </c>
      <c r="D70" s="447">
        <f t="shared" ca="1" si="9"/>
        <v>-360847.96550300042</v>
      </c>
      <c r="E70" s="447">
        <f t="shared" ca="1" si="1"/>
        <v>-8845287.0656357594</v>
      </c>
      <c r="F70" s="431"/>
      <c r="G70" s="459">
        <f t="shared" si="10"/>
        <v>6</v>
      </c>
      <c r="H70" s="459">
        <v>63</v>
      </c>
      <c r="I70" s="444">
        <f t="shared" ca="1" si="5"/>
        <v>1546596.1406803615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6308.8550309831771</v>
      </c>
      <c r="L70" s="444">
        <f t="shared" ca="1" si="3"/>
        <v>1520434.0624669457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-8845287.0656357594</v>
      </c>
      <c r="C71" s="447">
        <f t="shared" si="0"/>
        <v>100747.55675784221</v>
      </c>
      <c r="D71" s="447">
        <f t="shared" ca="1" si="9"/>
        <v>-360847.96550300042</v>
      </c>
      <c r="E71" s="447">
        <f t="shared" ca="1" si="1"/>
        <v>-9306882.5878966022</v>
      </c>
      <c r="F71" s="431"/>
      <c r="G71" s="459">
        <f t="shared" si="10"/>
        <v>6</v>
      </c>
      <c r="H71" s="459">
        <v>64</v>
      </c>
      <c r="I71" s="444">
        <f t="shared" ca="1" si="5"/>
        <v>1520434.0624669457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6199.846371760611</v>
      </c>
      <c r="L71" s="444">
        <f t="shared" ca="1" si="3"/>
        <v>1494162.9755943073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47">
        <f t="shared" ca="1" si="4"/>
        <v>-9306882.5878966022</v>
      </c>
      <c r="C72" s="447">
        <f t="shared" si="0"/>
        <v>100747.55675784221</v>
      </c>
      <c r="D72" s="447">
        <f t="shared" ca="1" si="9"/>
        <v>-360847.96550300042</v>
      </c>
      <c r="E72" s="447">
        <f t="shared" ca="1" si="1"/>
        <v>-9768478.1101574451</v>
      </c>
      <c r="F72" s="431"/>
      <c r="G72" s="459">
        <f t="shared" si="10"/>
        <v>6</v>
      </c>
      <c r="H72" s="459">
        <v>65</v>
      </c>
      <c r="I72" s="444">
        <f t="shared" ca="1" si="5"/>
        <v>1494162.9755943073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6090.3835097912843</v>
      </c>
      <c r="L72" s="444">
        <f t="shared" ca="1" si="3"/>
        <v>1467782.4258596995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47">
        <f t="shared" ca="1" si="4"/>
        <v>-9768478.1101574451</v>
      </c>
      <c r="C73" s="447">
        <f t="shared" si="0"/>
        <v>100747.55675784221</v>
      </c>
      <c r="D73" s="447">
        <f t="shared" ca="1" si="9"/>
        <v>-360847.96550300042</v>
      </c>
      <c r="E73" s="447">
        <f t="shared" ca="1" si="1"/>
        <v>-10230073.632418288</v>
      </c>
      <c r="F73" s="431"/>
      <c r="G73" s="459">
        <f t="shared" si="10"/>
        <v>6</v>
      </c>
      <c r="H73" s="459">
        <v>66</v>
      </c>
      <c r="I73" s="444">
        <f t="shared" ca="1" si="5"/>
        <v>1467782.4258596995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5980.4645525637516</v>
      </c>
      <c r="L73" s="444">
        <f t="shared" ca="1" si="3"/>
        <v>1441291.9571678643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47">
        <f t="shared" ca="1" si="4"/>
        <v>-10230073.632418288</v>
      </c>
      <c r="C74" s="447">
        <f t="shared" si="0"/>
        <v>100747.55675784221</v>
      </c>
      <c r="D74" s="447">
        <f t="shared" ca="1" si="9"/>
        <v>-360847.96550300042</v>
      </c>
      <c r="E74" s="447">
        <f t="shared" ca="1" si="1"/>
        <v>-10691669.154679131</v>
      </c>
      <c r="F74" s="431"/>
      <c r="G74" s="459">
        <f t="shared" si="10"/>
        <v>6</v>
      </c>
      <c r="H74" s="459">
        <v>67</v>
      </c>
      <c r="I74" s="444">
        <f t="shared" ca="1" si="5"/>
        <v>1441291.9571678643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5870.0875996811055</v>
      </c>
      <c r="L74" s="444">
        <f t="shared" ca="1" si="3"/>
        <v>1414691.1115231463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47">
        <f t="shared" ca="1" si="4"/>
        <v>-10691669.154679131</v>
      </c>
      <c r="C75" s="447">
        <f t="shared" si="0"/>
        <v>100747.55675784221</v>
      </c>
      <c r="D75" s="447">
        <f t="shared" ca="1" si="9"/>
        <v>-360847.96550300042</v>
      </c>
      <c r="E75" s="447">
        <f t="shared" ca="1" si="1"/>
        <v>-11153264.676939974</v>
      </c>
      <c r="F75" s="431"/>
      <c r="G75" s="459">
        <f t="shared" si="10"/>
        <v>6</v>
      </c>
      <c r="H75" s="459">
        <v>68</v>
      </c>
      <c r="I75" s="444">
        <f t="shared" ca="1" si="5"/>
        <v>1414691.1115231463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5856.7474258055254</v>
      </c>
      <c r="L75" s="444">
        <f t="shared" ca="1" si="3"/>
        <v>1411476.1296191316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47">
        <f t="shared" ca="1" si="4"/>
        <v>-11153264.676939974</v>
      </c>
      <c r="C76" s="447">
        <f t="shared" si="0"/>
        <v>100747.55675784221</v>
      </c>
      <c r="D76" s="447">
        <f t="shared" ca="1" si="9"/>
        <v>-360847.96550300042</v>
      </c>
      <c r="E76" s="447">
        <f t="shared" ca="1" si="1"/>
        <v>-11614860.199200816</v>
      </c>
      <c r="F76" s="431"/>
      <c r="G76" s="459">
        <f t="shared" si="10"/>
        <v>6</v>
      </c>
      <c r="H76" s="459">
        <v>69</v>
      </c>
      <c r="I76" s="444">
        <f t="shared" ca="1" si="5"/>
        <v>1411476.1296191316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5843.3516678721307</v>
      </c>
      <c r="L76" s="444">
        <f t="shared" ca="1" si="3"/>
        <v>1408247.7519571835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47">
        <f t="shared" ca="1" si="4"/>
        <v>-11614860.199200816</v>
      </c>
      <c r="C77" s="447">
        <f t="shared" si="0"/>
        <v>100747.55675784221</v>
      </c>
      <c r="D77" s="447">
        <f t="shared" ca="1" si="9"/>
        <v>-360847.96550300042</v>
      </c>
      <c r="E77" s="447">
        <f t="shared" ca="1" si="1"/>
        <v>-12076455.721461659</v>
      </c>
      <c r="F77" s="431"/>
      <c r="G77" s="459">
        <f t="shared" si="10"/>
        <v>6</v>
      </c>
      <c r="H77" s="459">
        <v>70</v>
      </c>
      <c r="I77" s="444">
        <f t="shared" ca="1" si="5"/>
        <v>1408247.7519571835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5829.9000942806797</v>
      </c>
      <c r="L77" s="444">
        <f t="shared" ca="1" si="3"/>
        <v>1405005.9227216439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47">
        <f t="shared" ca="1" si="4"/>
        <v>-12076455.721461659</v>
      </c>
      <c r="C78" s="447">
        <f t="shared" si="0"/>
        <v>100747.55675784221</v>
      </c>
      <c r="D78" s="447">
        <f t="shared" ca="1" si="9"/>
        <v>-360847.96550300042</v>
      </c>
      <c r="E78" s="447">
        <f t="shared" ca="1" si="1"/>
        <v>-12538051.243722502</v>
      </c>
      <c r="F78" s="431"/>
      <c r="G78" s="459">
        <f t="shared" si="10"/>
        <v>6</v>
      </c>
      <c r="H78" s="459">
        <v>71</v>
      </c>
      <c r="I78" s="444">
        <f t="shared" ca="1" si="5"/>
        <v>1405005.9227216439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5816.3924724659319</v>
      </c>
      <c r="L78" s="444">
        <f t="shared" ca="1" si="3"/>
        <v>1401750.5858642897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47">
        <f t="shared" ca="1" si="4"/>
        <v>-12538051.243722502</v>
      </c>
      <c r="C79" s="447">
        <f t="shared" si="0"/>
        <v>100747.55675784221</v>
      </c>
      <c r="D79" s="447">
        <f t="shared" ca="1" si="9"/>
        <v>-360847.96550300042</v>
      </c>
      <c r="E79" s="447">
        <f t="shared" ca="1" si="1"/>
        <v>-12999646.765983345</v>
      </c>
      <c r="F79" s="431"/>
      <c r="G79" s="459">
        <f t="shared" si="10"/>
        <v>6</v>
      </c>
      <c r="H79" s="459">
        <v>72</v>
      </c>
      <c r="I79" s="444">
        <f t="shared" ca="1" si="5"/>
        <v>1401750.5858642897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5802.8285688936221</v>
      </c>
      <c r="L79" s="444">
        <f t="shared" ca="1" si="3"/>
        <v>1398481.6851033631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47">
        <f t="shared" ca="1" si="4"/>
        <v>-12999646.765983345</v>
      </c>
      <c r="C80" s="447">
        <f t="shared" si="0"/>
        <v>100747.55675784221</v>
      </c>
      <c r="D80" s="447">
        <f t="shared" ca="1" si="9"/>
        <v>-360847.96550300042</v>
      </c>
      <c r="E80" s="447">
        <f t="shared" ca="1" si="1"/>
        <v>-13461242.288244188</v>
      </c>
      <c r="F80" s="431"/>
      <c r="G80" s="459">
        <f>G79+1</f>
        <v>7</v>
      </c>
      <c r="H80" s="459">
        <v>73</v>
      </c>
      <c r="I80" s="444">
        <f t="shared" ca="1" si="5"/>
        <v>1398481.6851033631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5789.2081490564287</v>
      </c>
      <c r="L80" s="444">
        <f t="shared" ca="1" si="3"/>
        <v>1395199.1639225993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47">
        <f t="shared" ca="1" si="4"/>
        <v>-13461242.288244188</v>
      </c>
      <c r="C81" s="447">
        <f t="shared" si="0"/>
        <v>100747.55675784221</v>
      </c>
      <c r="D81" s="447">
        <f t="shared" ca="1" si="9"/>
        <v>-360847.96550300042</v>
      </c>
      <c r="E81" s="447">
        <f t="shared" ca="1" si="1"/>
        <v>-13922837.810505031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1395199.1639225993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5775.5309774699126</v>
      </c>
      <c r="L81" s="444">
        <f t="shared" ca="1" si="3"/>
        <v>1391902.9655702489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47">
        <f t="shared" ca="1" si="4"/>
        <v>-13922837.810505031</v>
      </c>
      <c r="C82" s="447">
        <f t="shared" si="0"/>
        <v>100747.55675784221</v>
      </c>
      <c r="D82" s="447">
        <f t="shared" ca="1" si="9"/>
        <v>-360847.96550300042</v>
      </c>
      <c r="E82" s="447">
        <f t="shared" ca="1" si="1"/>
        <v>-14384433.332765874</v>
      </c>
      <c r="F82" s="431"/>
      <c r="G82" s="459">
        <f t="shared" si="11"/>
        <v>7</v>
      </c>
      <c r="H82" s="459">
        <v>75</v>
      </c>
      <c r="I82" s="444">
        <f t="shared" ca="1" si="5"/>
        <v>1391902.9655702489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5761.7968176684526</v>
      </c>
      <c r="L82" s="444">
        <f t="shared" ca="1" si="3"/>
        <v>1388593.0330580971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47">
        <f t="shared" ca="1" si="4"/>
        <v>-14384433.332765874</v>
      </c>
      <c r="C83" s="447">
        <f t="shared" si="0"/>
        <v>100747.55675784221</v>
      </c>
      <c r="D83" s="447">
        <f t="shared" ca="1" si="9"/>
        <v>-360847.96550300042</v>
      </c>
      <c r="E83" s="447">
        <f t="shared" ca="1" si="1"/>
        <v>-14846028.855026716</v>
      </c>
      <c r="F83" s="431"/>
      <c r="G83" s="459">
        <f t="shared" si="11"/>
        <v>7</v>
      </c>
      <c r="H83" s="459">
        <v>76</v>
      </c>
      <c r="I83" s="444">
        <f t="shared" ca="1" si="5"/>
        <v>1388593.0330580971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5748.0054322011538</v>
      </c>
      <c r="L83" s="444">
        <f t="shared" ca="1" si="3"/>
        <v>1385269.3091604779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47">
        <f t="shared" ca="1" si="4"/>
        <v>-14846028.855026716</v>
      </c>
      <c r="C84" s="447">
        <f t="shared" si="0"/>
        <v>100747.55675784221</v>
      </c>
      <c r="D84" s="447">
        <f t="shared" ca="1" si="9"/>
        <v>-360847.96550300042</v>
      </c>
      <c r="E84" s="447">
        <f t="shared" ca="1" si="1"/>
        <v>-15307624.377287559</v>
      </c>
      <c r="F84" s="431"/>
      <c r="G84" s="459">
        <f t="shared" si="11"/>
        <v>7</v>
      </c>
      <c r="H84" s="459">
        <v>77</v>
      </c>
      <c r="I84" s="444">
        <f t="shared" ca="1" si="5"/>
        <v>1385269.3091604779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5734.1565826277401</v>
      </c>
      <c r="L84" s="444">
        <f t="shared" ca="1" si="3"/>
        <v>1381931.7364132854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47">
        <f t="shared" ca="1" si="4"/>
        <v>-15307624.377287559</v>
      </c>
      <c r="C85" s="447">
        <f t="shared" si="0"/>
        <v>100747.55675784221</v>
      </c>
      <c r="D85" s="447">
        <f t="shared" ca="1" si="9"/>
        <v>-360847.96550300042</v>
      </c>
      <c r="E85" s="447">
        <f t="shared" ca="1" si="1"/>
        <v>-15769219.899548402</v>
      </c>
      <c r="F85" s="431"/>
      <c r="G85" s="459">
        <f t="shared" si="11"/>
        <v>7</v>
      </c>
      <c r="H85" s="459">
        <v>78</v>
      </c>
      <c r="I85" s="444">
        <f t="shared" ca="1" si="5"/>
        <v>1381931.7364132854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5720.2500295144382</v>
      </c>
      <c r="L85" s="444">
        <f t="shared" ca="1" si="3"/>
        <v>1378580.2571129797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47">
        <f t="shared" ca="1" si="4"/>
        <v>-15769219.899548402</v>
      </c>
      <c r="C86" s="447">
        <f t="shared" si="0"/>
        <v>100747.55675784221</v>
      </c>
      <c r="D86" s="447">
        <f t="shared" ca="1" si="9"/>
        <v>-360847.96550300042</v>
      </c>
      <c r="E86" s="447">
        <f t="shared" ca="1" si="1"/>
        <v>-16230815.421809245</v>
      </c>
      <c r="F86" s="431"/>
      <c r="G86" s="459">
        <f t="shared" si="11"/>
        <v>7</v>
      </c>
      <c r="H86" s="459">
        <v>79</v>
      </c>
      <c r="I86" s="444">
        <f t="shared" ca="1" si="5"/>
        <v>1378580.2571129797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5706.2855324298307</v>
      </c>
      <c r="L86" s="444">
        <f t="shared" ca="1" si="3"/>
        <v>1375214.8133155892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47">
        <f t="shared" ca="1" si="4"/>
        <v>-16230815.421809245</v>
      </c>
      <c r="C87" s="447">
        <f t="shared" si="0"/>
        <v>100747.55675784221</v>
      </c>
      <c r="D87" s="447">
        <f t="shared" ca="1" si="9"/>
        <v>-360847.96550300042</v>
      </c>
      <c r="E87" s="447">
        <f t="shared" ca="1" si="1"/>
        <v>-16692410.944070088</v>
      </c>
      <c r="F87" s="431"/>
      <c r="G87" s="459">
        <f t="shared" si="11"/>
        <v>7</v>
      </c>
      <c r="H87" s="459">
        <v>80</v>
      </c>
      <c r="I87" s="444">
        <f t="shared" ca="1" si="5"/>
        <v>1375214.8133155892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5692.2628499407037</v>
      </c>
      <c r="L87" s="444">
        <f t="shared" ca="1" si="3"/>
        <v>1371835.3468357096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47">
        <f t="shared" ca="1" si="4"/>
        <v>-16692410.944070088</v>
      </c>
      <c r="C88" s="447">
        <f t="shared" si="0"/>
        <v>100747.55675784221</v>
      </c>
      <c r="D88" s="447">
        <f t="shared" ca="1" si="9"/>
        <v>-360847.96550300042</v>
      </c>
      <c r="E88" s="447">
        <f t="shared" ca="1" si="1"/>
        <v>-17154006.466330931</v>
      </c>
      <c r="F88" s="431"/>
      <c r="G88" s="459">
        <f t="shared" si="11"/>
        <v>7</v>
      </c>
      <c r="H88" s="459">
        <v>81</v>
      </c>
      <c r="I88" s="444">
        <f t="shared" ca="1" si="5"/>
        <v>1371835.3468357096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5678.1817396078723</v>
      </c>
      <c r="L88" s="444">
        <f t="shared" ca="1" si="3"/>
        <v>1368441.7992454972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47">
        <f t="shared" ca="1" si="4"/>
        <v>-17154006.466330931</v>
      </c>
      <c r="C89" s="447">
        <f t="shared" si="0"/>
        <v>100747.55675784221</v>
      </c>
      <c r="D89" s="447">
        <f t="shared" ca="1" si="9"/>
        <v>-360847.96550300042</v>
      </c>
      <c r="E89" s="447">
        <f t="shared" ca="1" si="1"/>
        <v>-17615601.988591772</v>
      </c>
      <c r="F89" s="431"/>
      <c r="G89" s="459">
        <f t="shared" si="11"/>
        <v>7</v>
      </c>
      <c r="H89" s="459">
        <v>82</v>
      </c>
      <c r="I89" s="444">
        <f t="shared" ca="1" si="5"/>
        <v>1368441.7992454972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5664.0419579819873</v>
      </c>
      <c r="L89" s="444">
        <f t="shared" ca="1" si="3"/>
        <v>1365034.1118736588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47">
        <f t="shared" ca="1" si="4"/>
        <v>-17615601.988591772</v>
      </c>
      <c r="C90" s="447">
        <f t="shared" si="0"/>
        <v>100747.55675784221</v>
      </c>
      <c r="D90" s="447">
        <f t="shared" ca="1" si="9"/>
        <v>-360847.96550300042</v>
      </c>
      <c r="E90" s="447">
        <f t="shared" ca="1" si="1"/>
        <v>-18077197.510852613</v>
      </c>
      <c r="F90" s="431"/>
      <c r="G90" s="459">
        <f t="shared" si="11"/>
        <v>7</v>
      </c>
      <c r="H90" s="459">
        <v>83</v>
      </c>
      <c r="I90" s="444">
        <f t="shared" ca="1" si="5"/>
        <v>1365034.1118736588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5649.8432605993276</v>
      </c>
      <c r="L90" s="444">
        <f t="shared" ca="1" si="3"/>
        <v>1361612.2258044379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47">
        <f t="shared" ca="1" si="4"/>
        <v>-18077197.510852613</v>
      </c>
      <c r="C91" s="447">
        <f t="shared" si="0"/>
        <v>100747.55675784221</v>
      </c>
      <c r="D91" s="447">
        <f t="shared" ca="1" si="9"/>
        <v>-360847.96550300042</v>
      </c>
      <c r="E91" s="447">
        <f t="shared" ca="1" si="1"/>
        <v>-18538793.033113454</v>
      </c>
      <c r="F91" s="431"/>
      <c r="G91" s="459">
        <f t="shared" si="11"/>
        <v>7</v>
      </c>
      <c r="H91" s="459">
        <v>84</v>
      </c>
      <c r="I91" s="444">
        <f t="shared" ca="1" si="5"/>
        <v>1361612.2258044379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5635.5854019775734</v>
      </c>
      <c r="L91" s="444">
        <f t="shared" ca="1" si="3"/>
        <v>1358176.0818765953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47">
        <f t="shared" ca="1" si="4"/>
        <v>-18538793.033113454</v>
      </c>
      <c r="C92" s="447">
        <f t="shared" si="0"/>
        <v>100747.55675784221</v>
      </c>
      <c r="D92" s="447">
        <f t="shared" ca="1" si="9"/>
        <v>-360847.96550300042</v>
      </c>
      <c r="E92" s="447">
        <f t="shared" ca="1" si="1"/>
        <v>-19000388.555374295</v>
      </c>
      <c r="F92" s="431"/>
      <c r="G92" s="459">
        <f>G91+1</f>
        <v>8</v>
      </c>
      <c r="H92" s="459">
        <v>85</v>
      </c>
      <c r="I92" s="444">
        <f t="shared" ca="1" si="5"/>
        <v>1358176.0818765953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5621.2681356115627</v>
      </c>
      <c r="L92" s="444">
        <f t="shared" ca="1" si="3"/>
        <v>1354725.6206823867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47">
        <f t="shared" ca="1" si="4"/>
        <v>-19000388.555374295</v>
      </c>
      <c r="C93" s="447">
        <f t="shared" si="0"/>
        <v>100747.55675784221</v>
      </c>
      <c r="D93" s="447">
        <f t="shared" ca="1" si="9"/>
        <v>-360847.96550300042</v>
      </c>
      <c r="E93" s="447">
        <f t="shared" ca="1" si="1"/>
        <v>-19461984.077635136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1354725.6206823867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5606.8912139690265</v>
      </c>
      <c r="L93" s="444">
        <f t="shared" ca="1" si="3"/>
        <v>1351260.7825665355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47">
        <f t="shared" ca="1" si="4"/>
        <v>-19461984.077635136</v>
      </c>
      <c r="C94" s="447">
        <f t="shared" si="0"/>
        <v>100747.55675784221</v>
      </c>
      <c r="D94" s="447">
        <f t="shared" ca="1" si="9"/>
        <v>-360847.96550300042</v>
      </c>
      <c r="E94" s="447">
        <f t="shared" ca="1" si="1"/>
        <v>-19923579.599895976</v>
      </c>
      <c r="F94" s="431"/>
      <c r="G94" s="459">
        <f t="shared" si="12"/>
        <v>8</v>
      </c>
      <c r="H94" s="459">
        <v>87</v>
      </c>
      <c r="I94" s="444">
        <f t="shared" ca="1" si="5"/>
        <v>1351260.7825665355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5592.4543884863133</v>
      </c>
      <c r="L94" s="444">
        <f t="shared" ca="1" si="3"/>
        <v>1347781.5076252015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47">
        <f t="shared" ca="1" si="4"/>
        <v>-19923579.599895976</v>
      </c>
      <c r="C95" s="447">
        <f t="shared" si="0"/>
        <v>100747.55675784221</v>
      </c>
      <c r="D95" s="447">
        <f t="shared" ca="1" si="9"/>
        <v>-360847.96550300042</v>
      </c>
      <c r="E95" s="447">
        <f t="shared" ca="1" si="1"/>
        <v>-20385175.122156817</v>
      </c>
      <c r="F95" s="431"/>
      <c r="G95" s="459">
        <f t="shared" si="12"/>
        <v>8</v>
      </c>
      <c r="H95" s="459">
        <v>88</v>
      </c>
      <c r="I95" s="444">
        <f t="shared" ca="1" si="5"/>
        <v>1347781.5076252015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5577.9574095640883</v>
      </c>
      <c r="L95" s="444">
        <f t="shared" ca="1" si="3"/>
        <v>1344287.7357049454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47">
        <f t="shared" ca="1" si="4"/>
        <v>-20385175.122156817</v>
      </c>
      <c r="C96" s="447">
        <f t="shared" si="0"/>
        <v>100747.55675784221</v>
      </c>
      <c r="D96" s="447">
        <f t="shared" ca="1" si="9"/>
        <v>-360847.96550300042</v>
      </c>
      <c r="E96" s="447">
        <f t="shared" ca="1" si="1"/>
        <v>-20846770.644417658</v>
      </c>
      <c r="F96" s="431"/>
      <c r="G96" s="459">
        <f t="shared" si="12"/>
        <v>8</v>
      </c>
      <c r="H96" s="459">
        <v>89</v>
      </c>
      <c r="I96" s="444">
        <f t="shared" ca="1" si="5"/>
        <v>1344287.7357049454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5563.4000265630211</v>
      </c>
      <c r="L96" s="444">
        <f t="shared" ca="1" si="3"/>
        <v>1340779.4064016882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47">
        <f t="shared" ca="1" si="4"/>
        <v>-20846770.644417658</v>
      </c>
      <c r="C97" s="447">
        <f t="shared" si="0"/>
        <v>100747.55675784221</v>
      </c>
      <c r="D97" s="447">
        <f t="shared" ca="1" si="9"/>
        <v>-360847.96550300042</v>
      </c>
      <c r="E97" s="447">
        <f t="shared" ca="1" si="1"/>
        <v>-21308366.166678499</v>
      </c>
      <c r="F97" s="431"/>
      <c r="G97" s="459">
        <f t="shared" si="12"/>
        <v>8</v>
      </c>
      <c r="H97" s="459">
        <v>90</v>
      </c>
      <c r="I97" s="444">
        <f t="shared" ca="1" si="5"/>
        <v>1340779.4064016882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5548.7819877994498</v>
      </c>
      <c r="L97" s="444">
        <f t="shared" ca="1" si="3"/>
        <v>1337256.4590596675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47">
        <f t="shared" ca="1" si="4"/>
        <v>-21308366.166678499</v>
      </c>
      <c r="C98" s="447">
        <f t="shared" si="0"/>
        <v>100747.55675784221</v>
      </c>
      <c r="D98" s="447">
        <f t="shared" ca="1" si="9"/>
        <v>-360847.96550300042</v>
      </c>
      <c r="E98" s="447">
        <f t="shared" ca="1" si="1"/>
        <v>-21769961.68893934</v>
      </c>
      <c r="F98" s="431"/>
      <c r="G98" s="459">
        <f t="shared" si="12"/>
        <v>8</v>
      </c>
      <c r="H98" s="459">
        <v>91</v>
      </c>
      <c r="I98" s="444">
        <f t="shared" ca="1" si="5"/>
        <v>1337256.4590596675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5534.1030405410302</v>
      </c>
      <c r="L98" s="444">
        <f t="shared" ca="1" si="3"/>
        <v>1333718.8327703883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47">
        <f t="shared" ca="1" si="4"/>
        <v>-21769961.68893934</v>
      </c>
      <c r="C99" s="447">
        <f t="shared" si="0"/>
        <v>100747.55675784221</v>
      </c>
      <c r="D99" s="447">
        <f t="shared" ca="1" si="9"/>
        <v>-360847.96550300042</v>
      </c>
      <c r="E99" s="447">
        <f t="shared" ca="1" si="1"/>
        <v>-22231557.211200181</v>
      </c>
      <c r="F99" s="431"/>
      <c r="G99" s="459">
        <f t="shared" si="12"/>
        <v>8</v>
      </c>
      <c r="H99" s="459">
        <v>92</v>
      </c>
      <c r="I99" s="444">
        <f t="shared" ca="1" si="5"/>
        <v>1333718.8327703883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5519.3629310023671</v>
      </c>
      <c r="L99" s="444">
        <f t="shared" ca="1" si="3"/>
        <v>1330166.4663715705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47">
        <f t="shared" ca="1" si="4"/>
        <v>-22231557.211200181</v>
      </c>
      <c r="C100" s="447">
        <f t="shared" si="0"/>
        <v>100747.55675784221</v>
      </c>
      <c r="D100" s="447">
        <f t="shared" ca="1" si="9"/>
        <v>-360847.96550300042</v>
      </c>
      <c r="E100" s="447">
        <f t="shared" ca="1" si="1"/>
        <v>-22693152.733461022</v>
      </c>
      <c r="F100" s="431"/>
      <c r="G100" s="459">
        <f t="shared" si="12"/>
        <v>8</v>
      </c>
      <c r="H100" s="459">
        <v>93</v>
      </c>
      <c r="I100" s="444">
        <f t="shared" ca="1" si="5"/>
        <v>1330166.4663715705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5504.5614043406258</v>
      </c>
      <c r="L100" s="444">
        <f t="shared" ca="1" si="3"/>
        <v>1326599.2984460909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47">
        <f t="shared" ca="1" si="4"/>
        <v>-22693152.733461022</v>
      </c>
      <c r="C101" s="447">
        <f t="shared" si="0"/>
        <v>100747.55675784221</v>
      </c>
      <c r="D101" s="447">
        <f t="shared" ca="1" si="9"/>
        <v>-360847.96550300042</v>
      </c>
      <c r="E101" s="447">
        <f t="shared" ca="1" si="1"/>
        <v>-23154748.255721863</v>
      </c>
      <c r="F101" s="431"/>
      <c r="G101" s="459">
        <f t="shared" si="12"/>
        <v>8</v>
      </c>
      <c r="H101" s="459">
        <v>94</v>
      </c>
      <c r="I101" s="444">
        <f t="shared" ca="1" si="5"/>
        <v>1326599.2984460909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5489.6982046511275</v>
      </c>
      <c r="L101" s="444">
        <f t="shared" ca="1" si="3"/>
        <v>1323017.2673209219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47">
        <f t="shared" ca="1" si="4"/>
        <v>-23154748.255721863</v>
      </c>
      <c r="C102" s="447">
        <f t="shared" si="0"/>
        <v>100747.55675784221</v>
      </c>
      <c r="D102" s="447">
        <f t="shared" ca="1" si="9"/>
        <v>-360847.96550300042</v>
      </c>
      <c r="E102" s="447">
        <f t="shared" ca="1" si="1"/>
        <v>-23616343.777982704</v>
      </c>
      <c r="F102" s="431"/>
      <c r="G102" s="459">
        <f t="shared" si="12"/>
        <v>8</v>
      </c>
      <c r="H102" s="459">
        <v>95</v>
      </c>
      <c r="I102" s="444">
        <f t="shared" ca="1" si="5"/>
        <v>1323017.2673209219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5474.7730749629236</v>
      </c>
      <c r="L102" s="444">
        <f t="shared" ca="1" si="3"/>
        <v>1319420.3110660645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47">
        <f t="shared" ca="1" si="4"/>
        <v>-23616343.777982704</v>
      </c>
      <c r="C103" s="447">
        <f t="shared" si="0"/>
        <v>100747.55675784221</v>
      </c>
      <c r="D103" s="447">
        <f t="shared" ca="1" si="9"/>
        <v>-360847.96550300042</v>
      </c>
      <c r="E103" s="447">
        <f t="shared" ca="1" si="1"/>
        <v>-24077939.300243545</v>
      </c>
      <c r="F103" s="431"/>
      <c r="G103" s="459">
        <f t="shared" si="12"/>
        <v>8</v>
      </c>
      <c r="H103" s="459">
        <v>96</v>
      </c>
      <c r="I103" s="444">
        <f t="shared" ca="1" si="5"/>
        <v>1319420.3110660645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5459.785757234351</v>
      </c>
      <c r="L103" s="444">
        <f t="shared" ca="1" si="3"/>
        <v>1315808.3674934786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47">
        <f t="shared" ca="1" si="4"/>
        <v>-24077939.300243545</v>
      </c>
      <c r="C104" s="447">
        <f t="shared" si="0"/>
        <v>75560.667568381657</v>
      </c>
      <c r="D104" s="447">
        <f t="shared" ca="1" si="9"/>
        <v>-360847.96550300042</v>
      </c>
      <c r="E104" s="447">
        <f t="shared" ca="1" si="1"/>
        <v>-24514347.933314927</v>
      </c>
      <c r="F104" s="431"/>
      <c r="G104" s="459">
        <f>G103+1</f>
        <v>9</v>
      </c>
      <c r="H104" s="459">
        <v>97</v>
      </c>
      <c r="I104" s="444">
        <f t="shared" ca="1" si="5"/>
        <v>1315808.3674934786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5444.7359923485765</v>
      </c>
      <c r="L104" s="444">
        <f t="shared" ca="1" si="3"/>
        <v>1312181.3741560068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47">
        <f t="shared" ca="1" si="4"/>
        <v>-24514347.933314927</v>
      </c>
      <c r="C105" s="447">
        <f t="shared" si="0"/>
        <v>0</v>
      </c>
      <c r="D105" s="447">
        <f t="shared" ca="1" si="9"/>
        <v>-360847.96550300042</v>
      </c>
      <c r="E105" s="447">
        <f t="shared" ca="1" si="1"/>
        <v>-24875195.898817927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1312181.3741560068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5432.4406017757774</v>
      </c>
      <c r="L105" s="444">
        <f t="shared" ca="1" si="3"/>
        <v>1309218.1850279626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47">
        <f t="shared" ca="1" si="4"/>
        <v>-24875195.898817927</v>
      </c>
      <c r="C106" s="447">
        <f t="shared" si="0"/>
        <v>0</v>
      </c>
      <c r="D106" s="447">
        <f t="shared" ca="1" si="9"/>
        <v>-360847.96550300042</v>
      </c>
      <c r="E106" s="447">
        <f t="shared" ca="1" si="1"/>
        <v>-25236043.864320926</v>
      </c>
      <c r="F106" s="431"/>
      <c r="G106" s="459">
        <f t="shared" si="13"/>
        <v>9</v>
      </c>
      <c r="H106" s="459">
        <v>99</v>
      </c>
      <c r="I106" s="444">
        <f t="shared" ca="1" si="5"/>
        <v>1309218.1850279626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5420.0939804089267</v>
      </c>
      <c r="L106" s="444">
        <f t="shared" ca="1" si="3"/>
        <v>1306242.6492785513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47">
        <f t="shared" ca="1" si="4"/>
        <v>-25236043.864320926</v>
      </c>
      <c r="C107" s="447">
        <f t="shared" si="0"/>
        <v>0</v>
      </c>
      <c r="D107" s="447">
        <f t="shared" ca="1" si="9"/>
        <v>-360847.96550300042</v>
      </c>
      <c r="E107" s="447">
        <f t="shared" ca="1" si="1"/>
        <v>-25596891.829823926</v>
      </c>
      <c r="F107" s="431"/>
      <c r="G107" s="459">
        <f t="shared" si="13"/>
        <v>9</v>
      </c>
      <c r="H107" s="459">
        <v>100</v>
      </c>
      <c r="I107" s="444">
        <f t="shared" ca="1" si="5"/>
        <v>1306242.6492785513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5407.6959147863799</v>
      </c>
      <c r="L107" s="444">
        <f t="shared" ca="1" si="3"/>
        <v>1303254.7154635175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47">
        <f t="shared" ca="1" si="4"/>
        <v>-25596891.829823926</v>
      </c>
      <c r="C108" s="447">
        <f t="shared" si="0"/>
        <v>0</v>
      </c>
      <c r="D108" s="447">
        <f t="shared" ca="1" si="9"/>
        <v>-360847.96550300042</v>
      </c>
      <c r="E108" s="447">
        <f t="shared" ca="1" si="1"/>
        <v>-25957739.795326926</v>
      </c>
      <c r="F108" s="431"/>
      <c r="G108" s="459">
        <f t="shared" si="13"/>
        <v>9</v>
      </c>
      <c r="H108" s="459">
        <v>101</v>
      </c>
      <c r="I108" s="444">
        <f t="shared" ca="1" si="5"/>
        <v>1303254.7154635175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5395.2461905570717</v>
      </c>
      <c r="L108" s="444">
        <f t="shared" ca="1" si="3"/>
        <v>1300254.3319242543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47">
        <f t="shared" ca="1" si="4"/>
        <v>-25957739.795326926</v>
      </c>
      <c r="C109" s="447">
        <f t="shared" si="0"/>
        <v>0</v>
      </c>
      <c r="D109" s="447">
        <f t="shared" ca="1" si="9"/>
        <v>-360847.96550300042</v>
      </c>
      <c r="E109" s="447">
        <f t="shared" ca="1" si="1"/>
        <v>-26318587.760829926</v>
      </c>
      <c r="F109" s="431"/>
      <c r="G109" s="459">
        <f t="shared" si="13"/>
        <v>9</v>
      </c>
      <c r="H109" s="459">
        <v>102</v>
      </c>
      <c r="I109" s="444">
        <f t="shared" ca="1" si="5"/>
        <v>1300254.3319242543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5382.744592476809</v>
      </c>
      <c r="L109" s="444">
        <f t="shared" ca="1" si="3"/>
        <v>1297241.446786911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47">
        <f t="shared" ca="1" si="4"/>
        <v>-26318587.760829926</v>
      </c>
      <c r="C110" s="447">
        <f t="shared" si="0"/>
        <v>0</v>
      </c>
      <c r="D110" s="447">
        <f t="shared" ca="1" si="9"/>
        <v>-360847.96550300042</v>
      </c>
      <c r="E110" s="447">
        <f t="shared" ca="1" si="1"/>
        <v>-26679435.726332925</v>
      </c>
      <c r="F110" s="431"/>
      <c r="G110" s="459">
        <f t="shared" si="13"/>
        <v>9</v>
      </c>
      <c r="H110" s="459">
        <v>103</v>
      </c>
      <c r="I110" s="444">
        <f t="shared" ca="1" si="5"/>
        <v>1297241.446786911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5370.1909044045451</v>
      </c>
      <c r="L110" s="444">
        <f t="shared" ca="1" si="3"/>
        <v>1294216.0079614953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47">
        <f t="shared" ca="1" si="4"/>
        <v>-26679435.726332925</v>
      </c>
      <c r="C111" s="447">
        <f t="shared" si="0"/>
        <v>0</v>
      </c>
      <c r="D111" s="447">
        <f t="shared" ca="1" si="9"/>
        <v>-360847.96550300042</v>
      </c>
      <c r="E111" s="447">
        <f t="shared" ca="1" si="1"/>
        <v>-27040283.691835925</v>
      </c>
      <c r="F111" s="431"/>
      <c r="G111" s="459">
        <f t="shared" si="13"/>
        <v>9</v>
      </c>
      <c r="H111" s="459">
        <v>104</v>
      </c>
      <c r="I111" s="444">
        <f t="shared" ca="1" si="5"/>
        <v>1294216.0079614953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5357.5849092986464</v>
      </c>
      <c r="L111" s="444">
        <f t="shared" ca="1" si="3"/>
        <v>1291177.9631409738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47">
        <f t="shared" ca="1" si="4"/>
        <v>-27040283.691835925</v>
      </c>
      <c r="C112" s="447">
        <f t="shared" si="0"/>
        <v>0</v>
      </c>
      <c r="D112" s="447">
        <f t="shared" ca="1" si="9"/>
        <v>-360847.96550300042</v>
      </c>
      <c r="E112" s="447">
        <f t="shared" ca="1" si="1"/>
        <v>-27401131.657338925</v>
      </c>
      <c r="F112" s="431"/>
      <c r="G112" s="459">
        <f t="shared" si="13"/>
        <v>9</v>
      </c>
      <c r="H112" s="459">
        <v>105</v>
      </c>
      <c r="I112" s="444">
        <f t="shared" ca="1" si="5"/>
        <v>1291177.9631409738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5344.9263892131403</v>
      </c>
      <c r="L112" s="444">
        <f t="shared" ca="1" si="3"/>
        <v>1288127.2598003668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47">
        <f t="shared" ca="1" si="4"/>
        <v>-27401131.657338925</v>
      </c>
      <c r="C113" s="447">
        <f t="shared" si="0"/>
        <v>0</v>
      </c>
      <c r="D113" s="447">
        <f t="shared" ca="1" si="9"/>
        <v>-360847.96550300042</v>
      </c>
      <c r="E113" s="447">
        <f t="shared" ca="1" si="1"/>
        <v>-27761979.622841924</v>
      </c>
      <c r="F113" s="431"/>
      <c r="G113" s="459">
        <f t="shared" si="13"/>
        <v>9</v>
      </c>
      <c r="H113" s="459">
        <v>106</v>
      </c>
      <c r="I113" s="444">
        <f t="shared" ca="1" si="5"/>
        <v>1288127.2598003668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5332.2151252939439</v>
      </c>
      <c r="L113" s="444">
        <f t="shared" ca="1" si="3"/>
        <v>1285063.8451958406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47">
        <f t="shared" ca="1" si="4"/>
        <v>-27761979.622841924</v>
      </c>
      <c r="C114" s="447">
        <f t="shared" si="0"/>
        <v>0</v>
      </c>
      <c r="D114" s="447">
        <f t="shared" ca="1" si="9"/>
        <v>-360847.96550300042</v>
      </c>
      <c r="E114" s="447">
        <f t="shared" ca="1" si="1"/>
        <v>-28122827.588344924</v>
      </c>
      <c r="F114" s="431"/>
      <c r="G114" s="459">
        <f t="shared" si="13"/>
        <v>9</v>
      </c>
      <c r="H114" s="459">
        <v>107</v>
      </c>
      <c r="I114" s="444">
        <f t="shared" ca="1" si="5"/>
        <v>1285063.8451958406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5319.4508977750847</v>
      </c>
      <c r="L114" s="444">
        <f t="shared" ca="1" si="3"/>
        <v>1281987.6663637955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47">
        <f t="shared" ca="1" si="4"/>
        <v>-28122827.588344924</v>
      </c>
      <c r="C115" s="447">
        <f t="shared" si="0"/>
        <v>0</v>
      </c>
      <c r="D115" s="447">
        <f t="shared" ca="1" si="9"/>
        <v>-360847.96550300042</v>
      </c>
      <c r="E115" s="447">
        <f t="shared" ca="1" si="1"/>
        <v>-28483675.553847924</v>
      </c>
      <c r="F115" s="431"/>
      <c r="G115" s="459">
        <f t="shared" si="13"/>
        <v>9</v>
      </c>
      <c r="H115" s="459">
        <v>108</v>
      </c>
      <c r="I115" s="444">
        <f t="shared" ca="1" si="5"/>
        <v>1281987.6663637955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5306.6334859748968</v>
      </c>
      <c r="L115" s="444">
        <f t="shared" ca="1" si="3"/>
        <v>1278898.6701199503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47">
        <f t="shared" ca="1" si="4"/>
        <v>-28483675.553847924</v>
      </c>
      <c r="C116" s="447">
        <f t="shared" si="0"/>
        <v>0</v>
      </c>
      <c r="D116" s="447">
        <f t="shared" ca="1" si="9"/>
        <v>-360847.96550300042</v>
      </c>
      <c r="E116" s="447">
        <f t="shared" ca="1" si="1"/>
        <v>-28844523.519350924</v>
      </c>
      <c r="F116" s="431"/>
      <c r="G116" s="459">
        <f>G115+1</f>
        <v>10</v>
      </c>
      <c r="H116" s="459">
        <v>109</v>
      </c>
      <c r="I116" s="444">
        <f t="shared" ca="1" si="5"/>
        <v>1278898.6701199503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5293.7626682922091</v>
      </c>
      <c r="L116" s="444">
        <f t="shared" ca="1" si="3"/>
        <v>1275796.8030584224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47">
        <f t="shared" ca="1" si="4"/>
        <v>-28844523.519350924</v>
      </c>
      <c r="C117" s="447">
        <f t="shared" si="0"/>
        <v>0</v>
      </c>
      <c r="D117" s="447">
        <f t="shared" ca="1" si="9"/>
        <v>-360847.96550300042</v>
      </c>
      <c r="E117" s="447">
        <f t="shared" ca="1" si="1"/>
        <v>-29205371.484853923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1275796.8030584224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5280.8382222025093</v>
      </c>
      <c r="L117" s="444">
        <f t="shared" ca="1" si="3"/>
        <v>1272682.0115508048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47">
        <f t="shared" ca="1" si="4"/>
        <v>-29205371.484853923</v>
      </c>
      <c r="C118" s="447">
        <f t="shared" si="0"/>
        <v>0</v>
      </c>
      <c r="D118" s="447">
        <f t="shared" ca="1" si="9"/>
        <v>-360847.96550300042</v>
      </c>
      <c r="E118" s="447">
        <f t="shared" ca="1" si="1"/>
        <v>-29566219.450356923</v>
      </c>
      <c r="F118" s="431"/>
      <c r="G118" s="459">
        <f t="shared" si="14"/>
        <v>10</v>
      </c>
      <c r="H118" s="459">
        <v>111</v>
      </c>
      <c r="I118" s="444">
        <f t="shared" ca="1" si="5"/>
        <v>1272682.0115508048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5267.8599242541022</v>
      </c>
      <c r="L118" s="444">
        <f t="shared" ca="1" si="3"/>
        <v>1269554.2417452387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47">
        <f t="shared" ca="1" si="4"/>
        <v>-29566219.450356923</v>
      </c>
      <c r="C119" s="447">
        <f t="shared" si="0"/>
        <v>0</v>
      </c>
      <c r="D119" s="447">
        <f t="shared" ca="1" si="9"/>
        <v>-360847.96550300042</v>
      </c>
      <c r="E119" s="447">
        <f t="shared" ca="1" si="1"/>
        <v>-29927067.415859923</v>
      </c>
      <c r="F119" s="431"/>
      <c r="G119" s="459">
        <f t="shared" si="14"/>
        <v>10</v>
      </c>
      <c r="H119" s="459">
        <v>112</v>
      </c>
      <c r="I119" s="444">
        <f t="shared" ca="1" si="5"/>
        <v>1269554.2417452387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5254.827550064244</v>
      </c>
      <c r="L119" s="444">
        <f t="shared" ca="1" si="3"/>
        <v>1266413.4395654828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47">
        <f t="shared" ca="1" si="4"/>
        <v>-29927067.415859923</v>
      </c>
      <c r="C120" s="447">
        <f t="shared" si="0"/>
        <v>0</v>
      </c>
      <c r="D120" s="447">
        <f t="shared" ca="1" si="9"/>
        <v>-360847.96550300042</v>
      </c>
      <c r="E120" s="447">
        <f t="shared" ca="1" si="1"/>
        <v>-30287915.381362922</v>
      </c>
      <c r="F120" s="431"/>
      <c r="G120" s="459">
        <f t="shared" si="14"/>
        <v>10</v>
      </c>
      <c r="H120" s="459">
        <v>113</v>
      </c>
      <c r="I120" s="444">
        <f t="shared" ca="1" si="5"/>
        <v>1266413.4395654828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5241.740874315261</v>
      </c>
      <c r="L120" s="444">
        <f t="shared" ca="1" si="3"/>
        <v>1263259.5507099777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47">
        <f t="shared" ca="1" si="4"/>
        <v>-30287915.381362922</v>
      </c>
      <c r="C121" s="447">
        <f t="shared" si="0"/>
        <v>0</v>
      </c>
      <c r="D121" s="447">
        <f t="shared" ca="1" si="9"/>
        <v>-360847.96550300042</v>
      </c>
      <c r="E121" s="447">
        <f t="shared" ca="1" si="1"/>
        <v>-30648763.346865922</v>
      </c>
      <c r="F121" s="431"/>
      <c r="G121" s="459">
        <f t="shared" si="14"/>
        <v>10</v>
      </c>
      <c r="H121" s="459">
        <v>114</v>
      </c>
      <c r="I121" s="444">
        <f t="shared" ca="1" si="5"/>
        <v>1263259.5507099777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5228.5996707506565</v>
      </c>
      <c r="L121" s="444">
        <f t="shared" ca="1" si="3"/>
        <v>1260092.5206509081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47">
        <f t="shared" ca="1" si="4"/>
        <v>-30648763.346865922</v>
      </c>
      <c r="C122" s="447">
        <f t="shared" si="0"/>
        <v>0</v>
      </c>
      <c r="D122" s="447">
        <f t="shared" ca="1" si="9"/>
        <v>-360847.96550300042</v>
      </c>
      <c r="E122" s="447">
        <f t="shared" ca="1" si="1"/>
        <v>-31009611.312368922</v>
      </c>
      <c r="F122" s="431"/>
      <c r="G122" s="459">
        <f t="shared" si="14"/>
        <v>10</v>
      </c>
      <c r="H122" s="459">
        <v>115</v>
      </c>
      <c r="I122" s="444">
        <f t="shared" ca="1" si="5"/>
        <v>1260092.5206509081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5215.4037121711999</v>
      </c>
      <c r="L122" s="444">
        <f t="shared" ca="1" si="3"/>
        <v>1256912.2946332591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47">
        <f t="shared" ca="1" si="4"/>
        <v>-31009611.312368922</v>
      </c>
      <c r="C123" s="447">
        <f t="shared" si="0"/>
        <v>0</v>
      </c>
      <c r="D123" s="447">
        <f t="shared" ca="1" si="9"/>
        <v>-360847.96550300042</v>
      </c>
      <c r="E123" s="447">
        <f t="shared" ca="1" si="1"/>
        <v>-31370459.277871922</v>
      </c>
      <c r="F123" s="431"/>
      <c r="G123" s="459">
        <f t="shared" si="14"/>
        <v>10</v>
      </c>
      <c r="H123" s="459">
        <v>116</v>
      </c>
      <c r="I123" s="444">
        <f t="shared" ca="1" si="5"/>
        <v>1256912.2946332591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5202.1527704309956</v>
      </c>
      <c r="L123" s="444">
        <f t="shared" ca="1" si="3"/>
        <v>1253718.8176738699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47">
        <f t="shared" ca="1" si="4"/>
        <v>-31370459.277871922</v>
      </c>
      <c r="C124" s="447">
        <f t="shared" si="0"/>
        <v>0</v>
      </c>
      <c r="D124" s="447">
        <f t="shared" ca="1" si="9"/>
        <v>-360847.96550300042</v>
      </c>
      <c r="E124" s="447">
        <f t="shared" ca="1" si="1"/>
        <v>-31731307.243374921</v>
      </c>
      <c r="F124" s="431"/>
      <c r="G124" s="459">
        <f t="shared" si="14"/>
        <v>10</v>
      </c>
      <c r="H124" s="459">
        <v>117</v>
      </c>
      <c r="I124" s="444">
        <f t="shared" ca="1" si="5"/>
        <v>1253718.8176738699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5188.8466164335405</v>
      </c>
      <c r="L124" s="444">
        <f t="shared" ca="1" si="3"/>
        <v>1250512.0345604832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47">
        <f t="shared" ca="1" si="4"/>
        <v>-31731307.243374921</v>
      </c>
      <c r="C125" s="447">
        <f t="shared" si="0"/>
        <v>0</v>
      </c>
      <c r="D125" s="447">
        <f t="shared" ca="1" si="9"/>
        <v>-360847.96550300042</v>
      </c>
      <c r="E125" s="447">
        <f t="shared" ca="1" si="1"/>
        <v>-32092155.208877921</v>
      </c>
      <c r="F125" s="431"/>
      <c r="G125" s="459">
        <f t="shared" si="14"/>
        <v>10</v>
      </c>
      <c r="H125" s="459">
        <v>118</v>
      </c>
      <c r="I125" s="444">
        <f t="shared" ca="1" si="5"/>
        <v>1250512.0345604832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5175.4850201277623</v>
      </c>
      <c r="L125" s="444">
        <f t="shared" ca="1" si="3"/>
        <v>1247291.8898507908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47">
        <f t="shared" ca="1" si="4"/>
        <v>-32092155.208877921</v>
      </c>
      <c r="C126" s="447">
        <f t="shared" si="0"/>
        <v>0</v>
      </c>
      <c r="D126" s="447">
        <f t="shared" ca="1" si="9"/>
        <v>-360847.96550300042</v>
      </c>
      <c r="E126" s="447">
        <f t="shared" ca="1" si="1"/>
        <v>-32453003.174380921</v>
      </c>
      <c r="F126" s="431"/>
      <c r="G126" s="459">
        <f t="shared" si="14"/>
        <v>10</v>
      </c>
      <c r="H126" s="459">
        <v>119</v>
      </c>
      <c r="I126" s="444">
        <f t="shared" ca="1" si="5"/>
        <v>1247291.8898507908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5162.0677505040439</v>
      </c>
      <c r="L126" s="444">
        <f t="shared" ca="1" si="3"/>
        <v>1244058.3278714747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47">
        <f t="shared" ca="1" si="4"/>
        <v>-32453003.174380921</v>
      </c>
      <c r="C127" s="447">
        <f t="shared" si="0"/>
        <v>0</v>
      </c>
      <c r="D127" s="447">
        <f t="shared" ca="1" si="9"/>
        <v>-360847.96550300042</v>
      </c>
      <c r="E127" s="447">
        <f t="shared" ca="1" si="1"/>
        <v>-32813851.139883921</v>
      </c>
      <c r="F127" s="431"/>
      <c r="G127" s="459">
        <f t="shared" si="14"/>
        <v>10</v>
      </c>
      <c r="H127" s="459">
        <v>120</v>
      </c>
      <c r="I127" s="444">
        <f t="shared" ca="1" si="5"/>
        <v>1244058.3278714747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5148.5945755902267</v>
      </c>
      <c r="L127" s="444">
        <f t="shared" ca="1" si="3"/>
        <v>1240811.2927172447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47">
        <f t="shared" ca="1" si="4"/>
        <v>-32813851.139883921</v>
      </c>
      <c r="C128" s="447">
        <f t="shared" si="0"/>
        <v>0</v>
      </c>
      <c r="D128" s="447">
        <f t="shared" ca="1" si="9"/>
        <v>-360847.96550300042</v>
      </c>
      <c r="E128" s="447">
        <f t="shared" ca="1" si="1"/>
        <v>-33174699.10538692</v>
      </c>
      <c r="F128" s="431"/>
      <c r="G128" s="459">
        <f>G127+1</f>
        <v>11</v>
      </c>
      <c r="H128" s="459">
        <v>121</v>
      </c>
      <c r="I128" s="444">
        <f t="shared" ca="1" si="5"/>
        <v>1240811.2927172447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5135.0652624476024</v>
      </c>
      <c r="L128" s="444">
        <f t="shared" ca="1" si="3"/>
        <v>1237550.7282498721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47">
        <f t="shared" ca="1" si="4"/>
        <v>-33174699.10538692</v>
      </c>
      <c r="C129" s="447">
        <f t="shared" si="0"/>
        <v>0</v>
      </c>
      <c r="D129" s="447">
        <f t="shared" ca="1" si="9"/>
        <v>-360847.96550300042</v>
      </c>
      <c r="E129" s="447">
        <f t="shared" ca="1" si="1"/>
        <v>-33535547.07088992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1237550.7282498721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5121.4795771668832</v>
      </c>
      <c r="L129" s="444">
        <f t="shared" ca="1" si="3"/>
        <v>1234276.5780972189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47">
        <f t="shared" ca="1" si="4"/>
        <v>-33535547.07088992</v>
      </c>
      <c r="C130" s="447">
        <f t="shared" si="0"/>
        <v>0</v>
      </c>
      <c r="D130" s="447">
        <f t="shared" ca="1" si="9"/>
        <v>-360847.96550300042</v>
      </c>
      <c r="E130" s="447">
        <f t="shared" ca="1" si="1"/>
        <v>-33896395.03639292</v>
      </c>
      <c r="F130" s="431"/>
      <c r="G130" s="459">
        <f t="shared" si="15"/>
        <v>11</v>
      </c>
      <c r="H130" s="459">
        <v>123</v>
      </c>
      <c r="I130" s="444">
        <f t="shared" ca="1" si="5"/>
        <v>1234276.5780972189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5107.8372848641611</v>
      </c>
      <c r="L130" s="444">
        <f t="shared" ca="1" si="3"/>
        <v>1230988.7856522629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47">
        <f t="shared" ca="1" si="4"/>
        <v>-33896395.03639292</v>
      </c>
      <c r="C131" s="447">
        <f t="shared" si="0"/>
        <v>0</v>
      </c>
      <c r="D131" s="447">
        <f t="shared" ca="1" si="9"/>
        <v>-360847.96550300042</v>
      </c>
      <c r="E131" s="447">
        <f t="shared" ca="1" si="1"/>
        <v>-34257243.001895919</v>
      </c>
      <c r="F131" s="431"/>
      <c r="G131" s="459">
        <f t="shared" si="15"/>
        <v>11</v>
      </c>
      <c r="H131" s="459">
        <v>124</v>
      </c>
      <c r="I131" s="444">
        <f t="shared" ca="1" si="5"/>
        <v>1230988.7856522629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5094.1381496768445</v>
      </c>
      <c r="L131" s="444">
        <f t="shared" ca="1" si="3"/>
        <v>1227687.2940721195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47">
        <f t="shared" ca="1" si="4"/>
        <v>-34257243.001895919</v>
      </c>
      <c r="C132" s="447">
        <f t="shared" si="0"/>
        <v>0</v>
      </c>
      <c r="D132" s="447">
        <f t="shared" ca="1" si="9"/>
        <v>-360847.96550300042</v>
      </c>
      <c r="E132" s="447">
        <f t="shared" ca="1" si="1"/>
        <v>-34618090.967398919</v>
      </c>
      <c r="F132" s="431"/>
      <c r="G132" s="459">
        <f t="shared" si="15"/>
        <v>11</v>
      </c>
      <c r="H132" s="459">
        <v>125</v>
      </c>
      <c r="I132" s="444">
        <f t="shared" ca="1" si="5"/>
        <v>1227687.2940721195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5080.3819347595809</v>
      </c>
      <c r="L132" s="444">
        <f t="shared" ca="1" si="3"/>
        <v>1224372.046277059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47">
        <f t="shared" ca="1" si="4"/>
        <v>-34618090.967398919</v>
      </c>
      <c r="C133" s="447">
        <f t="shared" si="0"/>
        <v>0</v>
      </c>
      <c r="D133" s="447">
        <f t="shared" ca="1" si="9"/>
        <v>-360847.96550300042</v>
      </c>
      <c r="E133" s="447">
        <f t="shared" ca="1" si="1"/>
        <v>-34978938.932901919</v>
      </c>
      <c r="F133" s="431"/>
      <c r="G133" s="459">
        <f t="shared" si="15"/>
        <v>11</v>
      </c>
      <c r="H133" s="459">
        <v>126</v>
      </c>
      <c r="I133" s="444">
        <f t="shared" ca="1" si="5"/>
        <v>1224372.046277059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5066.5684022801615</v>
      </c>
      <c r="L133" s="444">
        <f t="shared" ca="1" si="3"/>
        <v>1221042.9849495189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47">
        <f t="shared" ca="1" si="4"/>
        <v>-34978938.932901919</v>
      </c>
      <c r="C134" s="447">
        <f t="shared" si="0"/>
        <v>0</v>
      </c>
      <c r="D134" s="447">
        <f t="shared" ca="1" si="9"/>
        <v>-360847.96550300042</v>
      </c>
      <c r="E134" s="447">
        <f t="shared" ca="1" si="1"/>
        <v>-35339786.898404919</v>
      </c>
      <c r="F134" s="431"/>
      <c r="G134" s="459">
        <f t="shared" si="15"/>
        <v>11</v>
      </c>
      <c r="H134" s="459">
        <v>127</v>
      </c>
      <c r="I134" s="444">
        <f t="shared" ca="1" si="5"/>
        <v>1221042.9849495189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5052.6973134154114</v>
      </c>
      <c r="L134" s="444">
        <f t="shared" ca="1" si="3"/>
        <v>1217700.0525331141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47">
        <f t="shared" ca="1" si="4"/>
        <v>-35339786.898404919</v>
      </c>
      <c r="C135" s="447">
        <f t="shared" si="0"/>
        <v>0</v>
      </c>
      <c r="D135" s="447">
        <f t="shared" ca="1" si="9"/>
        <v>-360847.96550300042</v>
      </c>
      <c r="E135" s="447">
        <f t="shared" ca="1" si="1"/>
        <v>-35700634.863907918</v>
      </c>
      <c r="F135" s="431"/>
      <c r="G135" s="459">
        <f t="shared" si="15"/>
        <v>11</v>
      </c>
      <c r="H135" s="459">
        <v>128</v>
      </c>
      <c r="I135" s="444">
        <f t="shared" ca="1" si="5"/>
        <v>1217700.0525331141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5038.768428347058</v>
      </c>
      <c r="L135" s="444">
        <f t="shared" ca="1" si="3"/>
        <v>1214343.191231641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47">
        <f t="shared" ca="1" si="4"/>
        <v>-35700634.863907918</v>
      </c>
      <c r="C136" s="447">
        <f t="shared" si="0"/>
        <v>0</v>
      </c>
      <c r="D136" s="447">
        <f t="shared" ca="1" si="9"/>
        <v>-360847.96550300042</v>
      </c>
      <c r="E136" s="447">
        <f t="shared" ca="1" si="1"/>
        <v>-36061482.829410918</v>
      </c>
      <c r="F136" s="431"/>
      <c r="G136" s="459">
        <f t="shared" si="15"/>
        <v>11</v>
      </c>
      <c r="H136" s="459">
        <v>129</v>
      </c>
      <c r="I136" s="444">
        <f t="shared" ca="1" si="5"/>
        <v>1214343.191231641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5024.7815062575864</v>
      </c>
      <c r="L136" s="444">
        <f t="shared" ca="1" si="3"/>
        <v>1210972.3430080784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1210972.3430080784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5010.736305326076</v>
      </c>
      <c r="L137" s="444">
        <f t="shared" ca="1" si="3"/>
        <v>1207587.4495835842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1207587.4495835842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4996.6325827240171</v>
      </c>
      <c r="L138" s="444">
        <f t="shared" ca="1" si="3"/>
        <v>1204188.4524364881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1204188.4524364881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4982.4700946111161</v>
      </c>
      <c r="L139" s="444">
        <f t="shared" ca="1" si="3"/>
        <v>1200775.2928012791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1200775.2928012791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4968.2485961310786</v>
      </c>
      <c r="L140" s="444">
        <f t="shared" ca="1" si="3"/>
        <v>1197347.91166759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1197347.91166759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4953.9678414073742</v>
      </c>
      <c r="L141" s="444">
        <f t="shared" ca="1" si="3"/>
        <v>1193906.2497791771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1193906.2497791771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4939.627583538987</v>
      </c>
      <c r="L142" s="444">
        <f t="shared" ca="1" si="3"/>
        <v>1190450.2476328958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1190450.2476328958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4925.2275745961488</v>
      </c>
      <c r="L143" s="444">
        <f t="shared" ca="1" si="3"/>
        <v>1186979.8454776718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1186979.8454776718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4910.7675656160482</v>
      </c>
      <c r="L144" s="444">
        <f t="shared" ca="1" si="3"/>
        <v>1183494.9833134676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1183494.9833134676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4896.2473065985305</v>
      </c>
      <c r="L145" s="444">
        <f t="shared" ca="1" si="3"/>
        <v>1179995.600890246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1179995.600890246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4881.6665465017741</v>
      </c>
      <c r="L146" s="444">
        <f t="shared" ca="1" si="3"/>
        <v>1176481.6377069275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1176481.6377069275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4867.0250332379474</v>
      </c>
      <c r="L147" s="444">
        <f t="shared" ca="1" si="3"/>
        <v>1172953.0330103452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1172953.0330103452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4852.3225136688543</v>
      </c>
      <c r="L148" s="444">
        <f t="shared" ca="1" si="3"/>
        <v>1169409.7257941938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1169409.7257941938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4837.5587336015569</v>
      </c>
      <c r="L149" s="444">
        <f t="shared" ca="1" si="3"/>
        <v>1165851.6547979752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1165851.6547979752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4822.7334377839788</v>
      </c>
      <c r="L150" s="444">
        <f t="shared" ca="1" si="3"/>
        <v>1162278.758505939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1162278.758505939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4807.8463699004951</v>
      </c>
      <c r="L151" s="444">
        <f t="shared" ca="1" si="3"/>
        <v>1158690.9751460194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1158690.9751460194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4792.8972725674967</v>
      </c>
      <c r="L152" s="444">
        <f t="shared" ca="1" si="3"/>
        <v>1155088.2426887667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1155088.2426887667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4777.8858873289437</v>
      </c>
      <c r="L153" s="444">
        <f t="shared" ca="1" si="3"/>
        <v>1151470.4988462755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1151470.4988462755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4762.8119546518974</v>
      </c>
      <c r="L154" s="444">
        <f t="shared" ca="1" si="3"/>
        <v>1147837.6810711073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1147837.6810711073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4747.6752139220298</v>
      </c>
      <c r="L155" s="444">
        <f t="shared" ca="1" si="3"/>
        <v>1144189.7265552091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1144189.7265552091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4732.4754034391208</v>
      </c>
      <c r="L156" s="444">
        <f t="shared" ca="1" si="3"/>
        <v>1140526.572228828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1140526.572228828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4717.2122604125325</v>
      </c>
      <c r="L157" s="444">
        <f t="shared" ca="1" si="3"/>
        <v>1136848.1547594203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1136848.1547594203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4701.8855209566673</v>
      </c>
      <c r="L158" s="444">
        <f t="shared" ca="1" si="3"/>
        <v>1133154.4105505568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1133154.4105505568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4686.494920086403</v>
      </c>
      <c r="L159" s="444">
        <f t="shared" ca="1" si="3"/>
        <v>1129445.275740823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1129445.275740823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4671.0401917125118</v>
      </c>
      <c r="L160" s="444">
        <f t="shared" ca="1" si="3"/>
        <v>1125720.6862027154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1125720.6862027154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4655.5210686370629</v>
      </c>
      <c r="L161" s="444">
        <f t="shared" ca="1" si="3"/>
        <v>1121980.5775415322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1121980.5775415322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4639.9372825487999</v>
      </c>
      <c r="L162" s="444">
        <f t="shared" ca="1" si="3"/>
        <v>1118224.8850942608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1118224.8850942608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4624.2885640185023</v>
      </c>
      <c r="L163" s="444">
        <f t="shared" ca="1" si="3"/>
        <v>1114453.5439284591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1114453.5439284591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4608.5746424943281</v>
      </c>
      <c r="L164" s="444">
        <f t="shared" ca="1" si="3"/>
        <v>1110666.4888411332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1110666.4888411332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4592.7952462971371</v>
      </c>
      <c r="L165" s="444">
        <f t="shared" ca="1" si="3"/>
        <v>1106863.65435761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1106863.65435761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4576.9501026157914</v>
      </c>
      <c r="L166" s="444">
        <f t="shared" ca="1" si="3"/>
        <v>1103044.9747304057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1103044.9747304057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4561.0389375024397</v>
      </c>
      <c r="L167" s="444">
        <f t="shared" ca="1" si="3"/>
        <v>1099210.3839380881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1099210.3839380881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4545.061475867783</v>
      </c>
      <c r="L168" s="444">
        <f t="shared" ca="1" si="3"/>
        <v>1095359.8156841358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1095359.8156841358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4529.0174414763151</v>
      </c>
      <c r="L169" s="444">
        <f t="shared" ca="1" si="3"/>
        <v>1091493.2033957918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1091493.2033957918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4512.9065569415488</v>
      </c>
      <c r="L170" s="444">
        <f t="shared" ca="1" si="3"/>
        <v>1087610.4802229132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1087610.4802229132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4496.7285437212213</v>
      </c>
      <c r="L171" s="444">
        <f t="shared" ca="1" si="3"/>
        <v>1083711.5790368142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1083711.5790368142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4480.483122112475</v>
      </c>
      <c r="L172" s="444">
        <f t="shared" ca="1" si="3"/>
        <v>1079796.4324291064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1079796.4324291064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4464.1700112470262</v>
      </c>
      <c r="L173" s="444">
        <f t="shared" ca="1" si="3"/>
        <v>1075864.9727105333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1075864.9727105333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4447.788929086305</v>
      </c>
      <c r="L174" s="444">
        <f t="shared" ca="1" si="3"/>
        <v>1071917.1319097995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1071917.1319097995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4431.3395924165807</v>
      </c>
      <c r="L175" s="444">
        <f t="shared" ca="1" si="3"/>
        <v>1067952.8417723959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1067952.8417723959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4414.8217168440651</v>
      </c>
      <c r="L176" s="444">
        <f t="shared" ca="1" si="3"/>
        <v>1063972.0337594198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1063972.0337594198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4398.2350167899986</v>
      </c>
      <c r="L177" s="444">
        <f t="shared" ca="1" si="3"/>
        <v>1059974.6390463896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1059974.6390463896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4381.5792054857056</v>
      </c>
      <c r="L178" s="444">
        <f t="shared" ca="1" si="3"/>
        <v>1055960.5885220552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1055960.5885220552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4364.8539949676451</v>
      </c>
      <c r="L179" s="444">
        <f t="shared" ca="1" si="3"/>
        <v>1051929.8127872027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1051929.8127872027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4348.0590960724267</v>
      </c>
      <c r="L180" s="444">
        <f t="shared" ca="1" si="3"/>
        <v>1047882.2421534549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1047882.2421534549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4331.1942184318123</v>
      </c>
      <c r="L181" s="444">
        <f t="shared" ca="1" si="3"/>
        <v>1043817.8066420666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1043817.8066420666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4314.2590704676932</v>
      </c>
      <c r="L182" s="444">
        <f t="shared" ca="1" si="3"/>
        <v>1039736.4359827141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1039736.4359827141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4297.2533593870576</v>
      </c>
      <c r="L183" s="444">
        <f t="shared" ca="1" si="3"/>
        <v>1035638.0596122809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1035638.0596122809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4280.1767911769193</v>
      </c>
      <c r="L184" s="444">
        <f t="shared" ca="1" si="3"/>
        <v>1031522.6066736376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1031522.6066736376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4263.0290705992393</v>
      </c>
      <c r="L185" s="444">
        <f t="shared" ca="1" si="3"/>
        <v>1027390.0060144167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1027390.0060144167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4245.8099011858185</v>
      </c>
      <c r="L186" s="444">
        <f t="shared" ca="1" si="3"/>
        <v>1023240.1861857823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1023240.1861857823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4228.518985233175</v>
      </c>
      <c r="L187" s="444">
        <f t="shared" ca="1" si="3"/>
        <v>1019073.0754411953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1019073.0754411953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4211.1560237973963</v>
      </c>
      <c r="L188" s="444">
        <f t="shared" ca="1" si="3"/>
        <v>1014888.6017351724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1014888.6017351724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4193.7207166889675</v>
      </c>
      <c r="L189" s="444">
        <f t="shared" ca="1" si="3"/>
        <v>1010686.6927220413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1010686.6927220413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4176.2127624675877</v>
      </c>
      <c r="L190" s="444">
        <f t="shared" ca="1" si="3"/>
        <v>1006467.2757546887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1006467.2757546887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4158.6318584369519</v>
      </c>
      <c r="L191" s="444">
        <f t="shared" ca="1" si="3"/>
        <v>1002230.2778833054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1002230.2778833054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4140.9777006395216</v>
      </c>
      <c r="L192" s="444">
        <f t="shared" ca="1" si="3"/>
        <v>997975.62585412478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997975.62585412478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4123.2499838512695</v>
      </c>
      <c r="L193" s="444">
        <f t="shared" ca="1" si="3"/>
        <v>993703.24610815581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993703.24610815581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4105.4484015763983</v>
      </c>
      <c r="L194" s="444">
        <f t="shared" ca="1" si="3"/>
        <v>989413.06477991201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989413.06477991201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4087.5726460420492</v>
      </c>
      <c r="L195" s="444">
        <f t="shared" ca="1" si="3"/>
        <v>985105.00769613392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985105.00769613392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4069.6224081929745</v>
      </c>
      <c r="L196" s="444">
        <f t="shared" ca="1" si="3"/>
        <v>980779.00037450669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980779.00037450669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4051.5973776861938</v>
      </c>
      <c r="L197" s="444">
        <f t="shared" ca="1" si="3"/>
        <v>976434.96802237269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976434.96802237269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4033.4972428856354</v>
      </c>
      <c r="L198" s="444">
        <f t="shared" ca="1" si="3"/>
        <v>972072.83553543815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972072.83553543815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4015.3216908567415</v>
      </c>
      <c r="L199" s="444">
        <f t="shared" ca="1" si="3"/>
        <v>967692.52749647468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967692.52749647468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3997.0704073610605</v>
      </c>
      <c r="L200" s="444">
        <f t="shared" ca="1" si="3"/>
        <v>963293.96817401552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963293.96817401552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3978.7430768508134</v>
      </c>
      <c r="L201" s="444">
        <f t="shared" ca="1" si="3"/>
        <v>958877.08152104612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958877.08152104612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3960.3393824634413</v>
      </c>
      <c r="L202" s="444">
        <f t="shared" ca="1" si="3"/>
        <v>954441.79117368942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954441.79117368942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3941.8590060161218</v>
      </c>
      <c r="L203" s="444">
        <f t="shared" ca="1" si="3"/>
        <v>949988.0204498854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949988.0204498854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3923.3016280002721</v>
      </c>
      <c r="L204" s="444">
        <f t="shared" ca="1" si="3"/>
        <v>945515.69234806544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945515.69234806544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3904.6669275760214</v>
      </c>
      <c r="L205" s="444">
        <f t="shared" ca="1" si="3"/>
        <v>941024.72954582132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941024.72954582132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3885.9545825666714</v>
      </c>
      <c r="L206" s="444">
        <f t="shared" ca="1" si="3"/>
        <v>936515.05439856777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936515.05439856777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3867.1642694531142</v>
      </c>
      <c r="L207" s="444">
        <f t="shared" ca="1" si="3"/>
        <v>931986.58893820073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931986.58893820073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3848.295663368252</v>
      </c>
      <c r="L208" s="444">
        <f t="shared" ca="1" si="3"/>
        <v>927439.25487174885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927439.25487174885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3829.3484380913701</v>
      </c>
      <c r="L209" s="444">
        <f t="shared" ca="1" si="3"/>
        <v>922872.97358002001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922872.97358002001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3810.3222660424995</v>
      </c>
      <c r="L210" s="444">
        <f t="shared" ca="1" si="3"/>
        <v>918287.6661162423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918287.6661162423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3791.2168182767587</v>
      </c>
      <c r="L211" s="444">
        <f t="shared" ca="1" si="3"/>
        <v>913683.25320469891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913683.25320469891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3772.031764478661</v>
      </c>
      <c r="L212" s="444">
        <f t="shared" ca="1" si="3"/>
        <v>909059.65523935738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909059.65523935738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3752.766772956405</v>
      </c>
      <c r="L213" s="444">
        <f t="shared" ca="1" si="3"/>
        <v>904416.79228249355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904416.79228249355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3733.4215106361389</v>
      </c>
      <c r="L214" s="444">
        <f t="shared" ca="1" si="3"/>
        <v>899754.58406330948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899754.58406330948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3713.9956430562052</v>
      </c>
      <c r="L215" s="444">
        <f t="shared" ca="1" si="3"/>
        <v>895072.94997654553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895072.94997654553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3694.4888343613557</v>
      </c>
      <c r="L216" s="444">
        <f t="shared" ca="1" si="3"/>
        <v>890371.80908108666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890371.80908108666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3674.9007472969438</v>
      </c>
      <c r="L217" s="444">
        <f t="shared" ca="1" si="3"/>
        <v>885651.08009856346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885651.08009856346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3655.2310432030968</v>
      </c>
      <c r="L218" s="444">
        <f t="shared" ca="1" si="3"/>
        <v>880910.68141194643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880910.68141194643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3635.4793820088594</v>
      </c>
      <c r="L219" s="444">
        <f t="shared" ca="1" si="3"/>
        <v>876150.53106413514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876150.53106413514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3615.6454222263119</v>
      </c>
      <c r="L220" s="444">
        <f t="shared" ca="1" si="3"/>
        <v>871370.54675654124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871370.54675654124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3595.7288209446706</v>
      </c>
      <c r="L221" s="444">
        <f t="shared" ca="1" si="3"/>
        <v>866570.64584766573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866570.64584766573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3575.729233824356</v>
      </c>
      <c r="L222" s="444">
        <f t="shared" ca="1" si="3"/>
        <v>861750.74535166984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861750.74535166984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3555.6463150910404</v>
      </c>
      <c r="L223" s="444">
        <f t="shared" ca="1" si="3"/>
        <v>856910.76193694072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856910.76193694072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3535.479717529669</v>
      </c>
      <c r="L224" s="444">
        <f t="shared" ca="1" si="3"/>
        <v>852050.61192465015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852050.61192465015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3515.2290924784575</v>
      </c>
      <c r="L225" s="444">
        <f t="shared" ca="1" si="3"/>
        <v>847170.21128730837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847170.21128730837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3494.8940898228675</v>
      </c>
      <c r="L226" s="444">
        <f t="shared" ca="1" si="3"/>
        <v>842269.47564731108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842269.47564731108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3474.4743579895448</v>
      </c>
      <c r="L227" s="444">
        <f t="shared" ca="1" si="3"/>
        <v>837348.32027548039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837348.32027548039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3453.9695439402503</v>
      </c>
      <c r="L228" s="444">
        <f t="shared" ca="1" si="3"/>
        <v>832406.66008960048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832406.66008960048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3433.3792931657513</v>
      </c>
      <c r="L229" s="444">
        <f t="shared" ca="1" si="3"/>
        <v>827444.40965294605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827444.40965294605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3412.703249679691</v>
      </c>
      <c r="L230" s="444">
        <f t="shared" ca="1" si="3"/>
        <v>822461.48317280551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822461.48317280551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3391.9410560124388</v>
      </c>
      <c r="L231" s="444">
        <f t="shared" ca="1" si="3"/>
        <v>817457.79449899774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817457.79449899774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3371.0923532049064</v>
      </c>
      <c r="L232" s="444">
        <f t="shared" ca="1" si="3"/>
        <v>812433.25712238252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812433.25712238252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3350.1567808023428</v>
      </c>
      <c r="L233" s="444">
        <f t="shared" ca="1" si="3"/>
        <v>807387.78417336463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807387.78417336463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3329.1339768481016</v>
      </c>
      <c r="L234" s="444">
        <f t="shared" ca="1" si="3"/>
        <v>802321.28842039255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802321.28842039255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3308.0235778773849</v>
      </c>
      <c r="L235" s="444">
        <f t="shared" ca="1" si="3"/>
        <v>797233.6822684498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797233.6822684498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3286.8252189109567</v>
      </c>
      <c r="L236" s="444">
        <f t="shared" ca="1" si="3"/>
        <v>792124.87775754055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792124.87775754055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3265.5385334488346</v>
      </c>
      <c r="L237" s="444">
        <f t="shared" ca="1" si="3"/>
        <v>786994.7865611692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786994.7865611692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3244.1631534639541</v>
      </c>
      <c r="L238" s="444">
        <f t="shared" ca="1" si="3"/>
        <v>781843.31998481299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781843.31998481299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3222.6987093958032</v>
      </c>
      <c r="L239" s="444">
        <f t="shared" ca="1" si="3"/>
        <v>776670.38896438864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776670.38896438864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3201.144830144035</v>
      </c>
      <c r="L240" s="444">
        <f t="shared" ca="1" si="3"/>
        <v>771475.90406471246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771475.90406471246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3179.5011430620511</v>
      </c>
      <c r="L241" s="444">
        <f t="shared" ca="1" si="3"/>
        <v>766259.7754779543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766259.7754779543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3157.7672739505588</v>
      </c>
      <c r="L242" s="444">
        <f t="shared" ca="1" si="3"/>
        <v>761021.91302208463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761021.91302208463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3135.942847051102</v>
      </c>
      <c r="L243" s="444">
        <f t="shared" ca="1" si="3"/>
        <v>755762.22613931552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755762.22613931552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3114.027485039564</v>
      </c>
      <c r="L244" s="444">
        <f t="shared" ca="1" si="3"/>
        <v>750480.62389453489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750480.62389453489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3092.0208090196447</v>
      </c>
      <c r="L245" s="444">
        <f t="shared" ca="1" si="3"/>
        <v>745177.01497373439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745177.01497373439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3069.9224385163093</v>
      </c>
      <c r="L246" s="444">
        <f t="shared" ca="1" si="3"/>
        <v>739851.30768243049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739851.30768243049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3047.7319914692098</v>
      </c>
      <c r="L247" s="444">
        <f t="shared" ca="1" si="3"/>
        <v>734503.40994407947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734503.40994407947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3025.4490842260802</v>
      </c>
      <c r="L248" s="444">
        <f t="shared" ca="1" si="3"/>
        <v>729133.22929848533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729133.22929848533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3003.0733315361049</v>
      </c>
      <c r="L249" s="444">
        <f t="shared" ca="1" si="3"/>
        <v>723740.67290020129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723740.67290020129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2980.6043465432545</v>
      </c>
      <c r="L250" s="444">
        <f t="shared" ca="1" si="3"/>
        <v>718325.64751692431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718325.64751692431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2958.0417407796003</v>
      </c>
      <c r="L251" s="444">
        <f t="shared" ca="1" si="3"/>
        <v>712888.05952788377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712888.05952788377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2935.385124158598</v>
      </c>
      <c r="L252" s="444">
        <f t="shared" ca="1" si="3"/>
        <v>707427.81492222217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707427.81492222217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2912.6341049683415</v>
      </c>
      <c r="L253" s="444">
        <f t="shared" ca="1" si="3"/>
        <v>701944.81929737038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701944.81929737038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2889.7882898647927</v>
      </c>
      <c r="L254" s="444">
        <f t="shared" ca="1" si="3"/>
        <v>696438.97785741498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696438.97785741498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2866.8472838649782</v>
      </c>
      <c r="L255" s="444">
        <f t="shared" ca="1" si="3"/>
        <v>690910.19541145978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690910.19541145978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2843.8106903401649</v>
      </c>
      <c r="L256" s="444">
        <f t="shared" ca="1" si="3"/>
        <v>685358.37637197971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685358.37637197971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2820.6781110089978</v>
      </c>
      <c r="L257" s="444">
        <f t="shared" ca="1" si="3"/>
        <v>679783.42475316848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679783.42475316848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2797.4491459306178</v>
      </c>
      <c r="L258" s="444">
        <f t="shared" ca="1" si="3"/>
        <v>674185.24416927889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674185.24416927889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2774.1233934977445</v>
      </c>
      <c r="L259" s="444">
        <f t="shared" ca="1" si="3"/>
        <v>668563.73783295648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668563.73783295648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2750.7004504297347</v>
      </c>
      <c r="L260" s="444">
        <f t="shared" ca="1" si="3"/>
        <v>662918.80855356599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662918.80855356599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2727.1799117656074</v>
      </c>
      <c r="L261" s="444">
        <f t="shared" ca="1" si="3"/>
        <v>657250.35873551143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657250.35873551143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2703.5613708570468</v>
      </c>
      <c r="L262" s="444">
        <f t="shared" ca="1" si="3"/>
        <v>651558.29037654831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651558.29037654831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2679.8444193613673</v>
      </c>
      <c r="L263" s="444">
        <f t="shared" ref="L263:L517" ca="1" si="28">I263-J263+K263</f>
        <v>645842.50506608945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645842.50506608945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2656.0286472344551</v>
      </c>
      <c r="L264" s="444">
        <f t="shared" ca="1" si="28"/>
        <v>640102.9039835037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640102.9039835037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2632.1136427236811</v>
      </c>
      <c r="L265" s="444">
        <f t="shared" ca="1" si="28"/>
        <v>634339.38789640716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634339.38789640716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2608.098992360779</v>
      </c>
      <c r="L266" s="444">
        <f t="shared" ca="1" si="28"/>
        <v>628551.85715894774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628551.85715894774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2583.9842809546981</v>
      </c>
      <c r="L267" s="444">
        <f t="shared" ca="1" si="28"/>
        <v>622740.21171008225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622740.21171008225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2559.769091584425</v>
      </c>
      <c r="L268" s="444">
        <f t="shared" ca="1" si="28"/>
        <v>616904.35107184644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616904.35107184644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2535.4530055917762</v>
      </c>
      <c r="L269" s="444">
        <f t="shared" ca="1" si="28"/>
        <v>611044.17434761801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611044.17434761801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2511.0356025741576</v>
      </c>
      <c r="L270" s="444">
        <f t="shared" ca="1" si="28"/>
        <v>605159.58022037195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605159.58022037195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2486.5164603772992</v>
      </c>
      <c r="L271" s="444">
        <f t="shared" ca="1" si="28"/>
        <v>599250.46695092903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599250.46695092903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2461.8951550879533</v>
      </c>
      <c r="L272" s="444">
        <f t="shared" ca="1" si="28"/>
        <v>593316.73237619677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593316.73237619677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2437.171261026569</v>
      </c>
      <c r="L273" s="444">
        <f t="shared" ca="1" si="28"/>
        <v>587358.27390740311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587358.27390740311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2412.3443507399288</v>
      </c>
      <c r="L274" s="444">
        <f t="shared" ca="1" si="28"/>
        <v>581374.98852832289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581374.98852832289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2387.4139949937612</v>
      </c>
      <c r="L275" s="444">
        <f t="shared" ca="1" si="28"/>
        <v>575366.77279349649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575366.77279349649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2362.379762765318</v>
      </c>
      <c r="L276" s="444">
        <f t="shared" ca="1" si="28"/>
        <v>569333.52282644168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569333.52282644168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2337.2412212359227</v>
      </c>
      <c r="L277" s="444">
        <f t="shared" ca="1" si="28"/>
        <v>563275.13431785745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563275.13431785745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2311.9979357834886</v>
      </c>
      <c r="L278" s="444">
        <f t="shared" ca="1" si="28"/>
        <v>557191.50252382073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557191.50252382073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2286.6494699750024</v>
      </c>
      <c r="L279" s="444">
        <f t="shared" ca="1" si="28"/>
        <v>551082.52226397558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551082.52226397558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2261.1953855589809</v>
      </c>
      <c r="L280" s="444">
        <f t="shared" ca="1" si="28"/>
        <v>544948.08791971439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544948.08791971439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2235.6352424578927</v>
      </c>
      <c r="L281" s="444">
        <f t="shared" ca="1" si="28"/>
        <v>538788.09343235206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538788.09343235206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2209.9685987605494</v>
      </c>
      <c r="L282" s="444">
        <f t="shared" ca="1" si="28"/>
        <v>532602.43230129243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532602.43230129243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2184.195010714468</v>
      </c>
      <c r="L283" s="444">
        <f t="shared" ca="1" si="28"/>
        <v>526390.99758218671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526390.99758218671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2158.3140327181936</v>
      </c>
      <c r="L284" s="444">
        <f t="shared" ca="1" si="28"/>
        <v>520153.68188508472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520153.68188508472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2132.325217313602</v>
      </c>
      <c r="L285" s="444">
        <f t="shared" ca="1" si="28"/>
        <v>513890.37737257814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513890.37737257814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2106.2281151781581</v>
      </c>
      <c r="L286" s="444">
        <f t="shared" ca="1" si="28"/>
        <v>507600.97575793613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507600.97575793613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2080.0222751171495</v>
      </c>
      <c r="L287" s="444">
        <f t="shared" ca="1" si="28"/>
        <v>501285.36830323312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501285.36830323312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2053.7072440558873</v>
      </c>
      <c r="L288" s="444">
        <f t="shared" ca="1" si="28"/>
        <v>494943.4458174688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494943.4458174688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2027.2825670318691</v>
      </c>
      <c r="L289" s="444">
        <f t="shared" ca="1" si="28"/>
        <v>488575.09865468048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488575.09865468048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2000.7477871869175</v>
      </c>
      <c r="L290" s="444">
        <f t="shared" ca="1" si="28"/>
        <v>482180.21671204723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482180.21671204723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1974.1024457592794</v>
      </c>
      <c r="L291" s="444">
        <f t="shared" ca="1" si="28"/>
        <v>475758.68942798633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475758.68942798633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1947.3460820756925</v>
      </c>
      <c r="L292" s="444">
        <f t="shared" ca="1" si="28"/>
        <v>469310.40578024182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469310.40578024182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1920.4782335434236</v>
      </c>
      <c r="L293" s="444">
        <f t="shared" ca="1" si="28"/>
        <v>462835.25428396504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462835.25428396504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1893.4984356422701</v>
      </c>
      <c r="L294" s="444">
        <f t="shared" ca="1" si="28"/>
        <v>456333.12298978714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456333.12298978714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1866.4062219165291</v>
      </c>
      <c r="L295" s="444">
        <f t="shared" ca="1" si="28"/>
        <v>449803.89948188351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449803.89948188351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1839.2011239669307</v>
      </c>
      <c r="L296" s="444">
        <f t="shared" ca="1" si="28"/>
        <v>443247.47087603027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443247.47087603027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1811.8826714425418</v>
      </c>
      <c r="L297" s="444">
        <f t="shared" ca="1" si="28"/>
        <v>436663.72381765262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436663.72381765262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1784.4503920326354</v>
      </c>
      <c r="L298" s="444">
        <f t="shared" ca="1" si="28"/>
        <v>430052.54447986506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430052.54447986506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1756.9038114585201</v>
      </c>
      <c r="L299" s="444">
        <f t="shared" ca="1" si="28"/>
        <v>423413.81856150337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423413.81856150337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1729.2424534653469</v>
      </c>
      <c r="L300" s="444">
        <f t="shared" ca="1" si="28"/>
        <v>416747.43128514854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416747.43128514854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1701.4658398138681</v>
      </c>
      <c r="L301" s="444">
        <f t="shared" ca="1" si="28"/>
        <v>410053.26739514223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410053.26739514223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1673.5734902721751</v>
      </c>
      <c r="L302" s="444">
        <f t="shared" ca="1" si="28"/>
        <v>403331.21115559421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403331.21115559421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1645.5649226073917</v>
      </c>
      <c r="L303" s="444">
        <f t="shared" ca="1" si="28"/>
        <v>396581.14634838142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396581.14634838142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1617.4396525773384</v>
      </c>
      <c r="L304" s="444">
        <f t="shared" ca="1" si="28"/>
        <v>389802.95627113857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389802.95627113857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1589.1971939221598</v>
      </c>
      <c r="L305" s="444">
        <f t="shared" ca="1" si="28"/>
        <v>382996.52373524057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382996.52373524057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1560.8370583559183</v>
      </c>
      <c r="L306" s="444">
        <f t="shared" ca="1" si="28"/>
        <v>376161.7310637763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376161.7310637763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1532.3587555581505</v>
      </c>
      <c r="L307" s="444">
        <f t="shared" ca="1" si="28"/>
        <v>369298.46008951426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369298.46008951426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1503.761793165392</v>
      </c>
      <c r="L308" s="444">
        <f t="shared" ca="1" si="28"/>
        <v>362406.59215285949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362406.59215285949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1475.0456767626638</v>
      </c>
      <c r="L309" s="444">
        <f t="shared" ca="1" si="28"/>
        <v>355486.00809980195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355486.00809980195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1446.2099098749241</v>
      </c>
      <c r="L310" s="444">
        <f t="shared" ca="1" si="28"/>
        <v>348536.58827985672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348536.58827985672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1417.2539939584856</v>
      </c>
      <c r="L311" s="444">
        <f t="shared" ca="1" si="28"/>
        <v>341558.212543995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341558.212543995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1388.1774283923951</v>
      </c>
      <c r="L312" s="444">
        <f t="shared" ca="1" si="28"/>
        <v>334550.76024256722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334550.76024256722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1358.9797104697793</v>
      </c>
      <c r="L313" s="444">
        <f t="shared" ca="1" si="28"/>
        <v>327514.11022321682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327514.11022321682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1329.6603353891526</v>
      </c>
      <c r="L314" s="444">
        <f t="shared" ca="1" si="28"/>
        <v>320448.14082878578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320448.14082878578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1300.2187962456899</v>
      </c>
      <c r="L315" s="444">
        <f t="shared" ca="1" si="28"/>
        <v>313352.72989521129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313352.72989521129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1270.654584022463</v>
      </c>
      <c r="L316" s="444">
        <f t="shared" ca="1" si="28"/>
        <v>306227.75474941358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306227.75474941358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1240.9671875816391</v>
      </c>
      <c r="L317" s="444">
        <f t="shared" ca="1" si="28"/>
        <v>299073.09220717504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299073.09220717504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1211.1560936556452</v>
      </c>
      <c r="L318" s="444">
        <f t="shared" ca="1" si="28"/>
        <v>291888.61857101048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291888.61857101048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1181.220786838293</v>
      </c>
      <c r="L319" s="444">
        <f t="shared" ca="1" si="28"/>
        <v>284674.20962802856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284674.20962802856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1151.1607495758683</v>
      </c>
      <c r="L320" s="444">
        <f t="shared" ca="1" si="28"/>
        <v>277429.74064778426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277429.74064778426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1120.9754621581837</v>
      </c>
      <c r="L321" s="444">
        <f t="shared" ca="1" si="28"/>
        <v>270155.08638012229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270155.08638012229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1090.6644027095922</v>
      </c>
      <c r="L322" s="444">
        <f t="shared" ca="1" si="28"/>
        <v>262850.12105301168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262850.12105301168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1060.2270471799645</v>
      </c>
      <c r="L323" s="444">
        <f t="shared" ca="1" si="28"/>
        <v>255514.71837037147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255514.71837037147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1029.6628693356304</v>
      </c>
      <c r="L324" s="444">
        <f t="shared" ca="1" si="28"/>
        <v>248148.7515098869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248148.7515098869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998.97134075027816</v>
      </c>
      <c r="L325" s="444">
        <f t="shared" ca="1" si="28"/>
        <v>240752.09312081701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240752.09312081701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968.15193079582025</v>
      </c>
      <c r="L326" s="444">
        <f t="shared" ca="1" si="28"/>
        <v>233324.61532179263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233324.61532179263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937.20410663321854</v>
      </c>
      <c r="L327" s="444">
        <f t="shared" ca="1" si="28"/>
        <v>225866.18969860568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225866.18969860568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906.12733320327277</v>
      </c>
      <c r="L328" s="444">
        <f t="shared" ca="1" si="28"/>
        <v>218376.68730198877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218376.68730198877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874.9210732173691</v>
      </c>
      <c r="L329" s="444">
        <f t="shared" ca="1" si="28"/>
        <v>210855.97864538597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210855.97864538597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843.5847871481908</v>
      </c>
      <c r="L330" s="444">
        <f t="shared" ca="1" si="28"/>
        <v>203303.93370271398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203303.93370271398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812.1179332203908</v>
      </c>
      <c r="L331" s="444">
        <f t="shared" ca="1" si="28"/>
        <v>195720.42190611421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195720.42190611421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780.51996740122513</v>
      </c>
      <c r="L332" s="444">
        <f t="shared" ca="1" si="28"/>
        <v>188105.31214369525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188105.31214369525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748.79034339114605</v>
      </c>
      <c r="L333" s="444">
        <f t="shared" ca="1" si="28"/>
        <v>180458.47275726622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180458.47275726622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716.92851261435851</v>
      </c>
      <c r="L334" s="444">
        <f t="shared" ca="1" si="28"/>
        <v>172779.77154006041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172779.77154006041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684.93392420933424</v>
      </c>
      <c r="L335" s="444">
        <f t="shared" ca="1" si="28"/>
        <v>165069.07573444955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165069.07573444955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652.806025019289</v>
      </c>
      <c r="L336" s="444">
        <f t="shared" ca="1" si="28"/>
        <v>157326.25202964866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157326.25202964866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620.54425958261868</v>
      </c>
      <c r="L337" s="444">
        <f t="shared" ca="1" si="28"/>
        <v>149551.1665594111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149551.1665594111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588.1480701232955</v>
      </c>
      <c r="L338" s="444">
        <f t="shared" ca="1" si="28"/>
        <v>141743.68489971422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141743.68489971422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555.61689654122517</v>
      </c>
      <c r="L339" s="444">
        <f t="shared" ca="1" si="28"/>
        <v>133903.67206643528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133903.67206643528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522.95017640256299</v>
      </c>
      <c r="L340" s="444">
        <f t="shared" ca="1" si="28"/>
        <v>126030.99251301766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126030.99251301766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490.14734492998946</v>
      </c>
      <c r="L341" s="444">
        <f t="shared" ca="1" si="28"/>
        <v>118125.51012812747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118125.51012812747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457.20783499294703</v>
      </c>
      <c r="L342" s="444">
        <f t="shared" ca="1" si="28"/>
        <v>110187.08823330024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110187.08823330024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424.13107709783355</v>
      </c>
      <c r="L343" s="444">
        <f t="shared" ca="1" si="28"/>
        <v>102215.58958057789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102215.58958057789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390.91649937815708</v>
      </c>
      <c r="L344" s="444">
        <f t="shared" ca="1" si="28"/>
        <v>94210.876350135863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94210.876350135863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357.56352758464868</v>
      </c>
      <c r="L345" s="444">
        <f t="shared" ca="1" si="28"/>
        <v>86172.810147900323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86172.810147900323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324.07158507533393</v>
      </c>
      <c r="L346" s="444">
        <f t="shared" ca="1" si="28"/>
        <v>78101.252003155474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78101.252003155474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290.44009280556372</v>
      </c>
      <c r="L347" s="444">
        <f t="shared" ca="1" si="28"/>
        <v>69996.062366140861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69996.062366140861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256.66846931800285</v>
      </c>
      <c r="L348" s="444">
        <f t="shared" ca="1" si="28"/>
        <v>61857.101105638678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61857.101105638678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222.75613073257705</v>
      </c>
      <c r="L349" s="444">
        <f t="shared" ca="1" si="28"/>
        <v>53684.227506551069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53684.227506551069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188.70249073637871</v>
      </c>
      <c r="L350" s="444">
        <f t="shared" ca="1" si="28"/>
        <v>45477.300267467268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45477.300267467268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154.50696057352951</v>
      </c>
      <c r="L351" s="444">
        <f t="shared" ca="1" si="28"/>
        <v>37236.177498220612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37236.177498220612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120.16894903500179</v>
      </c>
      <c r="L352" s="444">
        <f t="shared" ca="1" si="28"/>
        <v>28960.716717435433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28960.716717435433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85.687862448396871</v>
      </c>
      <c r="L353" s="444">
        <f t="shared" ca="1" si="28"/>
        <v>20650.774850063648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20650.774850063648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51.063104667681095</v>
      </c>
      <c r="L354" s="444">
        <f t="shared" ca="1" si="28"/>
        <v>12306.208224911144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12306.208224911144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16.294077062878998</v>
      </c>
      <c r="L355" s="444">
        <f t="shared" ca="1" si="28"/>
        <v>3926.872572153839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3926.872572153839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-18.619821490276436</v>
      </c>
      <c r="L356" s="444">
        <f t="shared" ca="1" si="28"/>
        <v>-4487.376979156621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-4487.376979156621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-53.679194620736688</v>
      </c>
      <c r="L357" s="444">
        <f t="shared" ca="1" si="28"/>
        <v>-12936.685903597541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-12936.685903597541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-88.884648472573858</v>
      </c>
      <c r="L358" s="444">
        <f t="shared" ca="1" si="28"/>
        <v>-21421.200281890298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-21421.200281890298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-124.23679171546036</v>
      </c>
      <c r="L359" s="444">
        <f t="shared" ca="1" si="28"/>
        <v>-29941.06680342594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-29941.06680342594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-159.7362355551922</v>
      </c>
      <c r="L360" s="444">
        <f t="shared" ca="1" si="28"/>
        <v>-38496.432768801315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-38496.432768801315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-195.38359374425625</v>
      </c>
      <c r="L361" s="444">
        <f t="shared" ca="1" si="28"/>
        <v>-47087.446092365753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-47087.446092365753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-231.17948259244139</v>
      </c>
      <c r="L362" s="444">
        <f t="shared" ca="1" si="28"/>
        <v>-55714.25530477838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-55714.25530477838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-267.12452097749406</v>
      </c>
      <c r="L363" s="444">
        <f t="shared" ca="1" si="28"/>
        <v>-64377.009555576056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-64377.009555576056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-303.2193303558177</v>
      </c>
      <c r="L364" s="444">
        <f t="shared" ca="1" si="28"/>
        <v>-73075.858615752062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-73075.858615752062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-339.46453477321768</v>
      </c>
      <c r="L365" s="444">
        <f t="shared" ca="1" si="28"/>
        <v>-81810.95288034546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-81810.95288034546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-375.86076087569018</v>
      </c>
      <c r="L366" s="444">
        <f t="shared" ca="1" si="28"/>
        <v>-90582.443371041329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-90582.443371041329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-412.4086379202563</v>
      </c>
      <c r="L367" s="444">
        <f t="shared" ca="1" si="28"/>
        <v>-99390.48173878176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-99390.48173878176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-449.10879778584138</v>
      </c>
      <c r="L368" s="444">
        <f t="shared" ca="1" si="28"/>
        <v>-108235.22026638778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-108235.22026638778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-485.96187498419982</v>
      </c>
      <c r="L369" s="444">
        <f t="shared" ca="1" si="28"/>
        <v>-117116.81187119217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-117116.81187119217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-522.96850667088484</v>
      </c>
      <c r="L370" s="444">
        <f t="shared" ca="1" si="28"/>
        <v>-126035.41010768324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-126035.41010768324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-560.1293326562643</v>
      </c>
      <c r="L371" s="444">
        <f t="shared" ca="1" si="28"/>
        <v>-134991.1691701597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-134991.1691701597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-597.44499541658286</v>
      </c>
      <c r="L372" s="444">
        <f t="shared" ca="1" si="28"/>
        <v>-143984.24389539647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-143984.24389539647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-634.91614010506942</v>
      </c>
      <c r="L373" s="444">
        <f t="shared" ca="1" si="28"/>
        <v>-153014.78976532174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-153014.78976532174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-672.54341456309135</v>
      </c>
      <c r="L374" s="444">
        <f t="shared" ca="1" si="28"/>
        <v>-162082.96290970501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-162082.96290970501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-710.32746933135491</v>
      </c>
      <c r="L375" s="444">
        <f t="shared" ca="1" si="28"/>
        <v>-171188.92010885655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-171188.92010885655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-748.26895766115308</v>
      </c>
      <c r="L376" s="444">
        <f t="shared" ca="1" si="28"/>
        <v>-180332.81879633787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-180332.81879633787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-786.36853552565856</v>
      </c>
      <c r="L377" s="444">
        <f t="shared" ca="1" si="28"/>
        <v>-189514.81706168372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-189514.81706168372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-824.62686163126625</v>
      </c>
      <c r="L378" s="444">
        <f t="shared" ca="1" si="28"/>
        <v>-198735.07365313516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-198735.07365313516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-863.04459742898052</v>
      </c>
      <c r="L379" s="444">
        <f t="shared" ca="1" si="28"/>
        <v>-207993.74798038433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-207993.74798038433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-901.62240712585208</v>
      </c>
      <c r="L380" s="444">
        <f t="shared" ca="1" si="28"/>
        <v>-217291.00011733038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-217291.00011733038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-940.36095769646067</v>
      </c>
      <c r="L381" s="444">
        <f t="shared" ca="1" si="28"/>
        <v>-226626.99080484701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-226626.99080484701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-979.2609188944466</v>
      </c>
      <c r="L382" s="444">
        <f t="shared" ca="1" si="28"/>
        <v>-236001.88145356163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-236001.88145356163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-1018.3229632640908</v>
      </c>
      <c r="L383" s="444">
        <f t="shared" ca="1" si="28"/>
        <v>-245415.83414664591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-245415.83414664591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-1057.5477661519421</v>
      </c>
      <c r="L384" s="444">
        <f t="shared" ca="1" si="28"/>
        <v>-254869.01164261805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-254869.01164261805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-1096.9360057184927</v>
      </c>
      <c r="L385" s="444">
        <f t="shared" ca="1" si="28"/>
        <v>-264361.57737815671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-264361.57737815671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-1136.4883629499036</v>
      </c>
      <c r="L386" s="444">
        <f t="shared" ca="1" si="28"/>
        <v>-273893.69547092682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-273893.69547092682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-1176.205521669779</v>
      </c>
      <c r="L387" s="444">
        <f t="shared" ca="1" si="28"/>
        <v>-283465.53072241676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-283465.53072241676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-1216.0881685509873</v>
      </c>
      <c r="L388" s="444">
        <f t="shared" ca="1" si="28"/>
        <v>-293077.24862078793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-293077.24862078793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-1256.1369931275337</v>
      </c>
      <c r="L389" s="444">
        <f t="shared" ca="1" si="28"/>
        <v>-302729.01534373563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-302729.01534373563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-1296.3526878064827</v>
      </c>
      <c r="L390" s="444">
        <f t="shared" ca="1" si="28"/>
        <v>-312420.99776136229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-312420.99776136229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-1336.7359478799269</v>
      </c>
      <c r="L391" s="444">
        <f t="shared" ca="1" si="28"/>
        <v>-322153.36343906238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-322153.36343906238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-1377.2874715370106</v>
      </c>
      <c r="L392" s="444">
        <f t="shared" ca="1" si="28"/>
        <v>-331926.28064041957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-331926.28064041957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-1418.0079598759989</v>
      </c>
      <c r="L393" s="444">
        <f t="shared" ca="1" si="28"/>
        <v>-341739.91833011573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-341739.91833011573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-1458.8981169163997</v>
      </c>
      <c r="L394" s="444">
        <f t="shared" ca="1" si="28"/>
        <v>-351594.44617685233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-351594.44617685233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-1499.9586496111356</v>
      </c>
      <c r="L395" s="444">
        <f t="shared" ca="1" si="28"/>
        <v>-361490.03455628367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-361490.03455628367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-1541.190267858766</v>
      </c>
      <c r="L396" s="444">
        <f t="shared" ca="1" si="28"/>
        <v>-371426.85455396265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-371426.85455396265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-1582.5936845157619</v>
      </c>
      <c r="L397" s="444">
        <f t="shared" ca="1" si="28"/>
        <v>-381405.07796829857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-381405.07796829857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-1624.1696154088281</v>
      </c>
      <c r="L398" s="444">
        <f t="shared" ca="1" si="28"/>
        <v>-391424.87731352757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-391424.87731352757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-1665.9187793472822</v>
      </c>
      <c r="L399" s="444">
        <f t="shared" ca="1" si="28"/>
        <v>-401486.42582269502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-401486.42582269502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-1707.8418981354801</v>
      </c>
      <c r="L400" s="444">
        <f t="shared" ca="1" si="28"/>
        <v>-411589.89745065069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-411589.89745065069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-1749.939696585295</v>
      </c>
      <c r="L401" s="444">
        <f t="shared" ca="1" si="28"/>
        <v>-421735.46687705617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-421735.46687705617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-1792.2129025286515</v>
      </c>
      <c r="L402" s="444">
        <f t="shared" ca="1" si="28"/>
        <v>-431923.30950940499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-431923.30950940499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-1834.6622468301048</v>
      </c>
      <c r="L403" s="444">
        <f t="shared" ca="1" si="28"/>
        <v>-442153.6014860553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-442153.6014860553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-1877.2884633994811</v>
      </c>
      <c r="L404" s="444">
        <f t="shared" ca="1" si="28"/>
        <v>-452426.51967927493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-452426.51967927493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-1920.0922892045628</v>
      </c>
      <c r="L405" s="444">
        <f t="shared" ca="1" si="28"/>
        <v>-462742.24169829965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-462742.24169829965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-1963.0744642838326</v>
      </c>
      <c r="L406" s="444">
        <f t="shared" ca="1" si="28"/>
        <v>-473100.94589240366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-473100.94589240366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-2006.2357317592659</v>
      </c>
      <c r="L407" s="444">
        <f t="shared" ca="1" si="28"/>
        <v>-483502.81135398312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-483502.81135398312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-2049.5768378491803</v>
      </c>
      <c r="L408" s="444">
        <f t="shared" ca="1" si="28"/>
        <v>-493948.01792165247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-493948.01792165247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-2093.0985318811358</v>
      </c>
      <c r="L409" s="444">
        <f t="shared" ca="1" si="28"/>
        <v>-504436.74618335377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-504436.74618335377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-2136.8015663048914</v>
      </c>
      <c r="L410" s="444">
        <f t="shared" ca="1" si="28"/>
        <v>-514969.17747947882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-514969.17747947882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-2180.6866967054129</v>
      </c>
      <c r="L411" s="444">
        <f t="shared" ca="1" si="28"/>
        <v>-525545.49390600447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-525545.49390600447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-2224.7546818159362</v>
      </c>
      <c r="L412" s="444">
        <f t="shared" ca="1" si="28"/>
        <v>-536165.87831764063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-536165.87831764063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-2269.0062835310869</v>
      </c>
      <c r="L413" s="444">
        <f t="shared" ca="1" si="28"/>
        <v>-546830.51433099189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-546830.51433099189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-2313.4422669200503</v>
      </c>
      <c r="L414" s="444">
        <f t="shared" ca="1" si="28"/>
        <v>-557539.58632773208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-557539.58632773208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-2358.063400239801</v>
      </c>
      <c r="L415" s="444">
        <f t="shared" ca="1" si="28"/>
        <v>-568293.27945779206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-568293.27945779206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-2402.8704549483841</v>
      </c>
      <c r="L416" s="444">
        <f t="shared" ca="1" si="28"/>
        <v>-579091.77964256064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-579091.77964256064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-2447.8642057182533</v>
      </c>
      <c r="L417" s="444">
        <f t="shared" ca="1" si="28"/>
        <v>-589935.27357809909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-589935.27357809909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-2493.0454304496634</v>
      </c>
      <c r="L418" s="444">
        <f t="shared" ca="1" si="28"/>
        <v>-600823.94873836893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-600823.94873836893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-2538.4149102841211</v>
      </c>
      <c r="L419" s="444">
        <f t="shared" ca="1" si="28"/>
        <v>-611757.99337847321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-611757.99337847321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-2583.973429617889</v>
      </c>
      <c r="L420" s="444">
        <f t="shared" ca="1" si="28"/>
        <v>-622737.59653791133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-622737.59653791133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-2629.721776115548</v>
      </c>
      <c r="L421" s="444">
        <f t="shared" ca="1" si="28"/>
        <v>-633762.94804384711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-633762.94804384711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-2675.6607407236138</v>
      </c>
      <c r="L422" s="444">
        <f t="shared" ca="1" si="28"/>
        <v>-644834.23851439089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-644834.23851439089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-2721.7911176842126</v>
      </c>
      <c r="L423" s="444">
        <f t="shared" ca="1" si="28"/>
        <v>-655951.65936189529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-655951.65936189529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-2768.1137045488144</v>
      </c>
      <c r="L424" s="444">
        <f t="shared" ca="1" si="28"/>
        <v>-667115.40279626427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-667115.40279626427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-2814.6293021920187</v>
      </c>
      <c r="L425" s="444">
        <f t="shared" ca="1" si="28"/>
        <v>-678325.66182827647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-678325.66182827647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-2861.3387148254028</v>
      </c>
      <c r="L426" s="444">
        <f t="shared" ca="1" si="28"/>
        <v>-689582.63027292211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-689582.63027292211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-2908.2427500114263</v>
      </c>
      <c r="L427" s="444">
        <f t="shared" ca="1" si="28"/>
        <v>-700886.50275275367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-700886.50275275367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-2955.342218677391</v>
      </c>
      <c r="L428" s="444">
        <f t="shared" ca="1" si="28"/>
        <v>-712237.47470125125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-712237.47470125125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-3002.6379351294645</v>
      </c>
      <c r="L429" s="444">
        <f t="shared" ca="1" si="28"/>
        <v>-723635.7423662009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-723635.7423662009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-3050.1307170667546</v>
      </c>
      <c r="L430" s="444">
        <f t="shared" ca="1" si="28"/>
        <v>-735081.50281308778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-735081.50281308778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-3097.82138559545</v>
      </c>
      <c r="L431" s="444">
        <f t="shared" ca="1" si="28"/>
        <v>-746574.95392850344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-746574.95392850344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-3145.710765243015</v>
      </c>
      <c r="L432" s="444">
        <f t="shared" ca="1" si="28"/>
        <v>-758116.29442356667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-758116.29442356667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-3193.7996839724451</v>
      </c>
      <c r="L433" s="444">
        <f t="shared" ca="1" si="28"/>
        <v>-769705.72383735934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-769705.72383735934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-3242.0889731965813</v>
      </c>
      <c r="L434" s="444">
        <f t="shared" ca="1" si="28"/>
        <v>-781343.4425403761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-781343.4425403761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-3290.5794677924846</v>
      </c>
      <c r="L435" s="444">
        <f t="shared" ca="1" si="28"/>
        <v>-793029.65173798881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-793029.65173798881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-3339.2720061158707</v>
      </c>
      <c r="L436" s="444">
        <f t="shared" ca="1" si="28"/>
        <v>-804764.55347392487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-804764.55347392487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-3388.1674300156042</v>
      </c>
      <c r="L437" s="444">
        <f t="shared" ca="1" si="28"/>
        <v>-816548.35063376068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-816548.35063376068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-3437.2665848482534</v>
      </c>
      <c r="L438" s="444">
        <f t="shared" ca="1" si="28"/>
        <v>-828381.24694842915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-828381.24694842915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-3486.5703194927059</v>
      </c>
      <c r="L439" s="444">
        <f t="shared" ca="1" si="28"/>
        <v>-840263.44699774205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-840263.44699774205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-3536.0794863648425</v>
      </c>
      <c r="L440" s="444">
        <f t="shared" ca="1" si="28"/>
        <v>-852195.15621392708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-852195.15621392708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-3585.7949414322798</v>
      </c>
      <c r="L441" s="444">
        <f t="shared" ca="1" si="28"/>
        <v>-864176.58088517957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-864176.58088517957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-3635.717544229165</v>
      </c>
      <c r="L442" s="444">
        <f t="shared" ca="1" si="28"/>
        <v>-876207.92815922888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-876207.92815922888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-3685.8481578710375</v>
      </c>
      <c r="L443" s="444">
        <f t="shared" ca="1" si="28"/>
        <v>-888289.40604692011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-888289.40604692011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-3736.1876490697509</v>
      </c>
      <c r="L444" s="444">
        <f t="shared" ca="1" si="28"/>
        <v>-900421.22342580999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-900421.22342580999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-3786.7368881484595</v>
      </c>
      <c r="L445" s="444">
        <f t="shared" ca="1" si="28"/>
        <v>-912603.59004377865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-912603.59004377865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-3837.4967490566619</v>
      </c>
      <c r="L446" s="444">
        <f t="shared" ca="1" si="28"/>
        <v>-924836.71652265545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-924836.71652265545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-3888.4681093853151</v>
      </c>
      <c r="L447" s="444">
        <f t="shared" ca="1" si="28"/>
        <v>-937120.81436186098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-937120.81436186098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-3939.6518503820043</v>
      </c>
      <c r="L448" s="444">
        <f t="shared" ca="1" si="28"/>
        <v>-949456.09594206314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-949456.09594206314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-3991.0488569661807</v>
      </c>
      <c r="L449" s="444">
        <f t="shared" ca="1" si="28"/>
        <v>-961842.77452884952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-961842.77452884952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-4042.660017744457</v>
      </c>
      <c r="L450" s="444">
        <f t="shared" ca="1" si="28"/>
        <v>-974281.06427641411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-974281.06427641411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-4094.4862250259762</v>
      </c>
      <c r="L451" s="444">
        <f t="shared" ca="1" si="28"/>
        <v>-986771.18023126025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-986771.18023126025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-4146.5283748378342</v>
      </c>
      <c r="L452" s="444">
        <f t="shared" ca="1" si="28"/>
        <v>-999313.33833591826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-999313.33833591826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-4198.7873669405772</v>
      </c>
      <c r="L453" s="444">
        <f t="shared" ca="1" si="28"/>
        <v>-1011907.755432679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-1011907.755432679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-4251.2641048437472</v>
      </c>
      <c r="L454" s="444">
        <f t="shared" ca="1" si="28"/>
        <v>-1024554.6492673429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-1024554.6492673429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-4303.959495821513</v>
      </c>
      <c r="L455" s="444">
        <f t="shared" ca="1" si="28"/>
        <v>-1037254.2384929846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-1037254.2384929846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-4356.8744509283524</v>
      </c>
      <c r="L456" s="444">
        <f t="shared" ca="1" si="28"/>
        <v>-1050006.742673733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-1050006.742673733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-4410.0098850148051</v>
      </c>
      <c r="L457" s="444">
        <f t="shared" ca="1" si="28"/>
        <v>-1062812.382288568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-1062812.382288568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-4463.3667167432841</v>
      </c>
      <c r="L458" s="444">
        <f t="shared" ca="1" si="28"/>
        <v>-1075671.3787351314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-1075671.3787351314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-4516.9458686039643</v>
      </c>
      <c r="L459" s="444">
        <f t="shared" ca="1" si="28"/>
        <v>-1088583.9543335554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-1088583.9543335554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-4570.7482669307319</v>
      </c>
      <c r="L460" s="444">
        <f t="shared" ca="1" si="28"/>
        <v>-1101550.3323303063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-1101550.3323303063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-4624.774841917194</v>
      </c>
      <c r="L461" s="444">
        <f t="shared" ca="1" si="28"/>
        <v>-1114570.7369020437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-1114570.7369020437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-4679.0265276327664</v>
      </c>
      <c r="L462" s="444">
        <f t="shared" ca="1" si="28"/>
        <v>-1127645.3931594966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-1127645.3931594966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-4733.5042620388194</v>
      </c>
      <c r="L463" s="444">
        <f t="shared" ca="1" si="28"/>
        <v>-1140774.5271513555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-1140774.5271513555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-4788.2089870048985</v>
      </c>
      <c r="L464" s="444">
        <f t="shared" ca="1" si="28"/>
        <v>-1153958.3658681805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-1153958.3658681805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-4843.1416483250032</v>
      </c>
      <c r="L465" s="444">
        <f t="shared" ca="1" si="28"/>
        <v>-1167197.1372463256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-1167197.1372463256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-4898.3031957339408</v>
      </c>
      <c r="L466" s="444">
        <f t="shared" ca="1" si="28"/>
        <v>-1180491.0701718798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-1180491.0701718798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-4953.6945829237502</v>
      </c>
      <c r="L467" s="444">
        <f t="shared" ca="1" si="28"/>
        <v>-1193840.3944846238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-1193840.3944846238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-5009.3167675601835</v>
      </c>
      <c r="L468" s="444">
        <f t="shared" ca="1" si="28"/>
        <v>-1207245.3409820041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-1207245.3409820041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-5065.1707112992681</v>
      </c>
      <c r="L469" s="444">
        <f t="shared" ca="1" si="28"/>
        <v>-1220706.1414231234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-1220706.1414231234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-5121.2573798039321</v>
      </c>
      <c r="L470" s="444">
        <f t="shared" ca="1" si="28"/>
        <v>-1234223.0285327476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-1234223.0285327476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-5177.577742760699</v>
      </c>
      <c r="L471" s="444">
        <f t="shared" ca="1" si="28"/>
        <v>-1247796.2360053286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-1247796.2360053286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-5234.1327738964528</v>
      </c>
      <c r="L472" s="444">
        <f t="shared" ca="1" si="28"/>
        <v>-1261425.9985090452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-1261425.9985090452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-5290.9234509952721</v>
      </c>
      <c r="L473" s="444">
        <f t="shared" ca="1" si="28"/>
        <v>-1275112.5516898606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-1275112.5516898606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-5347.9507559153371</v>
      </c>
      <c r="L474" s="444">
        <f t="shared" ca="1" si="28"/>
        <v>-1288856.1321755962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-1288856.1321755962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-5405.2156746059018</v>
      </c>
      <c r="L475" s="444">
        <f t="shared" ca="1" si="28"/>
        <v>-1302656.9775800223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-1302656.9775800223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-5462.7191971243437</v>
      </c>
      <c r="L476" s="444">
        <f t="shared" ca="1" si="28"/>
        <v>-1316515.3265069667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-1316515.3265069667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-5520.4623176532787</v>
      </c>
      <c r="L477" s="444">
        <f t="shared" ca="1" si="28"/>
        <v>-1330431.4185544401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-1330431.4185544401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-5578.4460345177513</v>
      </c>
      <c r="L478" s="444">
        <f t="shared" ca="1" si="28"/>
        <v>-1344405.4943187782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-1344405.4943187782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-5636.6713502024932</v>
      </c>
      <c r="L479" s="444">
        <f t="shared" ca="1" si="28"/>
        <v>-1358437.7953988009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-1358437.7953988009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-5695.1392713692539</v>
      </c>
      <c r="L480" s="444">
        <f t="shared" ca="1" si="28"/>
        <v>-1372528.5643999903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-1372528.5643999903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-5753.8508088742101</v>
      </c>
      <c r="L481" s="444">
        <f t="shared" ca="1" si="28"/>
        <v>-1386678.0449386847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-1386678.0449386847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-5812.8069777854371</v>
      </c>
      <c r="L482" s="444">
        <f t="shared" ca="1" si="28"/>
        <v>-1400886.4816462903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-1400886.4816462903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-5872.00879740046</v>
      </c>
      <c r="L483" s="444">
        <f t="shared" ca="1" si="28"/>
        <v>-1415154.1201735109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-1415154.1201735109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-5931.4572912638796</v>
      </c>
      <c r="L484" s="444">
        <f t="shared" ca="1" si="28"/>
        <v>-1429481.2071945949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-1429481.2071945949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-5991.1534871850627</v>
      </c>
      <c r="L485" s="444">
        <f t="shared" ca="1" si="28"/>
        <v>-1443867.9904116001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-1443867.9904116001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-6051.0984172559174</v>
      </c>
      <c r="L486" s="444">
        <f t="shared" ca="1" si="28"/>
        <v>-1458314.7185586763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-1458314.7185586763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-6111.293117868735</v>
      </c>
      <c r="L487" s="444">
        <f t="shared" ca="1" si="28"/>
        <v>-1472821.6414063652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-1472821.6414063652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-6171.7386297341054</v>
      </c>
      <c r="L488" s="444">
        <f t="shared" ca="1" si="28"/>
        <v>-1487389.0097659195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-1487389.0097659195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-6232.435997898915</v>
      </c>
      <c r="L489" s="444">
        <f t="shared" ca="1" si="28"/>
        <v>-1502017.0754936386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-1502017.0754936386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-6293.3862717644115</v>
      </c>
      <c r="L490" s="444">
        <f t="shared" ca="1" si="28"/>
        <v>-1516706.0914952233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-1516706.0914952233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-6354.5905051043483</v>
      </c>
      <c r="L491" s="444">
        <f t="shared" ca="1" si="28"/>
        <v>-1531456.3117301478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-1531456.3117301478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-6416.0497560832</v>
      </c>
      <c r="L492" s="444">
        <f t="shared" ca="1" si="28"/>
        <v>-1546267.9912160512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-1546267.9912160512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-6477.7650872744634</v>
      </c>
      <c r="L493" s="444">
        <f t="shared" ca="1" si="28"/>
        <v>-1561141.3860331457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-1561141.3860331457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-6539.7375656790246</v>
      </c>
      <c r="L494" s="444">
        <f t="shared" ca="1" si="28"/>
        <v>-1576076.7533286449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-1576076.7533286449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-6601.9682627436041</v>
      </c>
      <c r="L495" s="444">
        <f t="shared" ca="1" si="28"/>
        <v>-1591074.3513212088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-1591074.3513212088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-6664.4582543792867</v>
      </c>
      <c r="L496" s="444">
        <f t="shared" ca="1" si="28"/>
        <v>-1606134.4393054082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-1606134.4393054082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-6727.2086209801182</v>
      </c>
      <c r="L497" s="444">
        <f t="shared" ca="1" si="28"/>
        <v>-1621257.2776562085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-1621257.2776562085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-6790.2204474417858</v>
      </c>
      <c r="L498" s="444">
        <f t="shared" ca="1" si="28"/>
        <v>-1636443.1278334705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-1636443.1278334705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-6853.4948231803774</v>
      </c>
      <c r="L499" s="444">
        <f t="shared" ca="1" si="28"/>
        <v>-1651692.252386471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-1651692.252386471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-6917.032842151214</v>
      </c>
      <c r="L500" s="444">
        <f t="shared" ca="1" si="28"/>
        <v>-1667004.9149584423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-1667004.9149584423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-6980.8356028677617</v>
      </c>
      <c r="L501" s="444">
        <f t="shared" ca="1" si="28"/>
        <v>-1682381.3802911302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-1682381.3802911302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-7044.9042084206267</v>
      </c>
      <c r="L502" s="444">
        <f t="shared" ca="1" si="28"/>
        <v>-1697821.9142293709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-1697821.9142293709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-7109.2397664966293</v>
      </c>
      <c r="L503" s="444">
        <f t="shared" ca="1" si="28"/>
        <v>-1713326.7837256878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-1713326.7837256878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-7173.84338939795</v>
      </c>
      <c r="L504" s="444">
        <f t="shared" ca="1" si="28"/>
        <v>-1728896.2568449059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-1728896.2568449059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-7238.7161940613596</v>
      </c>
      <c r="L505" s="444">
        <f t="shared" ca="1" si="28"/>
        <v>-1744530.6027687874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-1744530.6027687874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-7303.8593020775315</v>
      </c>
      <c r="L506" s="444">
        <f t="shared" ca="1" si="28"/>
        <v>-1760230.091800685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-1760230.091800685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-7369.2738397104386</v>
      </c>
      <c r="L507" s="444">
        <f t="shared" ca="1" si="28"/>
        <v>-1775994.9953702157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-1775994.9953702157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-7434.960937916816</v>
      </c>
      <c r="L508" s="444">
        <f t="shared" ca="1" si="28"/>
        <v>-1791825.5860379527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-1791825.5860379527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-7500.9217323657203</v>
      </c>
      <c r="L509" s="444">
        <f t="shared" ca="1" si="28"/>
        <v>-1807722.1375001385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-1807722.1375001385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-7567.1573634581609</v>
      </c>
      <c r="L510" s="444">
        <f t="shared" ca="1" si="28"/>
        <v>-1823684.9245934167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-1823684.9245934167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-7633.6689763468212</v>
      </c>
      <c r="L511" s="444">
        <f t="shared" ca="1" si="28"/>
        <v>-1839714.2232995837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-1839714.2232995837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-7700.4577209558493</v>
      </c>
      <c r="L512" s="444">
        <f t="shared" ca="1" si="28"/>
        <v>-1855810.3107503597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-1855810.3107503597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-7767.5247520007497</v>
      </c>
      <c r="L513" s="444">
        <f t="shared" ca="1" si="28"/>
        <v>-1871973.4652321807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-1871973.4652321807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-7834.8712290083377</v>
      </c>
      <c r="L514" s="444">
        <f t="shared" ca="1" si="28"/>
        <v>-1888203.9661910092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-1888203.9661910092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-7902.4983163367888</v>
      </c>
      <c r="L515" s="444">
        <f t="shared" ca="1" si="28"/>
        <v>-1904502.0942371662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-1904502.0942371662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-7970.4071831957763</v>
      </c>
      <c r="L516" s="444">
        <f t="shared" ca="1" si="28"/>
        <v>-1920868.1311501821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-1920868.1311501821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-8038.5990036666753</v>
      </c>
      <c r="L517" s="444">
        <f t="shared" ca="1" si="28"/>
        <v>-1937302.3598836691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-1937302.3598836691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-8107.0749567228713</v>
      </c>
      <c r="L518" s="444">
        <f t="shared" ref="L518:L772" ca="1" si="54">I518-J518+K518</f>
        <v>-1953805.064570212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-1953805.064570212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-8175.8362262501341</v>
      </c>
      <c r="L519" s="444">
        <f t="shared" ca="1" si="54"/>
        <v>-1970376.5305262823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-1970376.5305262823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-8244.884001067092</v>
      </c>
      <c r="L520" s="444">
        <f t="shared" ca="1" si="54"/>
        <v>-1987017.0442571696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-1987017.0442571696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-8314.2194749457904</v>
      </c>
      <c r="L521" s="444">
        <f t="shared" ca="1" si="54"/>
        <v>-2003726.8934619355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-2003726.8934619355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-8383.843846632315</v>
      </c>
      <c r="L522" s="444">
        <f t="shared" ca="1" si="54"/>
        <v>-2020506.367038388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-2020506.367038388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-8453.7583198675347</v>
      </c>
      <c r="L523" s="444">
        <f t="shared" ca="1" si="54"/>
        <v>-2037355.7550880758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-2037355.7550880758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-8523.9641034078995</v>
      </c>
      <c r="L524" s="444">
        <f t="shared" ca="1" si="54"/>
        <v>-2054275.3489213039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-2054275.3489213039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-8594.4624110463501</v>
      </c>
      <c r="L525" s="444">
        <f t="shared" ca="1" si="54"/>
        <v>-2071265.4410621703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-2071265.4410621703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-8665.2544616332943</v>
      </c>
      <c r="L526" s="444">
        <f t="shared" ca="1" si="54"/>
        <v>-2088326.3252536238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-2088326.3252536238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-8736.3414790976822</v>
      </c>
      <c r="L527" s="444">
        <f t="shared" ca="1" si="54"/>
        <v>-2105458.2964625414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-2105458.2964625414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-8807.7246924681749</v>
      </c>
      <c r="L528" s="444">
        <f t="shared" ca="1" si="54"/>
        <v>-2122661.6508848299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-2122661.6508848299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-8879.4053358943765</v>
      </c>
      <c r="L529" s="444">
        <f t="shared" ca="1" si="54"/>
        <v>-2139936.6859505447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-2139936.6859505447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-8951.3846486681869</v>
      </c>
      <c r="L530" s="444">
        <f t="shared" ca="1" si="54"/>
        <v>-2157283.7003290332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-2157283.7003290332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-9023.6638752452236</v>
      </c>
      <c r="L531" s="444">
        <f t="shared" ca="1" si="54"/>
        <v>-2174702.9939340986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-2174702.9939340986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-9096.2442652663285</v>
      </c>
      <c r="L532" s="444">
        <f t="shared" ca="1" si="54"/>
        <v>-2192194.8679291853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-2192194.8679291853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-9169.1270735791895</v>
      </c>
      <c r="L533" s="444">
        <f t="shared" ca="1" si="54"/>
        <v>-2209759.6247325847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-2209759.6247325847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-9242.3135602600214</v>
      </c>
      <c r="L534" s="444">
        <f t="shared" ca="1" si="54"/>
        <v>-2227397.5680226651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-2227397.5680226651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-9315.8049906353554</v>
      </c>
      <c r="L535" s="444">
        <f t="shared" ca="1" si="54"/>
        <v>-2245109.0027431208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-2245109.0027431208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-9389.6026353039215</v>
      </c>
      <c r="L536" s="444">
        <f t="shared" ca="1" si="54"/>
        <v>-2262894.2351082452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-2262894.2351082452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-9463.7077701586059</v>
      </c>
      <c r="L537" s="444">
        <f t="shared" ca="1" si="54"/>
        <v>-2280753.5726082241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-2280753.5726082241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-9538.1216764085184</v>
      </c>
      <c r="L538" s="444">
        <f t="shared" ca="1" si="54"/>
        <v>-2298687.3240144532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-2298687.3240144532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-9612.8456406011392</v>
      </c>
      <c r="L539" s="444">
        <f t="shared" ca="1" si="54"/>
        <v>-2316695.7993848748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-2316695.7993848748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-9687.8809546445627</v>
      </c>
      <c r="L540" s="444">
        <f t="shared" ca="1" si="54"/>
        <v>-2334779.3100693398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-2334779.3100693398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-9763.2289158298336</v>
      </c>
      <c r="L541" s="444">
        <f t="shared" ca="1" si="54"/>
        <v>-2352938.1687149899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-2352938.1687149899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-9838.890826853376</v>
      </c>
      <c r="L542" s="444">
        <f t="shared" ca="1" si="54"/>
        <v>-2371172.6892716638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-2371172.6892716638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-9914.8679958395169</v>
      </c>
      <c r="L543" s="444">
        <f t="shared" ca="1" si="54"/>
        <v>-2389483.1869973238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-2389483.1869973238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-9991.1617363631012</v>
      </c>
      <c r="L544" s="444">
        <f t="shared" ca="1" si="54"/>
        <v>-2407869.9784635073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-2407869.9784635073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-10067.773367472199</v>
      </c>
      <c r="L545" s="444">
        <f t="shared" ca="1" si="54"/>
        <v>-2426333.3815607997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-2426333.3815607997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-10144.704213710917</v>
      </c>
      <c r="L546" s="444">
        <f t="shared" ca="1" si="54"/>
        <v>-2444873.715504331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-2444873.715504331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-10221.955605142297</v>
      </c>
      <c r="L547" s="444">
        <f t="shared" ca="1" si="54"/>
        <v>-2463491.3008392937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-2463491.3008392937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-10299.528877371309</v>
      </c>
      <c r="L548" s="444">
        <f t="shared" ca="1" si="54"/>
        <v>-2482186.4594464856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-2482186.4594464856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-10377.425371567942</v>
      </c>
      <c r="L549" s="444">
        <f t="shared" ca="1" si="54"/>
        <v>-2500959.5145478738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-2500959.5145478738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-10455.646434490392</v>
      </c>
      <c r="L550" s="444">
        <f t="shared" ca="1" si="54"/>
        <v>-2519810.7907121847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-2519810.7907121847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-10534.193418508356</v>
      </c>
      <c r="L551" s="444">
        <f t="shared" ca="1" si="54"/>
        <v>-2538740.6138605135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-2538740.6138605135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-10613.067681626391</v>
      </c>
      <c r="L552" s="444">
        <f t="shared" ca="1" si="54"/>
        <v>-2557749.3112719604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-2557749.3112719604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-10692.270587507421</v>
      </c>
      <c r="L553" s="444">
        <f t="shared" ca="1" si="54"/>
        <v>-2576837.2115892884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-2576837.2115892884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-10771.803505496287</v>
      </c>
      <c r="L554" s="444">
        <f t="shared" ca="1" si="54"/>
        <v>-2596004.644824605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-2596004.644824605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-10851.667810643439</v>
      </c>
      <c r="L555" s="444">
        <f t="shared" ca="1" si="54"/>
        <v>-2615251.9423650689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-2615251.9423650689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-10931.864883728706</v>
      </c>
      <c r="L556" s="444">
        <f t="shared" ca="1" si="54"/>
        <v>-2634579.4369786181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-2634579.4369786181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-11012.396111285161</v>
      </c>
      <c r="L557" s="444">
        <f t="shared" ca="1" si="54"/>
        <v>-2653987.4628197239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-2653987.4628197239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-11093.2628856231</v>
      </c>
      <c r="L558" s="444">
        <f t="shared" ca="1" si="54"/>
        <v>-2673476.3554351674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-2673476.3554351674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-11174.466604854117</v>
      </c>
      <c r="L559" s="444">
        <f t="shared" ca="1" si="54"/>
        <v>-2693046.4517698418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-2693046.4517698418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-11256.008672915259</v>
      </c>
      <c r="L560" s="444">
        <f t="shared" ca="1" si="54"/>
        <v>-2712698.0901725776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-2712698.0901725776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-11337.890499593324</v>
      </c>
      <c r="L561" s="444">
        <f t="shared" ca="1" si="54"/>
        <v>-2732431.6104019913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-2732431.6104019913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-11420.113500549216</v>
      </c>
      <c r="L562" s="444">
        <f t="shared" ca="1" si="54"/>
        <v>-2752247.3536323607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-2752247.3536323607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-11502.679097342421</v>
      </c>
      <c r="L563" s="444">
        <f t="shared" ca="1" si="54"/>
        <v>-2772145.6624595234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-2772145.6624595234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-11585.588717455599</v>
      </c>
      <c r="L564" s="444">
        <f t="shared" ca="1" si="54"/>
        <v>-2792126.8809067993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-2792126.8809067993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-11668.843794319249</v>
      </c>
      <c r="L565" s="444">
        <f t="shared" ca="1" si="54"/>
        <v>-2812191.3544309391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-2812191.3544309391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-11752.445767336498</v>
      </c>
      <c r="L566" s="444">
        <f t="shared" ca="1" si="54"/>
        <v>-2832339.429928096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-2832339.429928096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-11836.396081907986</v>
      </c>
      <c r="L567" s="444">
        <f t="shared" ca="1" si="54"/>
        <v>-2852571.4557398246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-2852571.4557398246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-11920.696189456854</v>
      </c>
      <c r="L568" s="444">
        <f t="shared" ca="1" si="54"/>
        <v>-2872887.7816591021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-2872887.7816591021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-12005.347547453843</v>
      </c>
      <c r="L569" s="444">
        <f t="shared" ca="1" si="54"/>
        <v>-2893288.7589363763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-2893288.7589363763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-12090.351619442486</v>
      </c>
      <c r="L570" s="444">
        <f t="shared" ca="1" si="54"/>
        <v>-2913774.7402856392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-2913774.7402856392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-12175.709875064415</v>
      </c>
      <c r="L571" s="444">
        <f t="shared" ca="1" si="54"/>
        <v>-2934346.079890524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-2934346.079890524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-12261.423790084769</v>
      </c>
      <c r="L572" s="444">
        <f t="shared" ca="1" si="54"/>
        <v>-2955003.1334104291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-2955003.1334104291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-12347.494846417707</v>
      </c>
      <c r="L573" s="444">
        <f t="shared" ca="1" si="54"/>
        <v>-2975746.2579866671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-2975746.2579866671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-12433.924532152032</v>
      </c>
      <c r="L574" s="444">
        <f t="shared" ca="1" si="54"/>
        <v>-2996575.8122486398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-2996575.8122486398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-12520.714341576917</v>
      </c>
      <c r="L575" s="444">
        <f t="shared" ca="1" si="54"/>
        <v>-3017492.1563200373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-3017492.1563200373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-12607.86577520774</v>
      </c>
      <c r="L576" s="444">
        <f t="shared" ca="1" si="54"/>
        <v>-3038495.6518250653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-3038495.6518250653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-12695.380339812024</v>
      </c>
      <c r="L577" s="444">
        <f t="shared" ca="1" si="54"/>
        <v>-3059586.6618946977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-3059586.6618946977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-12783.259548435492</v>
      </c>
      <c r="L578" s="444">
        <f t="shared" ca="1" si="54"/>
        <v>-3080765.5511729536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-3080765.5511729536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-12871.504920428224</v>
      </c>
      <c r="L579" s="444">
        <f t="shared" ca="1" si="54"/>
        <v>-3102032.6858232021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-3102032.6858232021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-12960.117981470927</v>
      </c>
      <c r="L580" s="444">
        <f t="shared" ca="1" si="54"/>
        <v>-3123388.4335344937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-3123388.4335344937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-13049.100263601309</v>
      </c>
      <c r="L581" s="444">
        <f t="shared" ca="1" si="54"/>
        <v>-3144833.1635279153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-3144833.1635279153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-13138.453305240566</v>
      </c>
      <c r="L582" s="444">
        <f t="shared" ca="1" si="54"/>
        <v>-3166367.2465629764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-3166367.2465629764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-13228.178651219987</v>
      </c>
      <c r="L583" s="444">
        <f t="shared" ca="1" si="54"/>
        <v>-3187991.054944017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-3187991.054944017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-13318.277852807656</v>
      </c>
      <c r="L584" s="444">
        <f t="shared" ca="1" si="54"/>
        <v>-3209704.962526645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-3209704.962526645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-13408.752467735272</v>
      </c>
      <c r="L585" s="444">
        <f t="shared" ca="1" si="54"/>
        <v>-3231509.3447242007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-3231509.3447242007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-13499.604060225087</v>
      </c>
      <c r="L586" s="444">
        <f t="shared" ca="1" si="54"/>
        <v>-3253404.5785142463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-3253404.5785142463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-13590.834201016944</v>
      </c>
      <c r="L587" s="444">
        <f t="shared" ca="1" si="54"/>
        <v>-3275391.0424450836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-3275391.0424450836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-13682.444467395433</v>
      </c>
      <c r="L588" s="444">
        <f t="shared" ca="1" si="54"/>
        <v>-3297469.1166422996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-3297469.1166422996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-13774.436443217166</v>
      </c>
      <c r="L589" s="444">
        <f t="shared" ca="1" si="54"/>
        <v>-3319639.1828153371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-3319639.1828153371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-13866.811718938156</v>
      </c>
      <c r="L590" s="444">
        <f t="shared" ca="1" si="54"/>
        <v>-3341901.6242640954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-3341901.6242640954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-13959.571891641315</v>
      </c>
      <c r="L591" s="444">
        <f t="shared" ca="1" si="54"/>
        <v>-3364256.8258855571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-3364256.8258855571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-14052.718565064071</v>
      </c>
      <c r="L592" s="444">
        <f t="shared" ca="1" si="54"/>
        <v>-3386705.1741804415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-3386705.1741804415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-14146.253349626093</v>
      </c>
      <c r="L593" s="444">
        <f t="shared" ca="1" si="54"/>
        <v>-3409247.0572598879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-3409247.0572598879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-14240.177862457118</v>
      </c>
      <c r="L594" s="444">
        <f t="shared" ca="1" si="54"/>
        <v>-3431882.8648521653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-3431882.8648521653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-14334.493727424942</v>
      </c>
      <c r="L595" s="444">
        <f t="shared" ca="1" si="54"/>
        <v>-3454612.9883094109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-3454612.9883094109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-14429.202575163461</v>
      </c>
      <c r="L596" s="444">
        <f t="shared" ca="1" si="54"/>
        <v>-3477437.8206143947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-3477437.8206143947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-14524.306043100896</v>
      </c>
      <c r="L597" s="444">
        <f t="shared" ca="1" si="54"/>
        <v>-3500357.7563873162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-3500357.7563873162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-14619.805775488068</v>
      </c>
      <c r="L598" s="444">
        <f t="shared" ca="1" si="54"/>
        <v>-3523373.1918926248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-3523373.1918926248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-14715.703423426856</v>
      </c>
      <c r="L599" s="444">
        <f t="shared" ca="1" si="54"/>
        <v>-3546484.5250458722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-3546484.5250458722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-14812.000644898719</v>
      </c>
      <c r="L600" s="444">
        <f t="shared" ca="1" si="54"/>
        <v>-3569692.1554205911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-3569692.1554205911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-14908.699104793381</v>
      </c>
      <c r="L601" s="444">
        <f t="shared" ca="1" si="54"/>
        <v>-3592996.4842552049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-3592996.4842552049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-15005.800474937603</v>
      </c>
      <c r="L602" s="444">
        <f t="shared" ca="1" si="54"/>
        <v>-3616397.9144599629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-3616397.9144599629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-15103.306434124095</v>
      </c>
      <c r="L603" s="444">
        <f t="shared" ca="1" si="54"/>
        <v>-3639896.8506239075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-3639896.8506239075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-15201.218668140535</v>
      </c>
      <c r="L604" s="444">
        <f t="shared" ca="1" si="54"/>
        <v>-3663493.6990218684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-3663493.6990218684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-15299.538869798704</v>
      </c>
      <c r="L605" s="444">
        <f t="shared" ca="1" si="54"/>
        <v>-3687188.8676214875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-3687188.8676214875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-15398.268738963785</v>
      </c>
      <c r="L606" s="444">
        <f t="shared" ca="1" si="54"/>
        <v>-3710982.7660902715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-3710982.7660902715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-15497.409982583718</v>
      </c>
      <c r="L607" s="444">
        <f t="shared" ca="1" si="54"/>
        <v>-3734875.8058026759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-3734875.8058026759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-15596.964314718734</v>
      </c>
      <c r="L608" s="444">
        <f t="shared" ca="1" si="54"/>
        <v>-3758868.399847215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-3758868.399847215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-15696.933456570983</v>
      </c>
      <c r="L609" s="444">
        <f t="shared" ca="1" si="54"/>
        <v>-3782960.9630336063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-3782960.9630336063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-15797.319136514277</v>
      </c>
      <c r="L610" s="444">
        <f t="shared" ca="1" si="54"/>
        <v>-3807153.911899941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-3807153.911899941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-15898.123090124005</v>
      </c>
      <c r="L611" s="444">
        <f t="shared" ca="1" si="54"/>
        <v>-3831447.6647198857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-3831447.6647198857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-15999.347060207108</v>
      </c>
      <c r="L612" s="444">
        <f t="shared" ca="1" si="54"/>
        <v>-3855842.6415099134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-3855842.6415099134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-16100.992796832224</v>
      </c>
      <c r="L613" s="444">
        <f t="shared" ca="1" si="54"/>
        <v>-3880339.264036566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-3880339.264036566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-16203.062057359943</v>
      </c>
      <c r="L614" s="444">
        <f t="shared" ca="1" si="54"/>
        <v>-3904937.9558237465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-3904937.9558237465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-16305.556606473196</v>
      </c>
      <c r="L615" s="444">
        <f t="shared" ca="1" si="54"/>
        <v>-3929639.1421600403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-3929639.1421600403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-16408.478216207754</v>
      </c>
      <c r="L616" s="444">
        <f t="shared" ca="1" si="54"/>
        <v>-3954443.2501060683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-3954443.2501060683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-16511.82866598287</v>
      </c>
      <c r="L617" s="444">
        <f t="shared" ca="1" si="54"/>
        <v>-3979350.7085018717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-3979350.7085018717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-16615.609742632048</v>
      </c>
      <c r="L618" s="444">
        <f t="shared" ca="1" si="54"/>
        <v>-4004361.9479743242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-4004361.9479743242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-16719.823240433936</v>
      </c>
      <c r="L619" s="444">
        <f t="shared" ca="1" si="54"/>
        <v>-4029477.4009445785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-4029477.4009445785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-16824.470961143328</v>
      </c>
      <c r="L620" s="444">
        <f t="shared" ca="1" si="54"/>
        <v>-4054697.5016355421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-4054697.5016355421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-16929.554714022346</v>
      </c>
      <c r="L621" s="444">
        <f t="shared" ca="1" si="54"/>
        <v>-4080022.6860793848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-4080022.6860793848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-17035.076315871691</v>
      </c>
      <c r="L622" s="444">
        <f t="shared" ca="1" si="54"/>
        <v>-4105453.3921250771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-4105453.3921250771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-17141.037591062071</v>
      </c>
      <c r="L623" s="444">
        <f t="shared" ca="1" si="54"/>
        <v>-4130990.0594459595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-4130990.0594459595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-17247.440371565746</v>
      </c>
      <c r="L624" s="444">
        <f t="shared" ca="1" si="54"/>
        <v>-4156633.1295473455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-4156633.1295473455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-17354.286496988192</v>
      </c>
      <c r="L625" s="444">
        <f t="shared" ca="1" si="54"/>
        <v>-4182383.0457741539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-4182383.0457741539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-17461.577814599892</v>
      </c>
      <c r="L626" s="444">
        <f t="shared" ca="1" si="54"/>
        <v>-4208240.2533185743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-4208240.2533185743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-17569.31617936831</v>
      </c>
      <c r="L627" s="444">
        <f t="shared" ca="1" si="54"/>
        <v>-4234205.1992277633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-4234205.1992277633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-17677.503453989932</v>
      </c>
      <c r="L628" s="444">
        <f t="shared" ca="1" si="54"/>
        <v>-4260278.3324115733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-4260278.3324115733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-17786.141508922472</v>
      </c>
      <c r="L629" s="444">
        <f t="shared" ca="1" si="54"/>
        <v>-4286460.1036503166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-4286460.1036503166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-17895.232222417239</v>
      </c>
      <c r="L630" s="444">
        <f t="shared" ca="1" si="54"/>
        <v>-4312750.9656025544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-4312750.9656025544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-18004.777480551562</v>
      </c>
      <c r="L631" s="444">
        <f t="shared" ca="1" si="54"/>
        <v>-4339151.3728129268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-4339151.3728129268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-18114.779177261447</v>
      </c>
      <c r="L632" s="444">
        <f t="shared" ca="1" si="54"/>
        <v>-4365661.7817200087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-4365661.7817200087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-18225.239214374287</v>
      </c>
      <c r="L633" s="444">
        <f t="shared" ca="1" si="54"/>
        <v>-4392282.6506642038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-4392282.6506642038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-18336.159501641767</v>
      </c>
      <c r="L634" s="444">
        <f t="shared" ca="1" si="54"/>
        <v>-4419014.4398956662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-4419014.4398956662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-18447.54195677286</v>
      </c>
      <c r="L635" s="444">
        <f t="shared" ca="1" si="54"/>
        <v>-4445857.6115822596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-4445857.6115822596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-18559.388505466999</v>
      </c>
      <c r="L636" s="444">
        <f t="shared" ca="1" si="54"/>
        <v>-4472812.6298175473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-4472812.6298175473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-18671.701081447365</v>
      </c>
      <c r="L637" s="444">
        <f t="shared" ca="1" si="54"/>
        <v>-4499879.960628815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-4499879.960628815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-18784.481626494315</v>
      </c>
      <c r="L638" s="444">
        <f t="shared" ca="1" si="54"/>
        <v>-4527060.0719851293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-4527060.0719851293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-18897.732090478956</v>
      </c>
      <c r="L639" s="444">
        <f t="shared" ca="1" si="54"/>
        <v>-4554353.4338054284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-4554353.4338054284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-19011.454431396869</v>
      </c>
      <c r="L640" s="444">
        <f t="shared" ca="1" si="54"/>
        <v>-4581760.5179666458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-4581760.5179666458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-19125.650615401941</v>
      </c>
      <c r="L641" s="444">
        <f t="shared" ca="1" si="54"/>
        <v>-4609281.7983118678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-4609281.7983118678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-19240.322616840367</v>
      </c>
      <c r="L642" s="444">
        <f t="shared" ca="1" si="54"/>
        <v>-4636917.7506585289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-4636917.7506585289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-19355.472418284789</v>
      </c>
      <c r="L643" s="444">
        <f t="shared" ca="1" si="54"/>
        <v>-4664668.8528066343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-4664668.8528066343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-19471.10201056856</v>
      </c>
      <c r="L644" s="444">
        <f t="shared" ca="1" si="54"/>
        <v>-4692535.5845470233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-4692535.5845470233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-19587.21339282018</v>
      </c>
      <c r="L645" s="444">
        <f t="shared" ca="1" si="54"/>
        <v>-4720518.4276696639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-4720518.4276696639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-19703.808572497852</v>
      </c>
      <c r="L646" s="444">
        <f t="shared" ca="1" si="54"/>
        <v>-4748617.8659719825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-4748617.8659719825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-19820.889565424179</v>
      </c>
      <c r="L647" s="444">
        <f t="shared" ca="1" si="54"/>
        <v>-4776834.385267227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-4776834.385267227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-19938.458395821031</v>
      </c>
      <c r="L648" s="444">
        <f t="shared" ca="1" si="54"/>
        <v>-4805168.4733928684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-4805168.4733928684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-20056.517096344538</v>
      </c>
      <c r="L649" s="444">
        <f t="shared" ca="1" si="54"/>
        <v>-4833620.6202190332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-4833620.6202190332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-20175.067708120223</v>
      </c>
      <c r="L650" s="444">
        <f t="shared" ca="1" si="54"/>
        <v>-4862191.3176569743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-4862191.3176569743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-20294.11228077831</v>
      </c>
      <c r="L651" s="444">
        <f t="shared" ca="1" si="54"/>
        <v>-4890881.0596675733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-4890881.0596675733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-20413.65287248914</v>
      </c>
      <c r="L652" s="444">
        <f t="shared" ca="1" si="54"/>
        <v>-4919690.3422698826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-4919690.3422698826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-20533.691549998763</v>
      </c>
      <c r="L653" s="444">
        <f t="shared" ca="1" si="54"/>
        <v>-4948619.6635497017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-4948619.6635497017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-20654.230388664677</v>
      </c>
      <c r="L654" s="444">
        <f t="shared" ca="1" si="54"/>
        <v>-4977669.5236681867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-4977669.5236681867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-20775.271472491695</v>
      </c>
      <c r="L655" s="444">
        <f t="shared" ca="1" si="54"/>
        <v>-5006840.4248704985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-5006840.4248704985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-20896.816894167994</v>
      </c>
      <c r="L656" s="444">
        <f t="shared" ca="1" si="54"/>
        <v>-5036132.8714944869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-5036132.8714944869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-21018.868755101281</v>
      </c>
      <c r="L657" s="444">
        <f t="shared" ca="1" si="54"/>
        <v>-5065547.3699794086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-5065547.3699794086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-21141.42916545512</v>
      </c>
      <c r="L658" s="444">
        <f t="shared" ca="1" si="54"/>
        <v>-5095084.4288746845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-5095084.4288746845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-21264.500244185438</v>
      </c>
      <c r="L659" s="444">
        <f t="shared" ca="1" si="54"/>
        <v>-5124744.5588486902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-5124744.5588486902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-21388.084119077128</v>
      </c>
      <c r="L660" s="444">
        <f t="shared" ca="1" si="54"/>
        <v>-5154528.2726975875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-5154528.2726975875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-21512.182926780864</v>
      </c>
      <c r="L661" s="444">
        <f t="shared" ca="1" si="54"/>
        <v>-5184436.0853541885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-5184436.0853541885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-21636.798812850036</v>
      </c>
      <c r="L662" s="444">
        <f t="shared" ca="1" si="54"/>
        <v>-5214468.5138968593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-5214468.5138968593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-21761.933931777832</v>
      </c>
      <c r="L663" s="444">
        <f t="shared" ca="1" si="54"/>
        <v>-5244626.0775584579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-5244626.0775584579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-21887.590447034494</v>
      </c>
      <c r="L664" s="444">
        <f t="shared" ca="1" si="54"/>
        <v>-5274909.297735313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-5274909.297735313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-22013.770531104721</v>
      </c>
      <c r="L665" s="444">
        <f t="shared" ca="1" si="54"/>
        <v>-5305318.6979962382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-5305318.6979962382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-22140.476365525243</v>
      </c>
      <c r="L666" s="444">
        <f t="shared" ca="1" si="54"/>
        <v>-5335854.8040915839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-5335854.8040915839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-22267.710140922518</v>
      </c>
      <c r="L667" s="444">
        <f t="shared" ca="1" si="54"/>
        <v>-5366518.1439623265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-5366518.1439623265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-22395.474057050611</v>
      </c>
      <c r="L668" s="444">
        <f t="shared" ca="1" si="54"/>
        <v>-5397309.2477491973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-5397309.2477491973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-22523.770322829241</v>
      </c>
      <c r="L669" s="444">
        <f t="shared" ca="1" si="54"/>
        <v>-5428228.6478018472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-5428228.6478018472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-22652.601156381948</v>
      </c>
      <c r="L670" s="444">
        <f t="shared" ca="1" si="54"/>
        <v>-5459276.8786880495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-5459276.8786880495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-22781.968785074459</v>
      </c>
      <c r="L671" s="444">
        <f t="shared" ca="1" si="54"/>
        <v>-5490454.4772029445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-5490454.4772029445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-22911.875445553185</v>
      </c>
      <c r="L672" s="444">
        <f t="shared" ca="1" si="54"/>
        <v>-5521761.982378318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-5521761.982378318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-23042.323383783911</v>
      </c>
      <c r="L673" s="444">
        <f t="shared" ca="1" si="54"/>
        <v>-5553199.9354919223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-5553199.9354919223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-23173.314855090593</v>
      </c>
      <c r="L674" s="444">
        <f t="shared" ca="1" si="54"/>
        <v>-5584768.8800768331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-5584768.8800768331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-23304.852124194389</v>
      </c>
      <c r="L675" s="444">
        <f t="shared" ca="1" si="54"/>
        <v>-5616469.3619308481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-5616469.3619308481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-23436.937465252784</v>
      </c>
      <c r="L676" s="444">
        <f t="shared" ca="1" si="54"/>
        <v>-5648301.9291259209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-5648301.9291259209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-23569.573161898923</v>
      </c>
      <c r="L677" s="444">
        <f t="shared" ca="1" si="54"/>
        <v>-5680267.1320176404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-5680267.1320176404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-23702.761507281088</v>
      </c>
      <c r="L678" s="444">
        <f t="shared" ca="1" si="54"/>
        <v>-5712365.5232547419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-5712365.5232547419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-23836.504804102344</v>
      </c>
      <c r="L679" s="444">
        <f t="shared" ca="1" si="54"/>
        <v>-5744597.657788665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-5744597.657788665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-23970.805364660355</v>
      </c>
      <c r="L680" s="444">
        <f t="shared" ca="1" si="54"/>
        <v>-5776964.0928831454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-5776964.0928831454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-24105.665510887357</v>
      </c>
      <c r="L681" s="444">
        <f t="shared" ca="1" si="54"/>
        <v>-5809465.3881238531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-5809465.3881238531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-24241.087574390305</v>
      </c>
      <c r="L682" s="444">
        <f t="shared" ca="1" si="54"/>
        <v>-5842102.1054280642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-5842102.1054280642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-24377.073896491187</v>
      </c>
      <c r="L683" s="444">
        <f t="shared" ca="1" si="54"/>
        <v>-5874874.8090543756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-5874874.8090543756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-24513.626828267483</v>
      </c>
      <c r="L684" s="444">
        <f t="shared" ca="1" si="54"/>
        <v>-5907784.0656124633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-5907784.0656124633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-24650.748730592848</v>
      </c>
      <c r="L685" s="444">
        <f t="shared" ca="1" si="54"/>
        <v>-5940830.4440728761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-5940830.4440728761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-24788.441974177902</v>
      </c>
      <c r="L686" s="444">
        <f t="shared" ca="1" si="54"/>
        <v>-5974014.5157768745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-5974014.5157768745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-24926.708939611228</v>
      </c>
      <c r="L687" s="444">
        <f t="shared" ca="1" si="54"/>
        <v>-6007336.8544463059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-6007336.8544463059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-25065.552017400525</v>
      </c>
      <c r="L688" s="444">
        <f t="shared" ca="1" si="54"/>
        <v>-6040798.0361935273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-6040798.0361935273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-25204.973608013948</v>
      </c>
      <c r="L689" s="444">
        <f t="shared" ca="1" si="54"/>
        <v>-6074398.6395313619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-6074398.6395313619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-25344.976121921594</v>
      </c>
      <c r="L690" s="444">
        <f t="shared" ca="1" si="54"/>
        <v>-6108139.2453831043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-6108139.2453831043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-25485.561979637187</v>
      </c>
      <c r="L691" s="444">
        <f t="shared" ca="1" si="54"/>
        <v>-6142020.4370925622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-6142020.4370925622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-25626.733611759926</v>
      </c>
      <c r="L692" s="444">
        <f t="shared" ca="1" si="54"/>
        <v>-6176042.8004341424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-6176042.8004341424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-25768.49345901651</v>
      </c>
      <c r="L693" s="444">
        <f t="shared" ca="1" si="54"/>
        <v>-6210206.9236229789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-6210206.9236229789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-25910.84397230333</v>
      </c>
      <c r="L694" s="444">
        <f t="shared" ca="1" si="54"/>
        <v>-6244513.3973251022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-6244513.3973251022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-26053.787612728844</v>
      </c>
      <c r="L695" s="444">
        <f t="shared" ca="1" si="54"/>
        <v>-6278962.8146676514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-6278962.8146676514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-26197.326851656133</v>
      </c>
      <c r="L696" s="444">
        <f t="shared" ca="1" si="54"/>
        <v>-6313555.7712491276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-6313555.7712491276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-26341.464170745618</v>
      </c>
      <c r="L697" s="444">
        <f t="shared" ca="1" si="54"/>
        <v>-6348292.8651496936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-6348292.8651496936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-26486.202061997974</v>
      </c>
      <c r="L698" s="444">
        <f t="shared" ca="1" si="54"/>
        <v>-6383174.6969415117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-6383174.6969415117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-26631.543027797215</v>
      </c>
      <c r="L699" s="444">
        <f t="shared" ca="1" si="54"/>
        <v>-6418201.8696991289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-6418201.8696991289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-26777.489580953956</v>
      </c>
      <c r="L700" s="444">
        <f t="shared" ca="1" si="54"/>
        <v>-6453374.9890099028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-6453374.9890099028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-26924.044244748846</v>
      </c>
      <c r="L701" s="444">
        <f t="shared" ca="1" si="54"/>
        <v>-6488694.6629844718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-6488694.6629844718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-27071.209552976215</v>
      </c>
      <c r="L702" s="444">
        <f t="shared" ca="1" si="54"/>
        <v>-6524161.5022672685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-6524161.5022672685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-27218.988049987871</v>
      </c>
      <c r="L703" s="444">
        <f t="shared" ca="1" si="54"/>
        <v>-6559776.1200470766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-6559776.1200470766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-27367.38229073707</v>
      </c>
      <c r="L704" s="444">
        <f t="shared" ca="1" si="54"/>
        <v>-6595539.1320676338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-6595539.1320676338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-27516.39484082273</v>
      </c>
      <c r="L705" s="444">
        <f t="shared" ca="1" si="54"/>
        <v>-6631451.1566382768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-6631451.1566382768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-27666.028276533732</v>
      </c>
      <c r="L706" s="444">
        <f t="shared" ca="1" si="54"/>
        <v>-6667512.814644631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-6667512.814644631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-27816.285184893546</v>
      </c>
      <c r="L707" s="444">
        <f t="shared" ca="1" si="54"/>
        <v>-6703724.7295593452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-6703724.7295593452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-27967.168163704853</v>
      </c>
      <c r="L708" s="444">
        <f t="shared" ca="1" si="54"/>
        <v>-6740087.5274528703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-6740087.5274528703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-28118.679821594542</v>
      </c>
      <c r="L709" s="444">
        <f t="shared" ca="1" si="54"/>
        <v>-6776601.8370042853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-6776601.8370042853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-28270.822778058773</v>
      </c>
      <c r="L710" s="444">
        <f t="shared" ca="1" si="54"/>
        <v>-6813268.2895121649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-6813268.2895121649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-28423.599663508267</v>
      </c>
      <c r="L711" s="444">
        <f t="shared" ca="1" si="54"/>
        <v>-6850087.5189054934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-6850087.5189054934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-28577.013119313811</v>
      </c>
      <c r="L712" s="444">
        <f t="shared" ca="1" si="54"/>
        <v>-6887060.1617546277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-6887060.1617546277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-28731.065797851868</v>
      </c>
      <c r="L713" s="444">
        <f t="shared" ca="1" si="54"/>
        <v>-6924186.8572822995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-6924186.8572822995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-28885.760362550496</v>
      </c>
      <c r="L714" s="444">
        <f t="shared" ca="1" si="54"/>
        <v>-6961468.2473746706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-6961468.2473746706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-29041.099487935378</v>
      </c>
      <c r="L715" s="444">
        <f t="shared" ca="1" si="54"/>
        <v>-6998904.9765924262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-6998904.9765924262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-29197.085859676023</v>
      </c>
      <c r="L716" s="444">
        <f t="shared" ca="1" si="54"/>
        <v>-7036497.6921819225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-7036497.6921819225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-29353.722174632261</v>
      </c>
      <c r="L717" s="444">
        <f t="shared" ca="1" si="54"/>
        <v>-7074247.0440863753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-7074247.0440863753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-29511.011140900813</v>
      </c>
      <c r="L718" s="444">
        <f t="shared" ca="1" si="54"/>
        <v>-7112153.6849570964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-7112153.6849570964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-29668.955477862153</v>
      </c>
      <c r="L719" s="444">
        <f t="shared" ca="1" si="54"/>
        <v>-7150218.2701647785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-7150218.2701647785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-29827.557916227495</v>
      </c>
      <c r="L720" s="444">
        <f t="shared" ca="1" si="54"/>
        <v>-7188441.4578108266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-7188441.4578108266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-29986.821198086029</v>
      </c>
      <c r="L721" s="444">
        <f t="shared" ca="1" si="54"/>
        <v>-7226823.9087387333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-7226823.9087387333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-30146.74807695231</v>
      </c>
      <c r="L722" s="444">
        <f t="shared" ca="1" si="54"/>
        <v>-7265366.2865455057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-7265366.2865455057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-30307.341317813858</v>
      </c>
      <c r="L723" s="444">
        <f t="shared" ca="1" si="54"/>
        <v>-7304069.25759314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-7304069.25759314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-30468.603697179002</v>
      </c>
      <c r="L724" s="444">
        <f t="shared" ca="1" si="54"/>
        <v>-7342933.4910201393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-7342933.4910201393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-30630.538003124835</v>
      </c>
      <c r="L725" s="444">
        <f t="shared" ca="1" si="54"/>
        <v>-7381959.658753085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-7381959.658753085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-30793.147035345439</v>
      </c>
      <c r="L726" s="444">
        <f t="shared" ca="1" si="54"/>
        <v>-7421148.4355182508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-7421148.4355182508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-30956.433605200291</v>
      </c>
      <c r="L727" s="444">
        <f t="shared" ca="1" si="54"/>
        <v>-7460500.4988532718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-7460500.4988532718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-31120.400535762885</v>
      </c>
      <c r="L728" s="444">
        <f t="shared" ca="1" si="54"/>
        <v>-7500016.5291188555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-7500016.5291188555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-31285.050661869482</v>
      </c>
      <c r="L729" s="444">
        <f t="shared" ca="1" si="54"/>
        <v>-7539697.2095105452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-7539697.2095105452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-31450.38683016819</v>
      </c>
      <c r="L730" s="444">
        <f t="shared" ca="1" si="54"/>
        <v>-7579543.2260705335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-7579543.2260705335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-31616.411899168143</v>
      </c>
      <c r="L731" s="444">
        <f t="shared" ca="1" si="54"/>
        <v>-7619555.267699522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-7619555.267699522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-31783.128739288924</v>
      </c>
      <c r="L732" s="444">
        <f t="shared" ca="1" si="54"/>
        <v>-7659734.0261686314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-7659734.0261686314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-31950.540232910214</v>
      </c>
      <c r="L733" s="444">
        <f t="shared" ca="1" si="54"/>
        <v>-7700080.1961313616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-7700080.1961313616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-32118.649274421587</v>
      </c>
      <c r="L734" s="444">
        <f t="shared" ca="1" si="54"/>
        <v>-7740594.4751356039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-7740594.4751356039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-32287.458770272602</v>
      </c>
      <c r="L735" s="444">
        <f t="shared" ca="1" si="54"/>
        <v>-7781277.5636356967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-7781277.5636356967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-32456.971639022988</v>
      </c>
      <c r="L736" s="444">
        <f t="shared" ca="1" si="54"/>
        <v>-7822130.1650045402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-7822130.1650045402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-32627.190811393168</v>
      </c>
      <c r="L737" s="444">
        <f t="shared" ca="1" si="54"/>
        <v>-7863152.9855457535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-7863152.9855457535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-32798.119230314885</v>
      </c>
      <c r="L738" s="444">
        <f t="shared" ca="1" si="54"/>
        <v>-7904346.734505889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-7904346.734505889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-32969.759850982125</v>
      </c>
      <c r="L739" s="444">
        <f t="shared" ca="1" si="54"/>
        <v>-7945712.124086692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-7945712.124086692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-33142.115640902135</v>
      </c>
      <c r="L740" s="444">
        <f t="shared" ca="1" si="54"/>
        <v>-7987249.8694574144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-7987249.8694574144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-33315.189579946818</v>
      </c>
      <c r="L741" s="444">
        <f t="shared" ca="1" si="54"/>
        <v>-8028960.6887671817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-8028960.6887671817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-33488.984660404174</v>
      </c>
      <c r="L742" s="444">
        <f t="shared" ca="1" si="54"/>
        <v>-8070845.3031574059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-8070845.3031574059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-33663.503887030107</v>
      </c>
      <c r="L743" s="444">
        <f t="shared" ca="1" si="54"/>
        <v>-8112904.4367742566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-8112904.4367742566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-33838.75027710032</v>
      </c>
      <c r="L744" s="444">
        <f t="shared" ca="1" si="54"/>
        <v>-8155138.8167811772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-8155138.8167811772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-34014.726860462491</v>
      </c>
      <c r="L745" s="444">
        <f t="shared" ca="1" si="54"/>
        <v>-8197549.1733714603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-8197549.1733714603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-34191.436679588667</v>
      </c>
      <c r="L746" s="444">
        <f t="shared" ca="1" si="54"/>
        <v>-8240136.2397808693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-8240136.2397808693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-34368.882789627874</v>
      </c>
      <c r="L747" s="444">
        <f t="shared" ca="1" si="54"/>
        <v>-8282900.7523003174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-8282900.7523003174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-34547.068258458909</v>
      </c>
      <c r="L748" s="444">
        <f t="shared" ca="1" si="54"/>
        <v>-8325843.4502885966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-8325843.4502885966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-34725.996166743396</v>
      </c>
      <c r="L749" s="444">
        <f t="shared" ca="1" si="54"/>
        <v>-8368965.0761851603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-8368965.0761851603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-34905.669607979085</v>
      </c>
      <c r="L750" s="444">
        <f t="shared" ca="1" si="54"/>
        <v>-8412266.37552296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-8412266.37552296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-35086.09168855325</v>
      </c>
      <c r="L751" s="444">
        <f t="shared" ca="1" si="54"/>
        <v>-8455748.0969413333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-8455748.0969413333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-35267.265527796473</v>
      </c>
      <c r="L752" s="444">
        <f t="shared" ca="1" si="54"/>
        <v>-8499410.9921989497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-8499410.9921989497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-35449.194258036543</v>
      </c>
      <c r="L753" s="444">
        <f t="shared" ca="1" si="54"/>
        <v>-8543255.8161868062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-8543255.8161868062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-35631.881024652612</v>
      </c>
      <c r="L754" s="444">
        <f t="shared" ca="1" si="54"/>
        <v>-8587283.3269412797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-8587283.3269412797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-35815.328986129585</v>
      </c>
      <c r="L755" s="444">
        <f t="shared" ca="1" si="54"/>
        <v>-8631494.2856572289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-8631494.2856572289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-35999.541314112706</v>
      </c>
      <c r="L756" s="444">
        <f t="shared" ca="1" si="54"/>
        <v>-8675889.4567011613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-8675889.4567011613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-36184.521193462424</v>
      </c>
      <c r="L757" s="444">
        <f t="shared" ca="1" si="54"/>
        <v>-8720469.6076244451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-8720469.6076244451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-36370.271822309442</v>
      </c>
      <c r="L758" s="444">
        <f t="shared" ca="1" si="54"/>
        <v>-8765235.5091765746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-8765235.5091765746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-36556.796412109979</v>
      </c>
      <c r="L759" s="444">
        <f t="shared" ca="1" si="54"/>
        <v>-8810187.9353185054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-8810187.9353185054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-36744.098187701355</v>
      </c>
      <c r="L760" s="444">
        <f t="shared" ca="1" si="54"/>
        <v>-8855327.6632360276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-8855327.6632360276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-36932.180387357701</v>
      </c>
      <c r="L761" s="444">
        <f t="shared" ca="1" si="54"/>
        <v>-8900655.4733532052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-8900655.4733532052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-37121.046262845943</v>
      </c>
      <c r="L762" s="444">
        <f t="shared" ca="1" si="54"/>
        <v>-8946172.1493458711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-8946172.1493458711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-37310.699079482045</v>
      </c>
      <c r="L763" s="444">
        <f t="shared" ca="1" si="54"/>
        <v>-8991878.4781551734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-8991878.4781551734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-37501.142116187475</v>
      </c>
      <c r="L764" s="444">
        <f t="shared" ca="1" si="54"/>
        <v>-9037775.2500011809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-9037775.2500011809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-37692.378665545839</v>
      </c>
      <c r="L765" s="444">
        <f t="shared" ca="1" si="54"/>
        <v>-9083863.2583965473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-9083863.2583965473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-37884.412033859866</v>
      </c>
      <c r="L766" s="444">
        <f t="shared" ca="1" si="54"/>
        <v>-9130143.3001602273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-9130143.3001602273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-38077.245541208533</v>
      </c>
      <c r="L767" s="444">
        <f t="shared" ca="1" si="54"/>
        <v>-9176616.1754312571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-9176616.1754312571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-38270.882521504493</v>
      </c>
      <c r="L768" s="444">
        <f t="shared" ca="1" si="54"/>
        <v>-9223282.6876825821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-9223282.6876825821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-38465.326322551678</v>
      </c>
      <c r="L769" s="444">
        <f t="shared" ca="1" si="54"/>
        <v>-9270143.6437349543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-9270143.6437349543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-38660.580306103227</v>
      </c>
      <c r="L770" s="444">
        <f t="shared" ca="1" si="54"/>
        <v>-9317199.8537708782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-9317199.8537708782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-38856.647847919579</v>
      </c>
      <c r="L771" s="444">
        <f t="shared" ca="1" si="54"/>
        <v>-9364452.1313486174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-9364452.1313486174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-39053.532337826822</v>
      </c>
      <c r="L772" s="444">
        <f t="shared" ca="1" si="54"/>
        <v>-9411901.2934162654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-9411901.2934162654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-39251.237179775359</v>
      </c>
      <c r="L773" s="444">
        <f t="shared" ref="L773:L1027" ca="1" si="80">I773-J773+K773</f>
        <v>-9459548.1603258606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-9459548.1603258606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-39449.765791898673</v>
      </c>
      <c r="L774" s="444">
        <f t="shared" ca="1" si="80"/>
        <v>-9507393.5558475796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-9507393.5558475796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-39649.121606572502</v>
      </c>
      <c r="L775" s="444">
        <f t="shared" ca="1" si="80"/>
        <v>-9555438.3071839716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-9555438.3071839716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-39849.30807047413</v>
      </c>
      <c r="L776" s="444">
        <f t="shared" ca="1" si="80"/>
        <v>-9603683.2449842654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-9603683.2449842654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-40050.328644642024</v>
      </c>
      <c r="L777" s="444">
        <f t="shared" ca="1" si="80"/>
        <v>-9652129.2033587284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-9652129.2033587284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-40252.186804535617</v>
      </c>
      <c r="L778" s="444">
        <f t="shared" ca="1" si="80"/>
        <v>-9700777.0198930837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-9700777.0198930837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-40454.886040095436</v>
      </c>
      <c r="L779" s="444">
        <f t="shared" ca="1" si="80"/>
        <v>-9749627.5356629994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-9749627.5356629994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-40658.429855803413</v>
      </c>
      <c r="L780" s="444">
        <f t="shared" ca="1" si="80"/>
        <v>-9798681.5952486228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-9798681.5952486228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-40862.821770743511</v>
      </c>
      <c r="L781" s="444">
        <f t="shared" ca="1" si="80"/>
        <v>-9847940.0467491876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-9847940.0467491876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-41068.065318662535</v>
      </c>
      <c r="L782" s="444">
        <f t="shared" ca="1" si="80"/>
        <v>-9897403.7417976707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-9897403.7417976707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-41274.164048031213</v>
      </c>
      <c r="L783" s="444">
        <f t="shared" ca="1" si="80"/>
        <v>-9947073.5355755221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-9947073.5355755221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-41481.12152210559</v>
      </c>
      <c r="L784" s="444">
        <f t="shared" ca="1" si="80"/>
        <v>-9996950.2868274488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-9996950.2868274488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-41688.941318988618</v>
      </c>
      <c r="L785" s="444">
        <f t="shared" ca="1" si="80"/>
        <v>-10047034.857876258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-10047034.857876258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-41897.627031691991</v>
      </c>
      <c r="L786" s="444">
        <f t="shared" ca="1" si="80"/>
        <v>-10097328.11463777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-10097328.11463777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-42107.182268198289</v>
      </c>
      <c r="L787" s="444">
        <f t="shared" ca="1" si="80"/>
        <v>-10147830.926635789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-10147830.926635789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-42317.61065152337</v>
      </c>
      <c r="L788" s="444">
        <f t="shared" ca="1" si="80"/>
        <v>-10198544.167017132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-10198544.167017132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-42528.915819778966</v>
      </c>
      <c r="L789" s="444">
        <f t="shared" ca="1" si="80"/>
        <v>-10249468.712566731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-10249468.712566731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-42741.101426235633</v>
      </c>
      <c r="L790" s="444">
        <f t="shared" ca="1" si="80"/>
        <v>-10300605.443722788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-10300605.443722788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-42954.171139385871</v>
      </c>
      <c r="L791" s="444">
        <f t="shared" ca="1" si="80"/>
        <v>-10351955.244591994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-10351955.244591994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-43168.128643007563</v>
      </c>
      <c r="L792" s="444">
        <f t="shared" ca="1" si="80"/>
        <v>-10403519.002964823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-10403519.002964823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-43382.977636227675</v>
      </c>
      <c r="L793" s="444">
        <f t="shared" ca="1" si="80"/>
        <v>-10455297.61033087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-10455297.61033087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-43598.721833586213</v>
      </c>
      <c r="L794" s="444">
        <f t="shared" ca="1" si="80"/>
        <v>-10507291.961894277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-10507291.961894277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-43815.364965100409</v>
      </c>
      <c r="L795" s="444">
        <f t="shared" ca="1" si="80"/>
        <v>-10559502.956589198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-10559502.956589198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-44032.910776329241</v>
      </c>
      <c r="L796" s="444">
        <f t="shared" ca="1" si="80"/>
        <v>-10611931.497095348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-10611931.497095348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-44251.363028438202</v>
      </c>
      <c r="L797" s="444">
        <f t="shared" ca="1" si="80"/>
        <v>-10664578.489853607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-10664578.489853607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-44470.725498264284</v>
      </c>
      <c r="L798" s="444">
        <f t="shared" ca="1" si="80"/>
        <v>-10717444.845081693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-10717444.845081693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-44691.001978381304</v>
      </c>
      <c r="L799" s="444">
        <f t="shared" ca="1" si="80"/>
        <v>-10770531.476789894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-10770531.476789894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-44912.196277165473</v>
      </c>
      <c r="L800" s="444">
        <f t="shared" ca="1" si="80"/>
        <v>-10823839.30279688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-10823839.30279688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-45134.312218861247</v>
      </c>
      <c r="L801" s="444">
        <f t="shared" ca="1" si="80"/>
        <v>-10877369.244745562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-10877369.244745562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-45357.353643647424</v>
      </c>
      <c r="L802" s="444">
        <f t="shared" ca="1" si="80"/>
        <v>-10931122.228119031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-10931122.228119031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-45581.324407703549</v>
      </c>
      <c r="L803" s="444">
        <f t="shared" ca="1" si="80"/>
        <v>-10985099.182256555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-10985099.182256555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-45806.228383276568</v>
      </c>
      <c r="L804" s="444">
        <f t="shared" ca="1" si="80"/>
        <v>-11039301.040369652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-11039301.040369652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-46032.069458747799</v>
      </c>
      <c r="L805" s="444">
        <f t="shared" ca="1" si="80"/>
        <v>-11093728.73955822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-11093728.73955822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-46258.851538700168</v>
      </c>
      <c r="L806" s="444">
        <f t="shared" ca="1" si="80"/>
        <v>-11148383.220826741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-11148383.220826741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-46486.57854398567</v>
      </c>
      <c r="L807" s="444">
        <f t="shared" ca="1" si="80"/>
        <v>-11203265.429100547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-11203265.429100547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-46715.254411793198</v>
      </c>
      <c r="L808" s="444">
        <f t="shared" ca="1" si="80"/>
        <v>-11258376.31324216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-11258376.31324216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-46944.883095716585</v>
      </c>
      <c r="L809" s="444">
        <f t="shared" ca="1" si="80"/>
        <v>-11313716.826067697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-11313716.826067697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-47175.468565822986</v>
      </c>
      <c r="L810" s="444">
        <f t="shared" ca="1" si="80"/>
        <v>-11369287.924363341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-11369287.924363341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-47407.014808721506</v>
      </c>
      <c r="L811" s="444">
        <f t="shared" ca="1" si="80"/>
        <v>-11425090.568901883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-11425090.568901883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-47639.525827632096</v>
      </c>
      <c r="L812" s="444">
        <f t="shared" ca="1" si="80"/>
        <v>-11481125.724459335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-11481125.724459335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-47873.005642454817</v>
      </c>
      <c r="L813" s="444">
        <f t="shared" ca="1" si="80"/>
        <v>-11537394.359831611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-11537394.359831611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-48107.458289839298</v>
      </c>
      <c r="L814" s="444">
        <f t="shared" ca="1" si="80"/>
        <v>-11593897.44785127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-11593897.44785127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-48342.887823254547</v>
      </c>
      <c r="L815" s="444">
        <f t="shared" ca="1" si="80"/>
        <v>-11650635.965404345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-11650635.965404345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-48579.298313059022</v>
      </c>
      <c r="L816" s="444">
        <f t="shared" ca="1" si="80"/>
        <v>-11707610.893447224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-11707610.893447224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-48816.693846571019</v>
      </c>
      <c r="L817" s="444">
        <f t="shared" ca="1" si="80"/>
        <v>-11764823.217023615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-11764823.217023615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-49055.078528139311</v>
      </c>
      <c r="L818" s="444">
        <f t="shared" ca="1" si="80"/>
        <v>-11822273.925281575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-11822273.925281575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-49294.456479214146</v>
      </c>
      <c r="L819" s="444">
        <f t="shared" ca="1" si="80"/>
        <v>-11879964.011490609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-11879964.011490609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-49534.83183841846</v>
      </c>
      <c r="L820" s="444">
        <f t="shared" ca="1" si="80"/>
        <v>-11937894.473058848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-11937894.473058848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-49776.208761619448</v>
      </c>
      <c r="L821" s="444">
        <f t="shared" ca="1" si="80"/>
        <v>-11996066.311550288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-11996066.311550288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-50018.591422000449</v>
      </c>
      <c r="L822" s="444">
        <f t="shared" ca="1" si="80"/>
        <v>-12054480.532702109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-12054480.532702109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-50261.984010133041</v>
      </c>
      <c r="L823" s="444">
        <f t="shared" ca="1" si="80"/>
        <v>-12113138.146442063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-12113138.146442063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-50506.390734049513</v>
      </c>
      <c r="L824" s="444">
        <f t="shared" ca="1" si="80"/>
        <v>-12172040.166905934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-12172040.166905934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-50751.815819315641</v>
      </c>
      <c r="L825" s="444">
        <f t="shared" ca="1" si="80"/>
        <v>-12231187.61245507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-12231187.61245507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-50998.263509103708</v>
      </c>
      <c r="L826" s="444">
        <f t="shared" ca="1" si="80"/>
        <v>-12290581.505693994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-12290581.505693994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-51245.738064265897</v>
      </c>
      <c r="L827" s="444">
        <f t="shared" ca="1" si="80"/>
        <v>-12350222.873488082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-12350222.873488082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-51494.243763407925</v>
      </c>
      <c r="L828" s="444">
        <f t="shared" ca="1" si="80"/>
        <v>-12410112.74698131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-12410112.74698131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-51743.784902963045</v>
      </c>
      <c r="L829" s="444">
        <f t="shared" ca="1" si="80"/>
        <v>-12470252.161614094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-12470252.161614094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-51994.365797266306</v>
      </c>
      <c r="L830" s="444">
        <f t="shared" ca="1" si="80"/>
        <v>-12530642.157141181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-12530642.157141181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-52245.990778629173</v>
      </c>
      <c r="L831" s="444">
        <f t="shared" ca="1" si="80"/>
        <v>-12591283.77764963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-12591283.77764963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-52498.664197414379</v>
      </c>
      <c r="L832" s="444">
        <f t="shared" ca="1" si="80"/>
        <v>-12652178.071576865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-12652178.071576865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-52752.390422111188</v>
      </c>
      <c r="L833" s="444">
        <f t="shared" ca="1" si="80"/>
        <v>-12713326.091728797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-12713326.091728797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-53007.173839410905</v>
      </c>
      <c r="L834" s="444">
        <f t="shared" ca="1" si="80"/>
        <v>-12774728.895298028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-12774728.895298028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-53263.018854282702</v>
      </c>
      <c r="L835" s="444">
        <f t="shared" ca="1" si="80"/>
        <v>-12836387.543882132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-12836387.543882132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-53519.929890049796</v>
      </c>
      <c r="L836" s="444">
        <f t="shared" ca="1" si="80"/>
        <v>-12898303.103502002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-12898303.103502002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-53777.911388465924</v>
      </c>
      <c r="L837" s="444">
        <f t="shared" ca="1" si="80"/>
        <v>-12960476.644620288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-12960476.644620288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-54036.967809792121</v>
      </c>
      <c r="L838" s="444">
        <f t="shared" ca="1" si="80"/>
        <v>-13022909.242159901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-13022909.242159901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-54297.103632873841</v>
      </c>
      <c r="L839" s="444">
        <f t="shared" ca="1" si="80"/>
        <v>-13085601.975522595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-13085601.975522595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-54558.323355218396</v>
      </c>
      <c r="L840" s="444">
        <f t="shared" ca="1" si="80"/>
        <v>-13148555.928607633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-13148555.928607633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-54820.631493072724</v>
      </c>
      <c r="L841" s="444">
        <f t="shared" ca="1" si="80"/>
        <v>-13211772.189830527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-13211772.189830527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-55084.032581501444</v>
      </c>
      <c r="L842" s="444">
        <f t="shared" ca="1" si="80"/>
        <v>-13275251.852141848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-13275251.852141848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-55348.531174465286</v>
      </c>
      <c r="L843" s="444">
        <f t="shared" ca="1" si="80"/>
        <v>-13338996.013046134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-13338996.013046134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-55614.131844899814</v>
      </c>
      <c r="L844" s="444">
        <f t="shared" ca="1" si="80"/>
        <v>-13403005.774620855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-13403005.774620855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-55880.839184794473</v>
      </c>
      <c r="L845" s="444">
        <f t="shared" ca="1" si="80"/>
        <v>-13467282.24353547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-13467282.24353547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-56148.657805272043</v>
      </c>
      <c r="L846" s="444">
        <f t="shared" ca="1" si="80"/>
        <v>-13531826.531070562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-13531826.531070562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-56417.592336668262</v>
      </c>
      <c r="L847" s="444">
        <f t="shared" ca="1" si="80"/>
        <v>-13596639.75313705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-13596639.75313705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-56687.647428611963</v>
      </c>
      <c r="L848" s="444">
        <f t="shared" ca="1" si="80"/>
        <v>-13661723.030295482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-13661723.030295482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-56958.827750105425</v>
      </c>
      <c r="L849" s="444">
        <f t="shared" ca="1" si="80"/>
        <v>-13727077.487775408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-13727077.487775408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-57231.137989605115</v>
      </c>
      <c r="L850" s="444">
        <f t="shared" ca="1" si="80"/>
        <v>-13792704.255494833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-13792704.255494833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-57504.582855102723</v>
      </c>
      <c r="L851" s="444">
        <f t="shared" ca="1" si="80"/>
        <v>-13858604.468079757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-13858604.468079757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-57779.167074206569</v>
      </c>
      <c r="L852" s="444">
        <f t="shared" ca="1" si="80"/>
        <v>-13924779.264883785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-13924779.264883785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-58054.895394223364</v>
      </c>
      <c r="L853" s="444">
        <f t="shared" ca="1" si="80"/>
        <v>-13991229.790007828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-13991229.790007828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-58331.772582240199</v>
      </c>
      <c r="L854" s="444">
        <f t="shared" ca="1" si="80"/>
        <v>-14057957.192319889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-14057957.192319889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-58609.803425207123</v>
      </c>
      <c r="L855" s="444">
        <f t="shared" ca="1" si="80"/>
        <v>-14124962.625474917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-14124962.625474917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-58888.992730019745</v>
      </c>
      <c r="L856" s="444">
        <f t="shared" ca="1" si="80"/>
        <v>-14192247.247934757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-14192247.247934757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-59169.345323602407</v>
      </c>
      <c r="L857" s="444">
        <f t="shared" ca="1" si="80"/>
        <v>-14259812.222988179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-14259812.222988179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-59450.86605299166</v>
      </c>
      <c r="L858" s="444">
        <f t="shared" ca="1" si="80"/>
        <v>-14327658.71877099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-14327658.71877099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-59733.559785420046</v>
      </c>
      <c r="L859" s="444">
        <f t="shared" ca="1" si="80"/>
        <v>-14395787.908286231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-14395787.908286231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-60017.431408400218</v>
      </c>
      <c r="L860" s="444">
        <f t="shared" ca="1" si="80"/>
        <v>-14464200.969424451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-14464200.969424451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-60302.485829809462</v>
      </c>
      <c r="L861" s="444">
        <f t="shared" ca="1" si="80"/>
        <v>-14532899.084984081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-14532899.084984081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-60588.727977974588</v>
      </c>
      <c r="L862" s="444">
        <f t="shared" ca="1" si="80"/>
        <v>-14601883.442691876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-14601883.442691876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-60876.162801757069</v>
      </c>
      <c r="L863" s="444">
        <f t="shared" ca="1" si="80"/>
        <v>-14671155.235223453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-14671155.235223453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-61164.795270638642</v>
      </c>
      <c r="L864" s="444">
        <f t="shared" ca="1" si="80"/>
        <v>-14740715.660223912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-14740715.660223912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-61454.630374807217</v>
      </c>
      <c r="L865" s="444">
        <f t="shared" ca="1" si="80"/>
        <v>-14810565.920328541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-14810565.920328541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-61745.673125243171</v>
      </c>
      <c r="L866" s="444">
        <f t="shared" ca="1" si="80"/>
        <v>-14880707.223183604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-14880707.223183604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-62037.928553805934</v>
      </c>
      <c r="L867" s="444">
        <f t="shared" ca="1" si="80"/>
        <v>-14951140.781467231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-14951140.781467231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-62331.401713321051</v>
      </c>
      <c r="L868" s="444">
        <f t="shared" ca="1" si="80"/>
        <v>-15021867.812910372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-15021867.812910372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-62626.097677667458</v>
      </c>
      <c r="L869" s="444">
        <f t="shared" ca="1" si="80"/>
        <v>-15092889.54031786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-15092889.54031786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-62922.021541865332</v>
      </c>
      <c r="L870" s="444">
        <f t="shared" ca="1" si="80"/>
        <v>-15164207.191589545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-15164207.191589545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-63219.178422164026</v>
      </c>
      <c r="L871" s="444">
        <f t="shared" ca="1" si="80"/>
        <v>-15235821.99974153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-15235821.99974153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-63517.573456130624</v>
      </c>
      <c r="L872" s="444">
        <f t="shared" ca="1" si="80"/>
        <v>-15307735.202927481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-15307735.202927481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-63817.211802738755</v>
      </c>
      <c r="L873" s="444">
        <f t="shared" ca="1" si="80"/>
        <v>-15379948.044460041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-15379948.044460041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-64118.098642457757</v>
      </c>
      <c r="L874" s="444">
        <f t="shared" ca="1" si="80"/>
        <v>-15452461.772832319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-15452461.772832319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-64420.23917734225</v>
      </c>
      <c r="L875" s="444">
        <f t="shared" ca="1" si="80"/>
        <v>-15525277.641739482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-15525277.641739482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-64723.638631122085</v>
      </c>
      <c r="L876" s="444">
        <f t="shared" ca="1" si="80"/>
        <v>-15598396.910100425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-15598396.910100425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-65028.30224929269</v>
      </c>
      <c r="L877" s="444">
        <f t="shared" ca="1" si="80"/>
        <v>-15671820.842079537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-15671820.842079537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-65334.235299205655</v>
      </c>
      <c r="L878" s="444">
        <f t="shared" ca="1" si="80"/>
        <v>-15745550.707108563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-15745550.707108563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-65641.443070159934</v>
      </c>
      <c r="L879" s="444">
        <f t="shared" ca="1" si="80"/>
        <v>-15819587.779908543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-15819587.779908543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-65949.930873493169</v>
      </c>
      <c r="L880" s="444">
        <f t="shared" ca="1" si="80"/>
        <v>-15893933.340511857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-15893933.340511857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-66259.704042673649</v>
      </c>
      <c r="L881" s="444">
        <f t="shared" ca="1" si="80"/>
        <v>-15968588.67428435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-15968588.67428435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-66570.767933392373</v>
      </c>
      <c r="L882" s="444">
        <f t="shared" ca="1" si="80"/>
        <v>-16043555.071947563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-16043555.071947563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-66883.12792365576</v>
      </c>
      <c r="L883" s="444">
        <f t="shared" ca="1" si="80"/>
        <v>-16118833.82960104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-16118833.82960104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-67196.789413878578</v>
      </c>
      <c r="L884" s="444">
        <f t="shared" ca="1" si="80"/>
        <v>-16194426.248744739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-16194426.248744739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-67511.757826977337</v>
      </c>
      <c r="L885" s="444">
        <f t="shared" ca="1" si="80"/>
        <v>-16270333.636301536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-16270333.636301536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-67828.03860846399</v>
      </c>
      <c r="L886" s="444">
        <f t="shared" ca="1" si="80"/>
        <v>-16346557.30463982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-16346557.30463982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-68145.637226540159</v>
      </c>
      <c r="L887" s="444">
        <f t="shared" ca="1" si="80"/>
        <v>-16423098.571596181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-16423098.571596181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-68464.559172191672</v>
      </c>
      <c r="L888" s="444">
        <f t="shared" ca="1" si="80"/>
        <v>-16499958.760498194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-16499958.760498194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-68784.80995928339</v>
      </c>
      <c r="L889" s="444">
        <f t="shared" ca="1" si="80"/>
        <v>-16577139.200187298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-16577139.200187298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-69106.395124654649</v>
      </c>
      <c r="L890" s="444">
        <f t="shared" ca="1" si="80"/>
        <v>-16654641.225041773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-16654641.225041773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-69429.320228214987</v>
      </c>
      <c r="L891" s="444">
        <f t="shared" ca="1" si="80"/>
        <v>-16732466.174999809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-16732466.174999809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-69753.590853040121</v>
      </c>
      <c r="L892" s="444">
        <f t="shared" ca="1" si="80"/>
        <v>-16810615.395582668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-16810615.395582668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-70079.212605468696</v>
      </c>
      <c r="L893" s="444">
        <f t="shared" ca="1" si="80"/>
        <v>-16889090.237917956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-16889090.237917956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-70406.191115199064</v>
      </c>
      <c r="L894" s="444">
        <f t="shared" ca="1" si="80"/>
        <v>-16967892.058762975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-16967892.058762975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-70734.532035386641</v>
      </c>
      <c r="L895" s="444">
        <f t="shared" ca="1" si="80"/>
        <v>-17047022.220528182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-17047022.220528182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-71064.241042741662</v>
      </c>
      <c r="L896" s="444">
        <f t="shared" ca="1" si="80"/>
        <v>-17126482.091300741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-17126482.091300741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-71395.323837627337</v>
      </c>
      <c r="L897" s="444">
        <f t="shared" ca="1" si="80"/>
        <v>-17206273.044868186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-17206273.044868186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-71727.786144158352</v>
      </c>
      <c r="L898" s="444">
        <f t="shared" ca="1" si="80"/>
        <v>-17286396.460742164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-17286396.460742164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-72061.633710299924</v>
      </c>
      <c r="L899" s="444">
        <f t="shared" ca="1" si="80"/>
        <v>-17366853.724182282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-17366853.724182282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-72396.872307967089</v>
      </c>
      <c r="L900" s="444">
        <f t="shared" ca="1" si="80"/>
        <v>-17447646.226220068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-17447646.226220068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-72733.507733124527</v>
      </c>
      <c r="L901" s="444">
        <f t="shared" ca="1" si="80"/>
        <v>-17528775.363683011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-17528775.363683011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-73071.545805886795</v>
      </c>
      <c r="L902" s="444">
        <f t="shared" ca="1" si="80"/>
        <v>-17610242.539218716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-17610242.539218716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-73410.9923706189</v>
      </c>
      <c r="L903" s="444">
        <f t="shared" ca="1" si="80"/>
        <v>-17692049.161319155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-17692049.161319155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-73751.853296037385</v>
      </c>
      <c r="L904" s="444">
        <f t="shared" ca="1" si="80"/>
        <v>-17774196.644345012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-17774196.644345012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-74094.134475311788</v>
      </c>
      <c r="L905" s="444">
        <f t="shared" ca="1" si="80"/>
        <v>-17856686.408550143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-17856686.408550143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-74437.841826166507</v>
      </c>
      <c r="L906" s="444">
        <f t="shared" ca="1" si="80"/>
        <v>-17939519.880106129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-17939519.880106129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-74782.981290983109</v>
      </c>
      <c r="L907" s="444">
        <f t="shared" ca="1" si="80"/>
        <v>-18022698.491126932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-18022698.491126932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-75129.558836903132</v>
      </c>
      <c r="L908" s="444">
        <f t="shared" ca="1" si="80"/>
        <v>-18106223.679693654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-18106223.679693654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-75477.580455931136</v>
      </c>
      <c r="L909" s="444">
        <f t="shared" ca="1" si="80"/>
        <v>-18190096.889879405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-18190096.889879405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-75827.052165038433</v>
      </c>
      <c r="L910" s="444">
        <f t="shared" ca="1" si="80"/>
        <v>-18274319.571774263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-18274319.571774263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-76177.980006267011</v>
      </c>
      <c r="L911" s="444">
        <f t="shared" ca="1" si="80"/>
        <v>-18358893.181510348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-18358893.181510348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-76530.370046834025</v>
      </c>
      <c r="L912" s="444">
        <f t="shared" ca="1" si="80"/>
        <v>-18443819.181287002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-18443819.181287002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-76884.228379236753</v>
      </c>
      <c r="L913" s="444">
        <f t="shared" ca="1" si="80"/>
        <v>-18529099.039396059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-18529099.039396059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-77239.561121357823</v>
      </c>
      <c r="L914" s="444">
        <f t="shared" ca="1" si="80"/>
        <v>-18614734.230247237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-18614734.230247237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-77596.374416571067</v>
      </c>
      <c r="L915" s="444">
        <f t="shared" ca="1" si="80"/>
        <v>-18700726.234393626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-18700726.234393626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-77954.674433847686</v>
      </c>
      <c r="L916" s="444">
        <f t="shared" ca="1" si="80"/>
        <v>-18787076.538557291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-18787076.538557291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-78314.467367862962</v>
      </c>
      <c r="L917" s="444">
        <f t="shared" ca="1" si="80"/>
        <v>-18873786.635654971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-18873786.635654971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-78675.759439103291</v>
      </c>
      <c r="L918" s="444">
        <f t="shared" ca="1" si="80"/>
        <v>-18960858.024823893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-18960858.024823893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-79038.5568939738</v>
      </c>
      <c r="L919" s="444">
        <f t="shared" ca="1" si="80"/>
        <v>-19048292.211447686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-19048292.211447686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-79402.866004906275</v>
      </c>
      <c r="L920" s="444">
        <f t="shared" ca="1" si="80"/>
        <v>-19136090.707182411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-19136090.707182411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-79768.69307046762</v>
      </c>
      <c r="L921" s="444">
        <f t="shared" ca="1" si="80"/>
        <v>-19224255.029982697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-19224255.029982697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-80136.044415468816</v>
      </c>
      <c r="L922" s="444">
        <f t="shared" ca="1" si="80"/>
        <v>-19312786.704127986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-19312786.704127986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-80504.926391074187</v>
      </c>
      <c r="L923" s="444">
        <f t="shared" ca="1" si="80"/>
        <v>-19401687.260248877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-19401687.260248877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-80875.345374911238</v>
      </c>
      <c r="L924" s="444">
        <f t="shared" ca="1" si="80"/>
        <v>-19490958.235353608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-19490958.235353608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-81247.307771180946</v>
      </c>
      <c r="L925" s="444">
        <f t="shared" ca="1" si="80"/>
        <v>-19580601.172854606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-19580601.172854606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-81620.820010768439</v>
      </c>
      <c r="L926" s="444">
        <f t="shared" ca="1" si="80"/>
        <v>-19670617.622595195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-19670617.622595195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-81995.888551354219</v>
      </c>
      <c r="L927" s="444">
        <f t="shared" ca="1" si="80"/>
        <v>-19761009.140876368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-19761009.140876368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-82372.519877525774</v>
      </c>
      <c r="L928" s="444">
        <f t="shared" ca="1" si="80"/>
        <v>-19851777.290483713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-19851777.290483713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-82750.720500889714</v>
      </c>
      <c r="L929" s="444">
        <f t="shared" ca="1" si="80"/>
        <v>-19942923.640714422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-19942923.640714422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-83130.496960184333</v>
      </c>
      <c r="L930" s="444">
        <f t="shared" ca="1" si="80"/>
        <v>-20034449.767404426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-20034449.767404426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-83511.855821392688</v>
      </c>
      <c r="L931" s="444">
        <f t="shared" ca="1" si="80"/>
        <v>-20126357.252955638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-20126357.252955638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-83894.803677856064</v>
      </c>
      <c r="L932" s="444">
        <f t="shared" ca="1" si="80"/>
        <v>-20218647.686363313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-20218647.686363313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-84279.347150388043</v>
      </c>
      <c r="L933" s="444">
        <f t="shared" ca="1" si="80"/>
        <v>-20311322.663243521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-20311322.663243521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-84665.492887388915</v>
      </c>
      <c r="L934" s="444">
        <f t="shared" ca="1" si="80"/>
        <v>-20404383.785860728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-20404383.785860728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-85053.247564960606</v>
      </c>
      <c r="L935" s="444">
        <f t="shared" ca="1" si="80"/>
        <v>-20497832.663155507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-20497832.663155507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-85442.617887022192</v>
      </c>
      <c r="L936" s="444">
        <f t="shared" ca="1" si="80"/>
        <v>-20591670.91077235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-20591670.91077235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-85833.610585425704</v>
      </c>
      <c r="L937" s="444">
        <f t="shared" ca="1" si="80"/>
        <v>-20685900.151087593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-20685900.151087593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-86226.232420072542</v>
      </c>
      <c r="L938" s="444">
        <f t="shared" ca="1" si="80"/>
        <v>-20780522.013237484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-20780522.013237484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-86620.490179030428</v>
      </c>
      <c r="L939" s="444">
        <f t="shared" ca="1" si="80"/>
        <v>-20875538.133146334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-20875538.133146334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-87016.390678650641</v>
      </c>
      <c r="L940" s="444">
        <f t="shared" ca="1" si="80"/>
        <v>-20970950.153554805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-20970950.153554805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-87413.940763685925</v>
      </c>
      <c r="L941" s="444">
        <f t="shared" ca="1" si="80"/>
        <v>-21066759.724048309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-21066759.724048309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-87813.147307408857</v>
      </c>
      <c r="L942" s="444">
        <f t="shared" ca="1" si="80"/>
        <v>-21162968.501085535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-21162968.501085535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-88214.017211730636</v>
      </c>
      <c r="L943" s="444">
        <f t="shared" ca="1" si="80"/>
        <v>-21259578.148027085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-21259578.148027085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-88616.557407320433</v>
      </c>
      <c r="L944" s="444">
        <f t="shared" ca="1" si="80"/>
        <v>-21356590.335164223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-21356590.335164223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-89020.774853725175</v>
      </c>
      <c r="L945" s="444">
        <f t="shared" ca="1" si="80"/>
        <v>-21454006.739747766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-21454006.739747766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-89426.676539489941</v>
      </c>
      <c r="L946" s="444">
        <f t="shared" ca="1" si="80"/>
        <v>-21551829.046017073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-21551829.046017073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-89834.269482278716</v>
      </c>
      <c r="L947" s="444">
        <f t="shared" ca="1" si="80"/>
        <v>-21650058.945229169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-21650058.945229169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-90243.560728995784</v>
      </c>
      <c r="L948" s="444">
        <f t="shared" ca="1" si="80"/>
        <v>-21748698.135687985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-21748698.135687985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-90654.557355907513</v>
      </c>
      <c r="L949" s="444">
        <f t="shared" ca="1" si="80"/>
        <v>-21847748.32277371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-21847748.32277371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-91067.266468764705</v>
      </c>
      <c r="L950" s="444">
        <f t="shared" ca="1" si="80"/>
        <v>-21947211.218972292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-21947211.218972292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-91481.695202925461</v>
      </c>
      <c r="L951" s="444">
        <f t="shared" ca="1" si="80"/>
        <v>-22047088.543905035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-22047088.543905035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-91897.85072347855</v>
      </c>
      <c r="L952" s="444">
        <f t="shared" ca="1" si="80"/>
        <v>-22147382.024358332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-22147382.024358332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-92315.740225367292</v>
      </c>
      <c r="L953" s="444">
        <f t="shared" ca="1" si="80"/>
        <v>-22248093.394313518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-22248093.394313518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-92735.370933513899</v>
      </c>
      <c r="L954" s="444">
        <f t="shared" ca="1" si="80"/>
        <v>-22349224.394976851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-22349224.394976851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-93156.750102944454</v>
      </c>
      <c r="L955" s="444">
        <f t="shared" ca="1" si="80"/>
        <v>-22450776.774809614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-22450776.774809614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-93579.885018914298</v>
      </c>
      <c r="L956" s="444">
        <f t="shared" ca="1" si="80"/>
        <v>-22552752.289558347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-22552752.289558347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-94004.782997034024</v>
      </c>
      <c r="L957" s="444">
        <f t="shared" ca="1" si="80"/>
        <v>-22655152.7022852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-22655152.7022852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-94431.451383395906</v>
      </c>
      <c r="L958" s="444">
        <f t="shared" ca="1" si="80"/>
        <v>-22757979.783398416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-22757979.783398416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-94859.897554700976</v>
      </c>
      <c r="L959" s="444">
        <f t="shared" ca="1" si="80"/>
        <v>-22861235.310682934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-22861235.310682934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-95290.128918386472</v>
      </c>
      <c r="L960" s="444">
        <f t="shared" ca="1" si="80"/>
        <v>-22964921.069331139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-22964921.069331139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-95722.152912753983</v>
      </c>
      <c r="L961" s="444">
        <f t="shared" ca="1" si="80"/>
        <v>-23069038.851973712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-23069038.851973712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-96155.977007098045</v>
      </c>
      <c r="L962" s="444">
        <f t="shared" ca="1" si="80"/>
        <v>-23173590.458710629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-23173590.458710629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-96591.608701835197</v>
      </c>
      <c r="L963" s="444">
        <f t="shared" ca="1" si="80"/>
        <v>-23278577.697142284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-23278577.697142284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-97029.055528633762</v>
      </c>
      <c r="L964" s="444">
        <f t="shared" ca="1" si="80"/>
        <v>-23384002.382400736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-23384002.382400736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-97468.325050543979</v>
      </c>
      <c r="L965" s="444">
        <f t="shared" ca="1" si="80"/>
        <v>-23489866.337181099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-23489866.337181099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-97909.424862128828</v>
      </c>
      <c r="L966" s="444">
        <f t="shared" ca="1" si="80"/>
        <v>-23596171.391773045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-23596171.391773045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-98352.362589595257</v>
      </c>
      <c r="L967" s="444">
        <f t="shared" ca="1" si="80"/>
        <v>-23702919.384092458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-23702919.384092458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-98797.145890926156</v>
      </c>
      <c r="L968" s="444">
        <f t="shared" ca="1" si="80"/>
        <v>-23810112.159713201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-23810112.159713201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-99243.782456012588</v>
      </c>
      <c r="L969" s="444">
        <f t="shared" ca="1" si="80"/>
        <v>-23917751.571899034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-23917751.571899034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-99692.280006786881</v>
      </c>
      <c r="L970" s="444">
        <f t="shared" ca="1" si="80"/>
        <v>-24025839.481635641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-24025839.481635641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-100142.64629735608</v>
      </c>
      <c r="L971" s="444">
        <f t="shared" ca="1" si="80"/>
        <v>-24134377.757662814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-24134377.757662814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-100594.88911413596</v>
      </c>
      <c r="L972" s="444">
        <f t="shared" ca="1" si="80"/>
        <v>-24243368.27650677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-24243368.27650677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-101049.01627598579</v>
      </c>
      <c r="L973" s="444">
        <f t="shared" ca="1" si="80"/>
        <v>-24352812.922512576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-24352812.922512576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-101505.03563434331</v>
      </c>
      <c r="L974" s="444">
        <f t="shared" ca="1" si="80"/>
        <v>-24462713.587876737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-24462713.587876737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-101962.95507336064</v>
      </c>
      <c r="L975" s="444">
        <f t="shared" ca="1" si="80"/>
        <v>-24573072.172679916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-24573072.172679916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-102422.78251004056</v>
      </c>
      <c r="L976" s="444">
        <f t="shared" ca="1" si="80"/>
        <v>-24683890.584919777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-24683890.584919777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-102884.52589437331</v>
      </c>
      <c r="L977" s="444">
        <f t="shared" ca="1" si="80"/>
        <v>-24795170.740543969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-24795170.740543969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-103348.19320947412</v>
      </c>
      <c r="L978" s="444">
        <f t="shared" ca="1" si="80"/>
        <v>-24906914.563483261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-24906914.563483261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-103813.79247172116</v>
      </c>
      <c r="L979" s="444">
        <f t="shared" ca="1" si="80"/>
        <v>-25019123.985684801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-25019123.985684801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-104281.33173089425</v>
      </c>
      <c r="L980" s="444">
        <f t="shared" ca="1" si="80"/>
        <v>-25131800.947145514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-25131800.947145514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-104750.81907031388</v>
      </c>
      <c r="L981" s="444">
        <f t="shared" ca="1" si="80"/>
        <v>-25244947.395945646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-25244947.395945646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-105222.26260698109</v>
      </c>
      <c r="L982" s="444">
        <f t="shared" ca="1" si="80"/>
        <v>-25358565.288282447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-25358565.288282447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-105695.67049171777</v>
      </c>
      <c r="L983" s="444">
        <f t="shared" ca="1" si="80"/>
        <v>-25472656.588503983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-25472656.588503983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-106171.05090930751</v>
      </c>
      <c r="L984" s="444">
        <f t="shared" ca="1" si="80"/>
        <v>-25587223.269143108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-25587223.269143108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-106648.41207863719</v>
      </c>
      <c r="L985" s="444">
        <f t="shared" ca="1" si="80"/>
        <v>-25702267.310951564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-25702267.310951564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-107127.76225283909</v>
      </c>
      <c r="L986" s="444">
        <f t="shared" ca="1" si="80"/>
        <v>-25817790.70293422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-25817790.70293422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-107609.10971943349</v>
      </c>
      <c r="L987" s="444">
        <f t="shared" ca="1" si="80"/>
        <v>-25933795.442383472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-25933795.442383472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-108092.46280047204</v>
      </c>
      <c r="L988" s="444">
        <f t="shared" ca="1" si="80"/>
        <v>-26050283.534913763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-26050283.534913763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-108577.82985268159</v>
      </c>
      <c r="L989" s="444">
        <f t="shared" ca="1" si="80"/>
        <v>-26167256.994496264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-26167256.994496264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-109065.21926760866</v>
      </c>
      <c r="L990" s="444">
        <f t="shared" ca="1" si="80"/>
        <v>-26284717.843493693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-26284717.843493693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-109554.63947176463</v>
      </c>
      <c r="L991" s="444">
        <f t="shared" ca="1" si="80"/>
        <v>-26402668.112695277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-26402668.112695277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-110046.09892677124</v>
      </c>
      <c r="L992" s="444">
        <f t="shared" ca="1" si="80"/>
        <v>-26521109.841351867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-26521109.841351867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-110539.60612950702</v>
      </c>
      <c r="L993" s="444">
        <f t="shared" ca="1" si="80"/>
        <v>-26640045.077211194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-26640045.077211194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-111035.16961225422</v>
      </c>
      <c r="L994" s="444">
        <f t="shared" ca="1" si="80"/>
        <v>-26759475.876553267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-26759475.876553267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-111532.7979428462</v>
      </c>
      <c r="L995" s="444">
        <f t="shared" ca="1" si="80"/>
        <v>-26879404.304225933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-26879404.304225933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-112032.49972481563</v>
      </c>
      <c r="L996" s="444">
        <f t="shared" ca="1" si="80"/>
        <v>-26999832.433680568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-26999832.433680568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-112534.28359754325</v>
      </c>
      <c r="L997" s="444">
        <f t="shared" ca="1" si="80"/>
        <v>-27120762.34700793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-27120762.34700793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-113038.15823640728</v>
      </c>
      <c r="L998" s="444">
        <f t="shared" ca="1" si="80"/>
        <v>-27242196.134974156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-27242196.134974156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-113544.13235293324</v>
      </c>
      <c r="L999" s="444">
        <f t="shared" ca="1" si="80"/>
        <v>-27364135.897056907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-27364135.897056907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-114052.21469494471</v>
      </c>
      <c r="L1000" s="444">
        <f t="shared" ca="1" si="80"/>
        <v>-27486583.741481669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-27486583.741481669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-114562.41404671453</v>
      </c>
      <c r="L1001" s="444">
        <f t="shared" ca="1" si="80"/>
        <v>-27609541.785258204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-27609541.785258204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-115074.73922911676</v>
      </c>
      <c r="L1002" s="444">
        <f t="shared" ca="1" si="80"/>
        <v>-27733012.154217139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-27733012.154217139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-115589.19909977898</v>
      </c>
      <c r="L1003" s="444">
        <f t="shared" ca="1" si="80"/>
        <v>-27856996.983046737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>
        <f>G1003+1</f>
        <v>84</v>
      </c>
      <c r="H1004" s="459">
        <v>997</v>
      </c>
      <c r="I1004" s="444">
        <f t="shared" ca="1" si="81"/>
        <v>-27856996.983046737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-116105.80255323564</v>
      </c>
      <c r="L1004" s="444">
        <f t="shared" ca="1" si="80"/>
        <v>-27981498.415329792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>
        <f t="shared" ref="G1005:G1015" si="103">G1004</f>
        <v>84</v>
      </c>
      <c r="H1005" s="459">
        <v>998</v>
      </c>
      <c r="I1005" s="444">
        <f t="shared" ca="1" si="81"/>
        <v>-27981498.415329792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-116624.55852108169</v>
      </c>
      <c r="L1005" s="444">
        <f t="shared" ca="1" si="80"/>
        <v>-28106518.603580691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>
        <f t="shared" si="103"/>
        <v>84</v>
      </c>
      <c r="H1006" s="459">
        <v>999</v>
      </c>
      <c r="I1006" s="444">
        <f t="shared" ca="1" si="81"/>
        <v>-28106518.603580691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-117145.47597212713</v>
      </c>
      <c r="L1006" s="444">
        <f t="shared" ca="1" si="80"/>
        <v>-28232059.709282637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>
        <f t="shared" si="103"/>
        <v>84</v>
      </c>
      <c r="H1007" s="459">
        <v>1000</v>
      </c>
      <c r="I1007" s="444">
        <f t="shared" ca="1" si="81"/>
        <v>-28232059.709282637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-117668.56391255189</v>
      </c>
      <c r="L1007" s="444">
        <f t="shared" ca="1" si="80"/>
        <v>-28358123.902925007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>
        <f t="shared" si="103"/>
        <v>84</v>
      </c>
      <c r="H1008" s="459">
        <v>1001</v>
      </c>
      <c r="I1008" s="444">
        <f t="shared" ca="1" si="81"/>
        <v>-28358123.902925007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-118193.83138606178</v>
      </c>
      <c r="L1008" s="444">
        <f t="shared" ca="1" si="80"/>
        <v>-28484713.364040889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>
        <f t="shared" si="103"/>
        <v>84</v>
      </c>
      <c r="H1009" s="459">
        <v>1002</v>
      </c>
      <c r="I1009" s="444">
        <f t="shared" ca="1" si="81"/>
        <v>-28484713.364040889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-118721.28747404461</v>
      </c>
      <c r="L1009" s="444">
        <f t="shared" ca="1" si="80"/>
        <v>-28611830.281244751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>
        <f t="shared" si="103"/>
        <v>84</v>
      </c>
      <c r="H1010" s="459">
        <v>1003</v>
      </c>
      <c r="I1010" s="444">
        <f t="shared" ca="1" si="81"/>
        <v>-28611830.281244751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-119250.94129572737</v>
      </c>
      <c r="L1010" s="444">
        <f t="shared" ca="1" si="80"/>
        <v>-28739476.852270298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>
        <f t="shared" si="103"/>
        <v>84</v>
      </c>
      <c r="H1011" s="459">
        <v>1004</v>
      </c>
      <c r="I1011" s="444">
        <f t="shared" ca="1" si="81"/>
        <v>-28739476.852270298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-119782.80200833381</v>
      </c>
      <c r="L1011" s="444">
        <f t="shared" ca="1" si="80"/>
        <v>-28867655.284008451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>
        <f t="shared" si="103"/>
        <v>84</v>
      </c>
      <c r="H1012" s="459">
        <v>1005</v>
      </c>
      <c r="I1012" s="444">
        <f t="shared" ca="1" si="81"/>
        <v>-28867655.284008451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-120316.8788072428</v>
      </c>
      <c r="L1012" s="444">
        <f t="shared" ca="1" si="80"/>
        <v>-28996367.792545512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>
        <f t="shared" si="103"/>
        <v>84</v>
      </c>
      <c r="H1013" s="459">
        <v>1006</v>
      </c>
      <c r="I1013" s="444">
        <f t="shared" ca="1" si="81"/>
        <v>-28996367.792545512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-120853.18092614719</v>
      </c>
      <c r="L1013" s="444">
        <f t="shared" ca="1" si="80"/>
        <v>-29125616.603201479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>
        <f t="shared" si="103"/>
        <v>84</v>
      </c>
      <c r="H1014" s="459">
        <v>1007</v>
      </c>
      <c r="I1014" s="444">
        <f t="shared" ca="1" si="81"/>
        <v>-29125616.603201479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-121391.71763721373</v>
      </c>
      <c r="L1014" s="444">
        <f t="shared" ca="1" si="80"/>
        <v>-29255403.950568512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>
        <f t="shared" si="103"/>
        <v>84</v>
      </c>
      <c r="H1015" s="459">
        <v>1008</v>
      </c>
      <c r="I1015" s="444">
        <f t="shared" ca="1" si="81"/>
        <v>-29255403.950568512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-121932.49825124304</v>
      </c>
      <c r="L1015" s="444">
        <f t="shared" ca="1" si="80"/>
        <v>-29385732.078549575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>
        <f>G1015+1</f>
        <v>85</v>
      </c>
      <c r="H1016" s="459">
        <v>1009</v>
      </c>
      <c r="I1016" s="444">
        <f t="shared" ca="1" si="81"/>
        <v>-29385732.078549575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-122475.53211783081</v>
      </c>
      <c r="L1016" s="444">
        <f t="shared" ca="1" si="80"/>
        <v>-29516603.240397226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>
        <f t="shared" ref="G1017:G1027" si="104">G1016</f>
        <v>85</v>
      </c>
      <c r="H1017" s="459">
        <v>1010</v>
      </c>
      <c r="I1017" s="444">
        <f t="shared" ca="1" si="81"/>
        <v>-29516603.240397226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-123020.82862552935</v>
      </c>
      <c r="L1017" s="444">
        <f t="shared" ca="1" si="80"/>
        <v>-29648019.698752575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>
        <f t="shared" si="104"/>
        <v>85</v>
      </c>
      <c r="H1018" s="459">
        <v>1011</v>
      </c>
      <c r="I1018" s="444">
        <f t="shared" ca="1" si="81"/>
        <v>-29648019.698752575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-123568.39720200998</v>
      </c>
      <c r="L1018" s="444">
        <f t="shared" ca="1" si="80"/>
        <v>-29779983.725684404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>
        <f t="shared" si="104"/>
        <v>85</v>
      </c>
      <c r="H1019" s="459">
        <v>1012</v>
      </c>
      <c r="I1019" s="444">
        <f t="shared" ca="1" si="81"/>
        <v>-29779983.725684404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-124118.24731422594</v>
      </c>
      <c r="L1019" s="444">
        <f t="shared" ca="1" si="80"/>
        <v>-29912497.602728449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>
        <f t="shared" si="104"/>
        <v>85</v>
      </c>
      <c r="H1020" s="459">
        <v>1013</v>
      </c>
      <c r="I1020" s="444">
        <f t="shared" ca="1" si="81"/>
        <v>-29912497.602728449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-124670.38846857613</v>
      </c>
      <c r="L1020" s="444">
        <f t="shared" ca="1" si="80"/>
        <v>-30045563.620926842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>
        <f t="shared" si="104"/>
        <v>85</v>
      </c>
      <c r="H1021" s="459">
        <v>1014</v>
      </c>
      <c r="I1021" s="444">
        <f t="shared" ca="1" si="81"/>
        <v>-30045563.620926842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-125224.83021106942</v>
      </c>
      <c r="L1021" s="444">
        <f t="shared" ca="1" si="80"/>
        <v>-30179184.08086773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>
        <f t="shared" si="104"/>
        <v>85</v>
      </c>
      <c r="H1022" s="459">
        <v>1015</v>
      </c>
      <c r="I1022" s="444">
        <f t="shared" ca="1" si="81"/>
        <v>-30179184.08086773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-125781.58212748979</v>
      </c>
      <c r="L1022" s="444">
        <f t="shared" ca="1" si="80"/>
        <v>-30313361.292725038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>
        <f t="shared" si="104"/>
        <v>85</v>
      </c>
      <c r="H1023" s="459">
        <v>1016</v>
      </c>
      <c r="I1023" s="444">
        <f t="shared" ca="1" si="81"/>
        <v>-30313361.292725038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-126340.6538435619</v>
      </c>
      <c r="L1023" s="444">
        <f t="shared" ca="1" si="80"/>
        <v>-30448097.576298419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>
        <f t="shared" si="104"/>
        <v>85</v>
      </c>
      <c r="H1024" s="459">
        <v>1017</v>
      </c>
      <c r="I1024" s="444">
        <f t="shared" ca="1" si="81"/>
        <v>-30448097.576298419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-126902.05502511766</v>
      </c>
      <c r="L1024" s="444">
        <f t="shared" ca="1" si="80"/>
        <v>-30583395.261053357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>
        <f t="shared" si="104"/>
        <v>85</v>
      </c>
      <c r="H1025" s="459">
        <v>1018</v>
      </c>
      <c r="I1025" s="444">
        <f t="shared" ca="1" si="81"/>
        <v>-30583395.261053357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-127465.79537826322</v>
      </c>
      <c r="L1025" s="444">
        <f t="shared" ca="1" si="80"/>
        <v>-30719256.68616144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>
        <f t="shared" si="104"/>
        <v>85</v>
      </c>
      <c r="H1026" s="459">
        <v>1019</v>
      </c>
      <c r="I1026" s="444">
        <f t="shared" ca="1" si="81"/>
        <v>-30719256.68616144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-128031.8846495469</v>
      </c>
      <c r="L1026" s="444">
        <f t="shared" ca="1" si="80"/>
        <v>-30855684.200540807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>
        <f t="shared" si="104"/>
        <v>85</v>
      </c>
      <c r="H1027" s="459">
        <v>1020</v>
      </c>
      <c r="I1027" s="444">
        <f t="shared" ca="1" si="81"/>
        <v>-30855684.200540807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-128600.33262612761</v>
      </c>
      <c r="L1027" s="444">
        <f t="shared" ca="1" si="80"/>
        <v>-30992680.162896752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>
        <f>G1027+1</f>
        <v>86</v>
      </c>
      <c r="H1028" s="459">
        <v>1021</v>
      </c>
      <c r="I1028" s="444">
        <f t="shared" ca="1" si="81"/>
        <v>-30992680.162896752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-129171.14913594404</v>
      </c>
      <c r="L1028" s="444">
        <f t="shared" ref="L1028:L1282" ca="1" si="106">I1028-J1028+K1028</f>
        <v>-31130246.941762514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-31130246.941762514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-129744.34404788472</v>
      </c>
      <c r="L1029" s="444">
        <f t="shared" ca="1" si="106"/>
        <v>-31268386.915540218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25">
      <c r="G1030" s="459">
        <f t="shared" si="107"/>
        <v>86</v>
      </c>
      <c r="H1030" s="459">
        <v>1023</v>
      </c>
      <c r="I1030" s="444">
        <f t="shared" ca="1" si="108"/>
        <v>-31268386.915540218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-130319.92727195848</v>
      </c>
      <c r="L1030" s="444">
        <f t="shared" ca="1" si="106"/>
        <v>-31407102.472541995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25">
      <c r="G1031" s="459">
        <f t="shared" si="107"/>
        <v>86</v>
      </c>
      <c r="H1031" s="459">
        <v>1024</v>
      </c>
      <c r="I1031" s="444">
        <f t="shared" ca="1" si="108"/>
        <v>-31407102.472541995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-130897.90875946589</v>
      </c>
      <c r="L1031" s="444">
        <f t="shared" ca="1" si="106"/>
        <v>-31546396.011031281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25">
      <c r="G1032" s="459">
        <f t="shared" si="107"/>
        <v>86</v>
      </c>
      <c r="H1032" s="459">
        <v>1025</v>
      </c>
      <c r="I1032" s="444">
        <f t="shared" ca="1" si="108"/>
        <v>-31546396.011031281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-131478.29850317125</v>
      </c>
      <c r="L1032" s="444">
        <f t="shared" ca="1" si="106"/>
        <v>-31686269.939264271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25">
      <c r="G1033" s="459">
        <f t="shared" si="107"/>
        <v>86</v>
      </c>
      <c r="H1033" s="459">
        <v>1026</v>
      </c>
      <c r="I1033" s="444">
        <f t="shared" ca="1" si="108"/>
        <v>-31686269.939264271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-132061.10653747537</v>
      </c>
      <c r="L1033" s="444">
        <f t="shared" ca="1" si="106"/>
        <v>-31826726.675531566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25">
      <c r="G1034" s="459">
        <f t="shared" si="107"/>
        <v>86</v>
      </c>
      <c r="H1034" s="459">
        <v>1027</v>
      </c>
      <c r="I1034" s="444">
        <f t="shared" ca="1" si="108"/>
        <v>-31826726.675531566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-132646.34293858911</v>
      </c>
      <c r="L1034" s="444">
        <f t="shared" ca="1" si="106"/>
        <v>-31967768.648199975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25">
      <c r="G1035" s="459">
        <f t="shared" si="107"/>
        <v>86</v>
      </c>
      <c r="H1035" s="459">
        <v>1028</v>
      </c>
      <c r="I1035" s="444">
        <f t="shared" ca="1" si="108"/>
        <v>-31967768.648199975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-133234.01782470747</v>
      </c>
      <c r="L1035" s="444">
        <f t="shared" ca="1" si="106"/>
        <v>-32109398.2957545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25">
      <c r="G1036" s="459">
        <f t="shared" si="107"/>
        <v>86</v>
      </c>
      <c r="H1036" s="459">
        <v>1029</v>
      </c>
      <c r="I1036" s="444">
        <f t="shared" ca="1" si="108"/>
        <v>-32109398.2957545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-133824.14135618467</v>
      </c>
      <c r="L1036" s="444">
        <f t="shared" ca="1" si="106"/>
        <v>-32251618.066840503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25">
      <c r="G1037" s="459">
        <f t="shared" si="107"/>
        <v>86</v>
      </c>
      <c r="H1037" s="459">
        <v>1030</v>
      </c>
      <c r="I1037" s="444">
        <f t="shared" ca="1" si="108"/>
        <v>-32251618.066840503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-134416.72373570967</v>
      </c>
      <c r="L1037" s="444">
        <f t="shared" ca="1" si="106"/>
        <v>-32394430.420306031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25">
      <c r="G1038" s="459">
        <f t="shared" si="107"/>
        <v>86</v>
      </c>
      <c r="H1038" s="459">
        <v>1031</v>
      </c>
      <c r="I1038" s="444">
        <f t="shared" ca="1" si="108"/>
        <v>-32394430.420306031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-135011.77520848269</v>
      </c>
      <c r="L1038" s="444">
        <f t="shared" ca="1" si="106"/>
        <v>-32537837.825244334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25">
      <c r="G1039" s="459">
        <f t="shared" si="107"/>
        <v>86</v>
      </c>
      <c r="H1039" s="459">
        <v>1032</v>
      </c>
      <c r="I1039" s="444">
        <f t="shared" ca="1" si="108"/>
        <v>-32537837.825244334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-135609.30606239231</v>
      </c>
      <c r="L1039" s="444">
        <f t="shared" ca="1" si="106"/>
        <v>-32681842.761036545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25">
      <c r="G1040" s="459">
        <f>G1039+1</f>
        <v>87</v>
      </c>
      <c r="H1040" s="459">
        <v>1033</v>
      </c>
      <c r="I1040" s="444">
        <f t="shared" ca="1" si="108"/>
        <v>-32681842.761036545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-136209.32662819317</v>
      </c>
      <c r="L1040" s="444">
        <f t="shared" ca="1" si="106"/>
        <v>-32826447.717394557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25">
      <c r="G1041" s="459">
        <f t="shared" ref="G1041:G1051" si="111">G1040</f>
        <v>87</v>
      </c>
      <c r="H1041" s="459">
        <v>1034</v>
      </c>
      <c r="I1041" s="444">
        <f t="shared" ca="1" si="108"/>
        <v>-32826447.717394557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-136811.84727968491</v>
      </c>
      <c r="L1041" s="444">
        <f t="shared" ca="1" si="106"/>
        <v>-32971655.194404062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25">
      <c r="G1042" s="459">
        <f t="shared" si="111"/>
        <v>87</v>
      </c>
      <c r="H1042" s="459">
        <v>1035</v>
      </c>
      <c r="I1042" s="444">
        <f t="shared" ca="1" si="108"/>
        <v>-32971655.194404062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-137416.87843389116</v>
      </c>
      <c r="L1042" s="444">
        <f t="shared" ca="1" si="106"/>
        <v>-33117467.702567771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25">
      <c r="G1043" s="459">
        <f t="shared" si="111"/>
        <v>87</v>
      </c>
      <c r="H1043" s="459">
        <v>1036</v>
      </c>
      <c r="I1043" s="444">
        <f t="shared" ca="1" si="108"/>
        <v>-33117467.702567771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-138024.43055123993</v>
      </c>
      <c r="L1043" s="444">
        <f t="shared" ca="1" si="106"/>
        <v>-33263887.762848828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25">
      <c r="G1044" s="459">
        <f t="shared" si="111"/>
        <v>87</v>
      </c>
      <c r="H1044" s="459">
        <v>1037</v>
      </c>
      <c r="I1044" s="444">
        <f t="shared" ca="1" si="108"/>
        <v>-33263887.762848828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-138634.51413574436</v>
      </c>
      <c r="L1044" s="444">
        <f t="shared" ca="1" si="106"/>
        <v>-33410917.906714391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25">
      <c r="G1045" s="459">
        <f t="shared" si="111"/>
        <v>87</v>
      </c>
      <c r="H1045" s="459">
        <v>1038</v>
      </c>
      <c r="I1045" s="444">
        <f t="shared" ca="1" si="108"/>
        <v>-33410917.906714391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-139247.1397351842</v>
      </c>
      <c r="L1045" s="444">
        <f t="shared" ca="1" si="106"/>
        <v>-33558560.676179394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25">
      <c r="G1046" s="459">
        <f t="shared" si="111"/>
        <v>87</v>
      </c>
      <c r="H1046" s="459">
        <v>1039</v>
      </c>
      <c r="I1046" s="444">
        <f t="shared" ca="1" si="108"/>
        <v>-33558560.676179394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-139862.31794128841</v>
      </c>
      <c r="L1046" s="444">
        <f t="shared" ca="1" si="106"/>
        <v>-33706818.623850502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25">
      <c r="G1047" s="459">
        <f t="shared" si="111"/>
        <v>87</v>
      </c>
      <c r="H1047" s="459">
        <v>1040</v>
      </c>
      <c r="I1047" s="444">
        <f t="shared" ca="1" si="108"/>
        <v>-33706818.623850502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-140480.05938991802</v>
      </c>
      <c r="L1047" s="444">
        <f t="shared" ca="1" si="106"/>
        <v>-33855694.312970243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25">
      <c r="G1048" s="459">
        <f t="shared" si="111"/>
        <v>87</v>
      </c>
      <c r="H1048" s="459">
        <v>1041</v>
      </c>
      <c r="I1048" s="444">
        <f t="shared" ca="1" si="108"/>
        <v>-33855694.312970243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-141100.37476125028</v>
      </c>
      <c r="L1048" s="444">
        <f t="shared" ca="1" si="106"/>
        <v>-34005190.317461319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25">
      <c r="G1049" s="459">
        <f t="shared" si="111"/>
        <v>87</v>
      </c>
      <c r="H1049" s="459">
        <v>1042</v>
      </c>
      <c r="I1049" s="444">
        <f t="shared" ca="1" si="108"/>
        <v>-34005190.317461319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-141723.27477996307</v>
      </c>
      <c r="L1049" s="444">
        <f t="shared" ca="1" si="106"/>
        <v>-34155309.221971102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25">
      <c r="G1050" s="459">
        <f t="shared" si="111"/>
        <v>87</v>
      </c>
      <c r="H1050" s="459">
        <v>1043</v>
      </c>
      <c r="I1050" s="444">
        <f t="shared" ca="1" si="108"/>
        <v>-34155309.221971102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-142348.77021542052</v>
      </c>
      <c r="L1050" s="444">
        <f t="shared" ca="1" si="106"/>
        <v>-34306053.621916346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25">
      <c r="G1051" s="459">
        <f t="shared" si="111"/>
        <v>87</v>
      </c>
      <c r="H1051" s="459">
        <v>1044</v>
      </c>
      <c r="I1051" s="444">
        <f t="shared" ca="1" si="108"/>
        <v>-34306053.621916346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-142976.87188185903</v>
      </c>
      <c r="L1051" s="444">
        <f t="shared" ca="1" si="106"/>
        <v>-34457426.123528026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25">
      <c r="G1052" s="459">
        <f>G1051+1</f>
        <v>88</v>
      </c>
      <c r="H1052" s="459">
        <v>1045</v>
      </c>
      <c r="I1052" s="444">
        <f t="shared" ca="1" si="108"/>
        <v>-34457426.123528026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-143607.59063857436</v>
      </c>
      <c r="L1052" s="444">
        <f t="shared" ca="1" si="106"/>
        <v>-34609429.343896426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25">
      <c r="G1053" s="459">
        <f t="shared" ref="G1053:G1063" si="112">G1052</f>
        <v>88</v>
      </c>
      <c r="H1053" s="459">
        <v>1046</v>
      </c>
      <c r="I1053" s="444">
        <f t="shared" ca="1" si="108"/>
        <v>-34609429.343896426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-144240.93739010938</v>
      </c>
      <c r="L1053" s="444">
        <f t="shared" ca="1" si="106"/>
        <v>-34762065.91101636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25">
      <c r="G1054" s="459">
        <f t="shared" si="112"/>
        <v>88</v>
      </c>
      <c r="H1054" s="459">
        <v>1047</v>
      </c>
      <c r="I1054" s="444">
        <f t="shared" ca="1" si="108"/>
        <v>-34762065.91101636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-144876.92308644243</v>
      </c>
      <c r="L1054" s="444">
        <f t="shared" ca="1" si="106"/>
        <v>-34915338.463832624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25">
      <c r="G1055" s="459">
        <f t="shared" si="112"/>
        <v>88</v>
      </c>
      <c r="H1055" s="459">
        <v>1048</v>
      </c>
      <c r="I1055" s="444">
        <f t="shared" ca="1" si="108"/>
        <v>-34915338.463832624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-145515.55872317686</v>
      </c>
      <c r="L1055" s="444">
        <f t="shared" ca="1" si="106"/>
        <v>-35069249.652285621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25">
      <c r="G1056" s="459">
        <f t="shared" si="112"/>
        <v>88</v>
      </c>
      <c r="H1056" s="459">
        <v>1049</v>
      </c>
      <c r="I1056" s="444">
        <f t="shared" ca="1" si="108"/>
        <v>-35069249.652285621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-146156.85534173102</v>
      </c>
      <c r="L1056" s="444">
        <f t="shared" ca="1" si="106"/>
        <v>-35223802.137357175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25">
      <c r="G1057" s="459">
        <f t="shared" si="112"/>
        <v>88</v>
      </c>
      <c r="H1057" s="459">
        <v>1050</v>
      </c>
      <c r="I1057" s="444">
        <f t="shared" ca="1" si="108"/>
        <v>-35223802.137357175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-146800.82402952915</v>
      </c>
      <c r="L1057" s="444">
        <f t="shared" ca="1" si="106"/>
        <v>-35378998.591116525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25">
      <c r="G1058" s="459">
        <f t="shared" si="112"/>
        <v>88</v>
      </c>
      <c r="H1058" s="459">
        <v>1051</v>
      </c>
      <c r="I1058" s="444">
        <f t="shared" ca="1" si="108"/>
        <v>-35378998.591116525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-147447.4759201931</v>
      </c>
      <c r="L1058" s="444">
        <f t="shared" ca="1" si="106"/>
        <v>-35534841.69676654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25">
      <c r="G1059" s="459">
        <f t="shared" si="112"/>
        <v>88</v>
      </c>
      <c r="H1059" s="459">
        <v>1052</v>
      </c>
      <c r="I1059" s="444">
        <f t="shared" ca="1" si="108"/>
        <v>-35534841.69676654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-148096.82219373484</v>
      </c>
      <c r="L1059" s="444">
        <f t="shared" ca="1" si="106"/>
        <v>-35691334.148690097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25">
      <c r="G1060" s="459">
        <f t="shared" si="112"/>
        <v>88</v>
      </c>
      <c r="H1060" s="459">
        <v>1053</v>
      </c>
      <c r="I1060" s="444">
        <f t="shared" ca="1" si="108"/>
        <v>-35691334.148690097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-148748.87407674966</v>
      </c>
      <c r="L1060" s="444">
        <f t="shared" ca="1" si="106"/>
        <v>-35848478.652496666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25">
      <c r="G1061" s="459">
        <f t="shared" si="112"/>
        <v>88</v>
      </c>
      <c r="H1061" s="459">
        <v>1054</v>
      </c>
      <c r="I1061" s="444">
        <f t="shared" ca="1" si="108"/>
        <v>-35848478.652496666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-149403.64284261037</v>
      </c>
      <c r="L1061" s="444">
        <f t="shared" ca="1" si="106"/>
        <v>-36006277.925069101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25">
      <c r="G1062" s="459">
        <f t="shared" si="112"/>
        <v>88</v>
      </c>
      <c r="H1062" s="459">
        <v>1055</v>
      </c>
      <c r="I1062" s="444">
        <f t="shared" ca="1" si="108"/>
        <v>-36006277.925069101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-150061.13981166217</v>
      </c>
      <c r="L1062" s="444">
        <f t="shared" ca="1" si="106"/>
        <v>-36164734.694610588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25">
      <c r="G1063" s="459">
        <f t="shared" si="112"/>
        <v>88</v>
      </c>
      <c r="H1063" s="459">
        <v>1056</v>
      </c>
      <c r="I1063" s="444">
        <f t="shared" ca="1" si="108"/>
        <v>-36164734.694610588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-150721.37635141838</v>
      </c>
      <c r="L1063" s="444">
        <f t="shared" ca="1" si="106"/>
        <v>-36323851.700691827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25">
      <c r="G1064" s="459">
        <f>G1063+1</f>
        <v>89</v>
      </c>
      <c r="H1064" s="459">
        <v>1057</v>
      </c>
      <c r="I1064" s="444">
        <f t="shared" ca="1" si="108"/>
        <v>-36323851.700691827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-151384.36387675686</v>
      </c>
      <c r="L1064" s="444">
        <f t="shared" ca="1" si="106"/>
        <v>-36483631.694298409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25">
      <c r="G1065" s="459">
        <f t="shared" ref="G1065:G1075" si="113">G1064</f>
        <v>89</v>
      </c>
      <c r="H1065" s="459">
        <v>1058</v>
      </c>
      <c r="I1065" s="444">
        <f t="shared" ca="1" si="108"/>
        <v>-36483631.694298409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-152050.11385011763</v>
      </c>
      <c r="L1065" s="444">
        <f t="shared" ca="1" si="106"/>
        <v>-36644077.437878348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25">
      <c r="G1066" s="459">
        <f t="shared" si="113"/>
        <v>89</v>
      </c>
      <c r="H1066" s="459">
        <v>1059</v>
      </c>
      <c r="I1066" s="444">
        <f t="shared" ca="1" si="108"/>
        <v>-36644077.437878348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-152718.6377817007</v>
      </c>
      <c r="L1066" s="444">
        <f t="shared" ca="1" si="106"/>
        <v>-36805191.705389872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25">
      <c r="G1067" s="459">
        <f t="shared" si="113"/>
        <v>89</v>
      </c>
      <c r="H1067" s="459">
        <v>1060</v>
      </c>
      <c r="I1067" s="444">
        <f t="shared" ca="1" si="108"/>
        <v>-36805191.705389872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-153389.94722966538</v>
      </c>
      <c r="L1067" s="444">
        <f t="shared" ca="1" si="106"/>
        <v>-36966977.282349363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25">
      <c r="G1068" s="459">
        <f t="shared" si="113"/>
        <v>89</v>
      </c>
      <c r="H1068" s="459">
        <v>1061</v>
      </c>
      <c r="I1068" s="444">
        <f t="shared" ca="1" si="108"/>
        <v>-36966977.282349363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-154064.05380032994</v>
      </c>
      <c r="L1068" s="444">
        <f t="shared" ca="1" si="106"/>
        <v>-37129436.965879515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25">
      <c r="G1069" s="459">
        <f t="shared" si="113"/>
        <v>89</v>
      </c>
      <c r="H1069" s="459">
        <v>1062</v>
      </c>
      <c r="I1069" s="444">
        <f t="shared" ca="1" si="108"/>
        <v>-37129436.965879515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-154740.96914837224</v>
      </c>
      <c r="L1069" s="444">
        <f t="shared" ca="1" si="106"/>
        <v>-37292573.564757712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25">
      <c r="G1070" s="459">
        <f t="shared" si="113"/>
        <v>89</v>
      </c>
      <c r="H1070" s="459">
        <v>1063</v>
      </c>
      <c r="I1070" s="444">
        <f t="shared" ca="1" si="108"/>
        <v>-37292573.564757712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-155420.70497703139</v>
      </c>
      <c r="L1070" s="444">
        <f t="shared" ca="1" si="106"/>
        <v>-37456389.899464563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25">
      <c r="G1071" s="459">
        <f t="shared" si="113"/>
        <v>89</v>
      </c>
      <c r="H1071" s="459">
        <v>1064</v>
      </c>
      <c r="I1071" s="444">
        <f t="shared" ca="1" si="108"/>
        <v>-37456389.899464563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-156103.27303830994</v>
      </c>
      <c r="L1071" s="444">
        <f t="shared" ca="1" si="106"/>
        <v>-37620888.802232698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25">
      <c r="G1072" s="459">
        <f t="shared" si="113"/>
        <v>89</v>
      </c>
      <c r="H1072" s="459">
        <v>1065</v>
      </c>
      <c r="I1072" s="444">
        <f t="shared" ca="1" si="108"/>
        <v>-37620888.802232698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-156788.68513317718</v>
      </c>
      <c r="L1072" s="444">
        <f t="shared" ca="1" si="106"/>
        <v>-37786073.117095694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25">
      <c r="G1073" s="459">
        <f t="shared" si="113"/>
        <v>89</v>
      </c>
      <c r="H1073" s="459">
        <v>1066</v>
      </c>
      <c r="I1073" s="444">
        <f t="shared" ca="1" si="108"/>
        <v>-37786073.117095694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-157476.95311177298</v>
      </c>
      <c r="L1073" s="444">
        <f t="shared" ca="1" si="106"/>
        <v>-37951945.699937291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25">
      <c r="G1074" s="459">
        <f t="shared" si="113"/>
        <v>89</v>
      </c>
      <c r="H1074" s="459">
        <v>1067</v>
      </c>
      <c r="I1074" s="444">
        <f t="shared" ca="1" si="108"/>
        <v>-37951945.699937291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-158168.08887361299</v>
      </c>
      <c r="L1074" s="444">
        <f t="shared" ca="1" si="106"/>
        <v>-38118509.418540724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25">
      <c r="G1075" s="459">
        <f t="shared" si="113"/>
        <v>89</v>
      </c>
      <c r="H1075" s="459">
        <v>1068</v>
      </c>
      <c r="I1075" s="444">
        <f t="shared" ca="1" si="108"/>
        <v>-38118509.418540724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-158862.10436779395</v>
      </c>
      <c r="L1075" s="444">
        <f t="shared" ca="1" si="106"/>
        <v>-38285767.152638339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25">
      <c r="G1076" s="459">
        <f>G1075+1</f>
        <v>90</v>
      </c>
      <c r="H1076" s="459">
        <v>1069</v>
      </c>
      <c r="I1076" s="444">
        <f t="shared" ca="1" si="108"/>
        <v>-38285767.152638339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-159559.01159320067</v>
      </c>
      <c r="L1076" s="444">
        <f t="shared" ca="1" si="106"/>
        <v>-38453721.793961361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25">
      <c r="G1077" s="459">
        <f t="shared" ref="G1077:G1087" si="114">G1076</f>
        <v>90</v>
      </c>
      <c r="H1077" s="459">
        <v>1070</v>
      </c>
      <c r="I1077" s="444">
        <f t="shared" ca="1" si="108"/>
        <v>-38453721.793961361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-160258.82259871328</v>
      </c>
      <c r="L1077" s="444">
        <f t="shared" ca="1" si="106"/>
        <v>-38622376.246289894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25">
      <c r="G1078" s="459">
        <f t="shared" si="114"/>
        <v>90</v>
      </c>
      <c r="H1078" s="459">
        <v>1071</v>
      </c>
      <c r="I1078" s="444">
        <f t="shared" ca="1" si="108"/>
        <v>-38622376.246289894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-160961.5494834155</v>
      </c>
      <c r="L1078" s="444">
        <f t="shared" ca="1" si="106"/>
        <v>-38791733.425503135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25">
      <c r="G1079" s="459">
        <f t="shared" si="114"/>
        <v>90</v>
      </c>
      <c r="H1079" s="459">
        <v>1072</v>
      </c>
      <c r="I1079" s="444">
        <f t="shared" ca="1" si="108"/>
        <v>-38791733.425503135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-161667.20439680398</v>
      </c>
      <c r="L1079" s="444">
        <f t="shared" ca="1" si="106"/>
        <v>-38961796.259629764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25">
      <c r="G1080" s="459">
        <f t="shared" si="114"/>
        <v>90</v>
      </c>
      <c r="H1080" s="459">
        <v>1073</v>
      </c>
      <c r="I1080" s="444">
        <f t="shared" ca="1" si="108"/>
        <v>-38961796.259629764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-162375.79953899828</v>
      </c>
      <c r="L1080" s="444">
        <f t="shared" ca="1" si="106"/>
        <v>-39132567.688898586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25">
      <c r="G1081" s="459">
        <f t="shared" si="114"/>
        <v>90</v>
      </c>
      <c r="H1081" s="459">
        <v>1074</v>
      </c>
      <c r="I1081" s="444">
        <f t="shared" ca="1" si="108"/>
        <v>-39132567.688898586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-163087.3471609517</v>
      </c>
      <c r="L1081" s="444">
        <f t="shared" ca="1" si="106"/>
        <v>-39304050.665789358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25">
      <c r="G1082" s="459">
        <f t="shared" si="114"/>
        <v>90</v>
      </c>
      <c r="H1082" s="459">
        <v>1075</v>
      </c>
      <c r="I1082" s="444">
        <f t="shared" ca="1" si="108"/>
        <v>-39304050.665789358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-163801.85956466326</v>
      </c>
      <c r="L1082" s="444">
        <f t="shared" ca="1" si="106"/>
        <v>-39476248.155083843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25">
      <c r="G1083" s="459">
        <f t="shared" si="114"/>
        <v>90</v>
      </c>
      <c r="H1083" s="459">
        <v>1076</v>
      </c>
      <c r="I1083" s="444">
        <f t="shared" ca="1" si="108"/>
        <v>-39476248.155083843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-164519.34910339027</v>
      </c>
      <c r="L1083" s="444">
        <f t="shared" ca="1" si="106"/>
        <v>-39649163.133917056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25">
      <c r="G1084" s="459">
        <f t="shared" si="114"/>
        <v>90</v>
      </c>
      <c r="H1084" s="459">
        <v>1077</v>
      </c>
      <c r="I1084" s="444">
        <f t="shared" ca="1" si="108"/>
        <v>-39649163.133917056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-165239.82818186199</v>
      </c>
      <c r="L1084" s="444">
        <f t="shared" ca="1" si="106"/>
        <v>-39822798.591828741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25">
      <c r="G1085" s="459">
        <f t="shared" si="114"/>
        <v>90</v>
      </c>
      <c r="H1085" s="459">
        <v>1078</v>
      </c>
      <c r="I1085" s="444">
        <f t="shared" ca="1" si="108"/>
        <v>-39822798.591828741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-165963.30925649402</v>
      </c>
      <c r="L1085" s="444">
        <f t="shared" ca="1" si="106"/>
        <v>-39997157.530815057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25">
      <c r="G1086" s="459">
        <f t="shared" si="114"/>
        <v>90</v>
      </c>
      <c r="H1086" s="459">
        <v>1079</v>
      </c>
      <c r="I1086" s="444">
        <f t="shared" ca="1" si="108"/>
        <v>-39997157.530815057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-166689.80483560366</v>
      </c>
      <c r="L1086" s="444">
        <f t="shared" ca="1" si="106"/>
        <v>-40172242.965380482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25">
      <c r="G1087" s="459">
        <f t="shared" si="114"/>
        <v>90</v>
      </c>
      <c r="H1087" s="459">
        <v>1080</v>
      </c>
      <c r="I1087" s="444">
        <f t="shared" ca="1" si="108"/>
        <v>-40172242.965380482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-167419.32747962626</v>
      </c>
      <c r="L1087" s="444">
        <f t="shared" ca="1" si="106"/>
        <v>-40348057.922589928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25">
      <c r="G1088" s="459">
        <f>G1087+1</f>
        <v>91</v>
      </c>
      <c r="H1088" s="459">
        <v>1081</v>
      </c>
      <c r="I1088" s="444">
        <f t="shared" ca="1" si="108"/>
        <v>-40348057.922589928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-168151.88980133229</v>
      </c>
      <c r="L1088" s="444">
        <f t="shared" ca="1" si="106"/>
        <v>-40524605.442121081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25">
      <c r="G1089" s="459">
        <f t="shared" ref="G1089:G1099" si="115">G1088</f>
        <v>91</v>
      </c>
      <c r="H1089" s="459">
        <v>1082</v>
      </c>
      <c r="I1089" s="444">
        <f t="shared" ca="1" si="108"/>
        <v>-40524605.442121081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-168887.50446604542</v>
      </c>
      <c r="L1089" s="444">
        <f t="shared" ca="1" si="106"/>
        <v>-40701888.576316945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25">
      <c r="G1090" s="459">
        <f t="shared" si="115"/>
        <v>91</v>
      </c>
      <c r="H1090" s="459">
        <v>1083</v>
      </c>
      <c r="I1090" s="444">
        <f t="shared" ca="1" si="108"/>
        <v>-40701888.576316945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-169626.18419186154</v>
      </c>
      <c r="L1090" s="444">
        <f t="shared" ca="1" si="106"/>
        <v>-40879910.390238628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25">
      <c r="G1091" s="459">
        <f t="shared" si="115"/>
        <v>91</v>
      </c>
      <c r="H1091" s="459">
        <v>1084</v>
      </c>
      <c r="I1091" s="444">
        <f t="shared" ca="1" si="108"/>
        <v>-40879910.390238628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-170367.94174986854</v>
      </c>
      <c r="L1091" s="444">
        <f t="shared" ca="1" si="106"/>
        <v>-41058673.961718321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25">
      <c r="G1092" s="459">
        <f t="shared" si="115"/>
        <v>91</v>
      </c>
      <c r="H1092" s="459">
        <v>1085</v>
      </c>
      <c r="I1092" s="444">
        <f t="shared" ca="1" si="108"/>
        <v>-41058673.961718321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-171112.78996436726</v>
      </c>
      <c r="L1092" s="444">
        <f t="shared" ca="1" si="106"/>
        <v>-41238182.381412514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25">
      <c r="G1093" s="459">
        <f t="shared" si="115"/>
        <v>91</v>
      </c>
      <c r="H1093" s="459">
        <v>1086</v>
      </c>
      <c r="I1093" s="444">
        <f t="shared" ca="1" si="108"/>
        <v>-41238182.381412514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-171860.74171309307</v>
      </c>
      <c r="L1093" s="444">
        <f t="shared" ca="1" si="106"/>
        <v>-41418438.752855428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25">
      <c r="G1094" s="459">
        <f t="shared" si="115"/>
        <v>91</v>
      </c>
      <c r="H1094" s="459">
        <v>1087</v>
      </c>
      <c r="I1094" s="444">
        <f t="shared" ca="1" si="108"/>
        <v>-41418438.752855428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-172611.80992743853</v>
      </c>
      <c r="L1094" s="444">
        <f t="shared" ca="1" si="106"/>
        <v>-41599446.192512691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25">
      <c r="G1095" s="459">
        <f t="shared" si="115"/>
        <v>91</v>
      </c>
      <c r="H1095" s="459">
        <v>1088</v>
      </c>
      <c r="I1095" s="444">
        <f t="shared" ca="1" si="108"/>
        <v>-41599446.192512691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-173366.00759267714</v>
      </c>
      <c r="L1095" s="444">
        <f t="shared" ca="1" si="106"/>
        <v>-41781207.829835191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25">
      <c r="G1096" s="459">
        <f t="shared" si="115"/>
        <v>91</v>
      </c>
      <c r="H1096" s="459">
        <v>1089</v>
      </c>
      <c r="I1096" s="444">
        <f t="shared" ca="1" si="108"/>
        <v>-41781207.829835191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-174123.34774818755</v>
      </c>
      <c r="L1096" s="444">
        <f t="shared" ca="1" si="106"/>
        <v>-41963726.807313204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25">
      <c r="G1097" s="459">
        <f t="shared" si="115"/>
        <v>91</v>
      </c>
      <c r="H1097" s="459">
        <v>1090</v>
      </c>
      <c r="I1097" s="444">
        <f t="shared" ca="1" si="108"/>
        <v>-41963726.807313204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-174883.84348767926</v>
      </c>
      <c r="L1097" s="444">
        <f t="shared" ca="1" si="106"/>
        <v>-42147006.280530706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25">
      <c r="G1098" s="459">
        <f t="shared" si="115"/>
        <v>91</v>
      </c>
      <c r="H1098" s="459">
        <v>1091</v>
      </c>
      <c r="I1098" s="444">
        <f t="shared" ca="1" si="108"/>
        <v>-42147006.280530706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-175647.50795941887</v>
      </c>
      <c r="L1098" s="444">
        <f t="shared" ca="1" si="106"/>
        <v>-42331049.418219946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25">
      <c r="G1099" s="459">
        <f t="shared" si="115"/>
        <v>91</v>
      </c>
      <c r="H1099" s="459">
        <v>1092</v>
      </c>
      <c r="I1099" s="444">
        <f t="shared" ca="1" si="108"/>
        <v>-42331049.418219946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-176414.35436645738</v>
      </c>
      <c r="L1099" s="444">
        <f t="shared" ca="1" si="106"/>
        <v>-42515859.402316228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25">
      <c r="G1100" s="459">
        <f>G1099+1</f>
        <v>92</v>
      </c>
      <c r="H1100" s="459">
        <v>1093</v>
      </c>
      <c r="I1100" s="444">
        <f t="shared" ca="1" si="108"/>
        <v>-42515859.402316228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-177184.39596685854</v>
      </c>
      <c r="L1100" s="444">
        <f t="shared" ca="1" si="106"/>
        <v>-42701439.428012908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25">
      <c r="G1101" s="459">
        <f t="shared" ref="G1101:G1111" si="116">G1100</f>
        <v>92</v>
      </c>
      <c r="H1101" s="459">
        <v>1094</v>
      </c>
      <c r="I1101" s="444">
        <f t="shared" ca="1" si="108"/>
        <v>-42701439.428012908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-177957.64607392804</v>
      </c>
      <c r="L1101" s="444">
        <f t="shared" ca="1" si="106"/>
        <v>-42887792.70381666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25">
      <c r="G1102" s="459">
        <f t="shared" si="116"/>
        <v>92</v>
      </c>
      <c r="H1102" s="459">
        <v>1095</v>
      </c>
      <c r="I1102" s="444">
        <f t="shared" ca="1" si="108"/>
        <v>-42887792.70381666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-178734.11805644367</v>
      </c>
      <c r="L1102" s="444">
        <f t="shared" ca="1" si="106"/>
        <v>-43074922.451602928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25">
      <c r="G1103" s="459">
        <f t="shared" si="116"/>
        <v>92</v>
      </c>
      <c r="H1103" s="459">
        <v>1096</v>
      </c>
      <c r="I1103" s="444">
        <f t="shared" ca="1" si="108"/>
        <v>-43074922.451602928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-179513.82533888647</v>
      </c>
      <c r="L1103" s="444">
        <f t="shared" ca="1" si="106"/>
        <v>-43262831.906671636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25">
      <c r="G1104" s="459">
        <f t="shared" si="116"/>
        <v>92</v>
      </c>
      <c r="H1104" s="459">
        <v>1097</v>
      </c>
      <c r="I1104" s="444">
        <f t="shared" ca="1" si="108"/>
        <v>-43262831.906671636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-180296.78140167275</v>
      </c>
      <c r="L1104" s="444">
        <f t="shared" ca="1" si="106"/>
        <v>-43451524.31780313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25">
      <c r="G1105" s="459">
        <f t="shared" si="116"/>
        <v>92</v>
      </c>
      <c r="H1105" s="459">
        <v>1098</v>
      </c>
      <c r="I1105" s="444">
        <f t="shared" ca="1" si="108"/>
        <v>-43451524.31780313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-181082.99978138731</v>
      </c>
      <c r="L1105" s="444">
        <f t="shared" ca="1" si="106"/>
        <v>-43641002.947314337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25">
      <c r="G1106" s="459">
        <f t="shared" si="116"/>
        <v>92</v>
      </c>
      <c r="H1106" s="459">
        <v>1099</v>
      </c>
      <c r="I1106" s="444">
        <f t="shared" ca="1" si="108"/>
        <v>-43641002.947314337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-181872.49407101734</v>
      </c>
      <c r="L1106" s="444">
        <f t="shared" ca="1" si="106"/>
        <v>-43831271.071115173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25">
      <c r="G1107" s="459">
        <f t="shared" si="116"/>
        <v>92</v>
      </c>
      <c r="H1107" s="459">
        <v>1100</v>
      </c>
      <c r="I1107" s="444">
        <f t="shared" ca="1" si="108"/>
        <v>-43831271.071115173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-182665.27792018748</v>
      </c>
      <c r="L1107" s="444">
        <f t="shared" ca="1" si="106"/>
        <v>-44022331.978765182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25">
      <c r="G1108" s="459">
        <f t="shared" si="116"/>
        <v>92</v>
      </c>
      <c r="H1108" s="459">
        <v>1101</v>
      </c>
      <c r="I1108" s="444">
        <f t="shared" ca="1" si="108"/>
        <v>-44022331.978765182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-183461.36503539584</v>
      </c>
      <c r="L1108" s="444">
        <f t="shared" ca="1" si="106"/>
        <v>-44214188.973530397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25">
      <c r="G1109" s="459">
        <f t="shared" si="116"/>
        <v>92</v>
      </c>
      <c r="H1109" s="459">
        <v>1102</v>
      </c>
      <c r="I1109" s="444">
        <f t="shared" ca="1" si="108"/>
        <v>-44214188.973530397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-184260.76918025091</v>
      </c>
      <c r="L1109" s="444">
        <f t="shared" ca="1" si="106"/>
        <v>-44406845.372440472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25">
      <c r="G1110" s="459">
        <f t="shared" si="116"/>
        <v>92</v>
      </c>
      <c r="H1110" s="459">
        <v>1103</v>
      </c>
      <c r="I1110" s="444">
        <f t="shared" ca="1" si="108"/>
        <v>-44406845.372440472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-185063.50417570956</v>
      </c>
      <c r="L1110" s="444">
        <f t="shared" ca="1" si="106"/>
        <v>-44600304.506346002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25">
      <c r="G1111" s="459">
        <f t="shared" si="116"/>
        <v>92</v>
      </c>
      <c r="H1111" s="459">
        <v>1104</v>
      </c>
      <c r="I1111" s="444">
        <f t="shared" ca="1" si="108"/>
        <v>-44600304.506346002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-185869.58390031592</v>
      </c>
      <c r="L1111" s="444">
        <f t="shared" ca="1" si="106"/>
        <v>-44794569.719976142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25">
      <c r="G1112" s="459">
        <f>G1111+1</f>
        <v>93</v>
      </c>
      <c r="H1112" s="459">
        <v>1105</v>
      </c>
      <c r="I1112" s="444">
        <f t="shared" ca="1" si="108"/>
        <v>-44794569.719976142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-186679.02229044153</v>
      </c>
      <c r="L1112" s="444">
        <f t="shared" ca="1" si="106"/>
        <v>-44989644.371996403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25">
      <c r="G1113" s="459">
        <f t="shared" ref="G1113:G1123" si="117">G1112</f>
        <v>93</v>
      </c>
      <c r="H1113" s="459">
        <v>1106</v>
      </c>
      <c r="I1113" s="444">
        <f t="shared" ca="1" si="108"/>
        <v>-44989644.371996403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-187491.83334052595</v>
      </c>
      <c r="L1113" s="444">
        <f t="shared" ca="1" si="106"/>
        <v>-45185531.835066751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25">
      <c r="G1114" s="459">
        <f t="shared" si="117"/>
        <v>93</v>
      </c>
      <c r="H1114" s="459">
        <v>1107</v>
      </c>
      <c r="I1114" s="444">
        <f t="shared" ca="1" si="108"/>
        <v>-45185531.835066751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-188308.03110331905</v>
      </c>
      <c r="L1114" s="444">
        <f t="shared" ca="1" si="106"/>
        <v>-45382235.495899893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25">
      <c r="G1115" s="459">
        <f t="shared" si="117"/>
        <v>93</v>
      </c>
      <c r="H1115" s="459">
        <v>1108</v>
      </c>
      <c r="I1115" s="444">
        <f t="shared" ca="1" si="108"/>
        <v>-45382235.495899893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-189127.62969012381</v>
      </c>
      <c r="L1115" s="444">
        <f t="shared" ca="1" si="106"/>
        <v>-45579758.755319841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25">
      <c r="G1116" s="459">
        <f t="shared" si="117"/>
        <v>93</v>
      </c>
      <c r="H1116" s="459">
        <v>1109</v>
      </c>
      <c r="I1116" s="444">
        <f t="shared" ca="1" si="108"/>
        <v>-45579758.755319841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-189950.64327104026</v>
      </c>
      <c r="L1116" s="444">
        <f t="shared" ca="1" si="106"/>
        <v>-45778105.028320707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25">
      <c r="G1117" s="459">
        <f t="shared" si="117"/>
        <v>93</v>
      </c>
      <c r="H1117" s="459">
        <v>1110</v>
      </c>
      <c r="I1117" s="444">
        <f t="shared" ca="1" si="108"/>
        <v>-45778105.028320707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-190777.08607521054</v>
      </c>
      <c r="L1117" s="444">
        <f t="shared" ca="1" si="106"/>
        <v>-45977277.744125739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25">
      <c r="G1118" s="459">
        <f t="shared" si="117"/>
        <v>93</v>
      </c>
      <c r="H1118" s="459">
        <v>1111</v>
      </c>
      <c r="I1118" s="444">
        <f t="shared" ca="1" si="108"/>
        <v>-45977277.744125739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-191606.97239106483</v>
      </c>
      <c r="L1118" s="444">
        <f t="shared" ca="1" si="106"/>
        <v>-46177280.346246623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25">
      <c r="G1119" s="459">
        <f t="shared" si="117"/>
        <v>93</v>
      </c>
      <c r="H1119" s="459">
        <v>1112</v>
      </c>
      <c r="I1119" s="444">
        <f t="shared" ca="1" si="108"/>
        <v>-46177280.346246623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-192440.31656656851</v>
      </c>
      <c r="L1119" s="444">
        <f t="shared" ca="1" si="106"/>
        <v>-46378116.292543016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25">
      <c r="G1120" s="459">
        <f t="shared" si="117"/>
        <v>93</v>
      </c>
      <c r="H1120" s="459">
        <v>1113</v>
      </c>
      <c r="I1120" s="444">
        <f t="shared" ca="1" si="108"/>
        <v>-46378116.292543016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-193277.13300947016</v>
      </c>
      <c r="L1120" s="444">
        <f t="shared" ca="1" si="106"/>
        <v>-46579789.05528231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25">
      <c r="G1121" s="459">
        <f t="shared" si="117"/>
        <v>93</v>
      </c>
      <c r="H1121" s="459">
        <v>1114</v>
      </c>
      <c r="I1121" s="444">
        <f t="shared" ca="1" si="108"/>
        <v>-46579789.05528231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-194117.43618755054</v>
      </c>
      <c r="L1121" s="444">
        <f t="shared" ca="1" si="106"/>
        <v>-46782302.121199682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25">
      <c r="G1122" s="459">
        <f t="shared" si="117"/>
        <v>93</v>
      </c>
      <c r="H1122" s="459">
        <v>1115</v>
      </c>
      <c r="I1122" s="444">
        <f t="shared" ca="1" si="108"/>
        <v>-46782302.121199682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-194961.24062887294</v>
      </c>
      <c r="L1122" s="444">
        <f t="shared" ca="1" si="106"/>
        <v>-46985658.99155838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25">
      <c r="G1123" s="459">
        <f t="shared" si="117"/>
        <v>93</v>
      </c>
      <c r="H1123" s="459">
        <v>1116</v>
      </c>
      <c r="I1123" s="444">
        <f t="shared" ca="1" si="108"/>
        <v>-46985658.99155838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-195808.56092203417</v>
      </c>
      <c r="L1123" s="444">
        <f t="shared" ca="1" si="106"/>
        <v>-47189863.182210237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25">
      <c r="G1124" s="459">
        <f>G1123+1</f>
        <v>94</v>
      </c>
      <c r="H1124" s="459">
        <v>1117</v>
      </c>
      <c r="I1124" s="444">
        <f t="shared" ca="1" si="108"/>
        <v>-47189863.182210237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-196659.41171641691</v>
      </c>
      <c r="L1124" s="444">
        <f t="shared" ca="1" si="106"/>
        <v>-47394918.223656476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25">
      <c r="G1125" s="459">
        <f t="shared" ref="G1125:G1135" si="118">G1124</f>
        <v>94</v>
      </c>
      <c r="H1125" s="459">
        <v>1118</v>
      </c>
      <c r="I1125" s="444">
        <f t="shared" ca="1" si="108"/>
        <v>-47394918.223656476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-197513.8077224429</v>
      </c>
      <c r="L1125" s="444">
        <f t="shared" ca="1" si="106"/>
        <v>-47600827.66110874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25">
      <c r="G1126" s="459">
        <f t="shared" si="118"/>
        <v>94</v>
      </c>
      <c r="H1126" s="459">
        <v>1119</v>
      </c>
      <c r="I1126" s="444">
        <f t="shared" ca="1" si="108"/>
        <v>-47600827.66110874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-198371.76371182734</v>
      </c>
      <c r="L1126" s="444">
        <f t="shared" ca="1" si="106"/>
        <v>-47807595.054550387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25">
      <c r="G1127" s="459">
        <f t="shared" si="118"/>
        <v>94</v>
      </c>
      <c r="H1127" s="459">
        <v>1120</v>
      </c>
      <c r="I1127" s="444">
        <f t="shared" ca="1" si="108"/>
        <v>-47807595.054550387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-199233.29451783421</v>
      </c>
      <c r="L1127" s="444">
        <f t="shared" ca="1" si="106"/>
        <v>-48015223.978798047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25">
      <c r="G1128" s="459">
        <f t="shared" si="118"/>
        <v>94</v>
      </c>
      <c r="H1128" s="459">
        <v>1121</v>
      </c>
      <c r="I1128" s="444">
        <f t="shared" ca="1" si="108"/>
        <v>-48015223.978798047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-200098.41503553279</v>
      </c>
      <c r="L1128" s="444">
        <f t="shared" ca="1" si="106"/>
        <v>-48223718.0235634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25">
      <c r="G1129" s="459">
        <f t="shared" si="118"/>
        <v>94</v>
      </c>
      <c r="H1129" s="459">
        <v>1122</v>
      </c>
      <c r="I1129" s="444">
        <f t="shared" ca="1" si="108"/>
        <v>-48223718.0235634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-200967.14022205508</v>
      </c>
      <c r="L1129" s="444">
        <f t="shared" ca="1" si="106"/>
        <v>-48433080.79351528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25">
      <c r="G1130" s="459">
        <f t="shared" si="118"/>
        <v>94</v>
      </c>
      <c r="H1130" s="459">
        <v>1123</v>
      </c>
      <c r="I1130" s="444">
        <f t="shared" ca="1" si="108"/>
        <v>-48433080.79351528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-201839.48509685459</v>
      </c>
      <c r="L1130" s="444">
        <f t="shared" ca="1" si="106"/>
        <v>-48643315.908341959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25">
      <c r="G1131" s="459">
        <f t="shared" si="118"/>
        <v>94</v>
      </c>
      <c r="H1131" s="459">
        <v>1124</v>
      </c>
      <c r="I1131" s="444">
        <f t="shared" ca="1" si="108"/>
        <v>-48643315.908341959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-202715.46474196576</v>
      </c>
      <c r="L1131" s="444">
        <f t="shared" ca="1" si="106"/>
        <v>-48854427.002813749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25">
      <c r="G1132" s="459">
        <f t="shared" si="118"/>
        <v>94</v>
      </c>
      <c r="H1132" s="459">
        <v>1125</v>
      </c>
      <c r="I1132" s="444">
        <f t="shared" ca="1" si="108"/>
        <v>-48854427.002813749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-203595.09430226489</v>
      </c>
      <c r="L1132" s="444">
        <f t="shared" ca="1" si="106"/>
        <v>-49066417.726845838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25">
      <c r="G1133" s="459">
        <f t="shared" si="118"/>
        <v>94</v>
      </c>
      <c r="H1133" s="459">
        <v>1126</v>
      </c>
      <c r="I1133" s="444">
        <f t="shared" ca="1" si="108"/>
        <v>-49066417.726845838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-204478.38898573193</v>
      </c>
      <c r="L1133" s="444">
        <f t="shared" ca="1" si="106"/>
        <v>-49279291.745561391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25">
      <c r="G1134" s="459">
        <f t="shared" si="118"/>
        <v>94</v>
      </c>
      <c r="H1134" s="459">
        <v>1127</v>
      </c>
      <c r="I1134" s="444">
        <f t="shared" ca="1" si="108"/>
        <v>-49279291.745561391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-205365.36406371338</v>
      </c>
      <c r="L1134" s="444">
        <f t="shared" ca="1" si="106"/>
        <v>-49493052.739354923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25">
      <c r="G1135" s="459">
        <f t="shared" si="118"/>
        <v>94</v>
      </c>
      <c r="H1135" s="459">
        <v>1128</v>
      </c>
      <c r="I1135" s="444">
        <f t="shared" ca="1" si="108"/>
        <v>-49493052.739354923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-206256.03487118645</v>
      </c>
      <c r="L1135" s="444">
        <f t="shared" ca="1" si="106"/>
        <v>-49707704.403955929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25">
      <c r="G1136" s="459">
        <f>G1135+1</f>
        <v>95</v>
      </c>
      <c r="H1136" s="459">
        <v>1129</v>
      </c>
      <c r="I1136" s="444">
        <f t="shared" ca="1" si="108"/>
        <v>-49707704.403955929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-207150.41680702395</v>
      </c>
      <c r="L1136" s="444">
        <f t="shared" ca="1" si="106"/>
        <v>-49923250.450492777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25">
      <c r="G1137" s="459">
        <f t="shared" ref="G1137:G1147" si="119">G1136</f>
        <v>95</v>
      </c>
      <c r="H1137" s="459">
        <v>1130</v>
      </c>
      <c r="I1137" s="444">
        <f t="shared" ca="1" si="108"/>
        <v>-49923250.450492777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-208048.52533426083</v>
      </c>
      <c r="L1137" s="444">
        <f t="shared" ca="1" si="106"/>
        <v>-50139694.605556861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25">
      <c r="G1138" s="459">
        <f t="shared" si="119"/>
        <v>95</v>
      </c>
      <c r="H1138" s="459">
        <v>1131</v>
      </c>
      <c r="I1138" s="444">
        <f t="shared" ca="1" si="108"/>
        <v>-50139694.605556861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-208950.37598036119</v>
      </c>
      <c r="L1138" s="444">
        <f t="shared" ca="1" si="106"/>
        <v>-50357040.611267045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25">
      <c r="G1139" s="459">
        <f t="shared" si="119"/>
        <v>95</v>
      </c>
      <c r="H1139" s="459">
        <v>1132</v>
      </c>
      <c r="I1139" s="444">
        <f t="shared" ca="1" si="108"/>
        <v>-50357040.611267045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-209855.98433748694</v>
      </c>
      <c r="L1139" s="444">
        <f t="shared" ca="1" si="106"/>
        <v>-50575292.225334354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25">
      <c r="G1140" s="459">
        <f t="shared" si="119"/>
        <v>95</v>
      </c>
      <c r="H1140" s="459">
        <v>1133</v>
      </c>
      <c r="I1140" s="444">
        <f t="shared" ca="1" si="108"/>
        <v>-50575292.225334354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-210765.3660627674</v>
      </c>
      <c r="L1140" s="444">
        <f t="shared" ca="1" si="106"/>
        <v>-50794453.221126944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25">
      <c r="G1141" s="459">
        <f t="shared" si="119"/>
        <v>95</v>
      </c>
      <c r="H1141" s="459">
        <v>1134</v>
      </c>
      <c r="I1141" s="444">
        <f t="shared" ca="1" si="108"/>
        <v>-50794453.221126944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-211678.53687856987</v>
      </c>
      <c r="L1141" s="444">
        <f t="shared" ca="1" si="106"/>
        <v>-51014527.387735337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25">
      <c r="G1142" s="459">
        <f t="shared" si="119"/>
        <v>95</v>
      </c>
      <c r="H1142" s="459">
        <v>1135</v>
      </c>
      <c r="I1142" s="444">
        <f t="shared" ca="1" si="108"/>
        <v>-51014527.387735337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-212595.51257277149</v>
      </c>
      <c r="L1142" s="444">
        <f t="shared" ca="1" si="106"/>
        <v>-51235518.530037932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25">
      <c r="G1143" s="459">
        <f t="shared" si="119"/>
        <v>95</v>
      </c>
      <c r="H1143" s="459">
        <v>1136</v>
      </c>
      <c r="I1143" s="444">
        <f t="shared" ca="1" si="108"/>
        <v>-51235518.530037932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-213516.30899903231</v>
      </c>
      <c r="L1143" s="444">
        <f t="shared" ca="1" si="106"/>
        <v>-51457430.468766786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25">
      <c r="G1144" s="459">
        <f t="shared" si="119"/>
        <v>95</v>
      </c>
      <c r="H1144" s="459">
        <v>1137</v>
      </c>
      <c r="I1144" s="444">
        <f t="shared" ca="1" si="108"/>
        <v>-51457430.468766786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-214440.94207706919</v>
      </c>
      <c r="L1144" s="444">
        <f t="shared" ca="1" si="106"/>
        <v>-51680267.040573679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25">
      <c r="G1145" s="459">
        <f t="shared" si="119"/>
        <v>95</v>
      </c>
      <c r="H1145" s="459">
        <v>1138</v>
      </c>
      <c r="I1145" s="444">
        <f t="shared" ca="1" si="108"/>
        <v>-51680267.040573679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-215369.42779293124</v>
      </c>
      <c r="L1145" s="444">
        <f t="shared" ca="1" si="106"/>
        <v>-51904032.09809643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25">
      <c r="G1146" s="459">
        <f t="shared" si="119"/>
        <v>95</v>
      </c>
      <c r="H1146" s="459">
        <v>1139</v>
      </c>
      <c r="I1146" s="444">
        <f t="shared" ca="1" si="108"/>
        <v>-51904032.09809643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-216301.78219927606</v>
      </c>
      <c r="L1146" s="444">
        <f t="shared" ca="1" si="106"/>
        <v>-52128729.510025531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25">
      <c r="G1147" s="459">
        <f t="shared" si="119"/>
        <v>95</v>
      </c>
      <c r="H1147" s="459">
        <v>1140</v>
      </c>
      <c r="I1147" s="444">
        <f t="shared" ca="1" si="108"/>
        <v>-52128729.510025531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-217238.02141564729</v>
      </c>
      <c r="L1147" s="444">
        <f t="shared" ca="1" si="106"/>
        <v>-52354363.161171004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25">
      <c r="G1148" s="459">
        <f>G1147+1</f>
        <v>96</v>
      </c>
      <c r="H1148" s="459">
        <v>1141</v>
      </c>
      <c r="I1148" s="444">
        <f t="shared" ca="1" si="108"/>
        <v>-52354363.161171004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-218178.16162875341</v>
      </c>
      <c r="L1148" s="444">
        <f t="shared" ca="1" si="106"/>
        <v>-52580936.952529579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25">
      <c r="G1149" s="459">
        <f t="shared" ref="G1149:G1159" si="120">G1148</f>
        <v>96</v>
      </c>
      <c r="H1149" s="459">
        <v>1142</v>
      </c>
      <c r="I1149" s="444">
        <f t="shared" ca="1" si="108"/>
        <v>-52580936.952529579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-219122.21909274752</v>
      </c>
      <c r="L1149" s="444">
        <f t="shared" ca="1" si="106"/>
        <v>-52808454.801352151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25">
      <c r="G1150" s="459">
        <f t="shared" si="120"/>
        <v>96</v>
      </c>
      <c r="H1150" s="459">
        <v>1143</v>
      </c>
      <c r="I1150" s="444">
        <f t="shared" ca="1" si="108"/>
        <v>-52808454.801352151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-220070.21012950822</v>
      </c>
      <c r="L1150" s="444">
        <f t="shared" ca="1" si="106"/>
        <v>-53036920.64121148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25">
      <c r="G1151" s="459">
        <f t="shared" si="120"/>
        <v>96</v>
      </c>
      <c r="H1151" s="459">
        <v>1144</v>
      </c>
      <c r="I1151" s="444">
        <f t="shared" ca="1" si="108"/>
        <v>-53036920.64121148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-221022.15112892209</v>
      </c>
      <c r="L1151" s="444">
        <f t="shared" ca="1" si="106"/>
        <v>-53266338.422070228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25">
      <c r="G1152" s="459">
        <f t="shared" si="120"/>
        <v>96</v>
      </c>
      <c r="H1152" s="459">
        <v>1145</v>
      </c>
      <c r="I1152" s="444">
        <f t="shared" ca="1" si="108"/>
        <v>-53266338.422070228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-221978.05854916686</v>
      </c>
      <c r="L1152" s="444">
        <f t="shared" ca="1" si="106"/>
        <v>-53496712.110349216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25">
      <c r="G1153" s="459">
        <f t="shared" si="120"/>
        <v>96</v>
      </c>
      <c r="H1153" s="459">
        <v>1146</v>
      </c>
      <c r="I1153" s="444">
        <f t="shared" ca="1" si="108"/>
        <v>-53496712.110349216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-222937.94891699599</v>
      </c>
      <c r="L1153" s="444">
        <f t="shared" ca="1" si="106"/>
        <v>-53728045.688996032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25">
      <c r="G1154" s="459">
        <f t="shared" si="120"/>
        <v>96</v>
      </c>
      <c r="H1154" s="459">
        <v>1147</v>
      </c>
      <c r="I1154" s="444">
        <f t="shared" ca="1" si="108"/>
        <v>-53728045.688996032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-223901.8388280244</v>
      </c>
      <c r="L1154" s="444">
        <f t="shared" ca="1" si="106"/>
        <v>-53960343.157553881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25">
      <c r="G1155" s="459">
        <f t="shared" si="120"/>
        <v>96</v>
      </c>
      <c r="H1155" s="459">
        <v>1148</v>
      </c>
      <c r="I1155" s="444">
        <f t="shared" ca="1" si="108"/>
        <v>-53960343.157553881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-224869.74494701542</v>
      </c>
      <c r="L1155" s="444">
        <f t="shared" ca="1" si="106"/>
        <v>-54193608.53223072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25">
      <c r="G1156" s="459">
        <f t="shared" si="120"/>
        <v>96</v>
      </c>
      <c r="H1156" s="459">
        <v>1149</v>
      </c>
      <c r="I1156" s="444">
        <f t="shared" ca="1" si="108"/>
        <v>-54193608.53223072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-225841.68400816896</v>
      </c>
      <c r="L1156" s="444">
        <f t="shared" ca="1" si="106"/>
        <v>-54427845.845968708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25">
      <c r="G1157" s="459">
        <f t="shared" si="120"/>
        <v>96</v>
      </c>
      <c r="H1157" s="459">
        <v>1150</v>
      </c>
      <c r="I1157" s="444">
        <f t="shared" ca="1" si="108"/>
        <v>-54427845.845968708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-226817.67281541054</v>
      </c>
      <c r="L1157" s="444">
        <f t="shared" ca="1" si="106"/>
        <v>-54663059.148513943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25">
      <c r="G1158" s="459">
        <f t="shared" si="120"/>
        <v>96</v>
      </c>
      <c r="H1158" s="459">
        <v>1151</v>
      </c>
      <c r="I1158" s="444">
        <f t="shared" ca="1" si="108"/>
        <v>-54663059.148513943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-227797.72824268235</v>
      </c>
      <c r="L1158" s="444">
        <f t="shared" ca="1" si="106"/>
        <v>-54899252.506486446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25">
      <c r="G1159" s="459">
        <f t="shared" si="120"/>
        <v>96</v>
      </c>
      <c r="H1159" s="459">
        <v>1152</v>
      </c>
      <c r="I1159" s="444">
        <f t="shared" ca="1" si="108"/>
        <v>-54899252.506486446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-228781.86723423444</v>
      </c>
      <c r="L1159" s="444">
        <f t="shared" ca="1" si="106"/>
        <v>-55136430.003450505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25">
      <c r="G1160" s="459">
        <f>G1159+1</f>
        <v>97</v>
      </c>
      <c r="H1160" s="459">
        <v>1153</v>
      </c>
      <c r="I1160" s="444">
        <f t="shared" ca="1" si="108"/>
        <v>-55136430.003450505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-229770.106804918</v>
      </c>
      <c r="L1160" s="444">
        <f t="shared" ca="1" si="106"/>
        <v>-55374595.739985242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25">
      <c r="G1161" s="459">
        <f t="shared" ref="G1161:G1171" si="121">G1160</f>
        <v>97</v>
      </c>
      <c r="H1161" s="459">
        <v>1154</v>
      </c>
      <c r="I1161" s="444">
        <f t="shared" ca="1" si="108"/>
        <v>-55374595.739985242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-230762.46404047948</v>
      </c>
      <c r="L1161" s="444">
        <f t="shared" ca="1" si="106"/>
        <v>-55613753.833755545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25">
      <c r="G1162" s="459">
        <f t="shared" si="121"/>
        <v>97</v>
      </c>
      <c r="H1162" s="459">
        <v>1155</v>
      </c>
      <c r="I1162" s="444">
        <f t="shared" ca="1" si="108"/>
        <v>-55613753.833755545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-231758.9560978557</v>
      </c>
      <c r="L1162" s="444">
        <f t="shared" ca="1" si="106"/>
        <v>-55853908.419583224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25">
      <c r="G1163" s="459">
        <f t="shared" si="121"/>
        <v>97</v>
      </c>
      <c r="H1163" s="459">
        <v>1156</v>
      </c>
      <c r="I1163" s="444">
        <f t="shared" ca="1" si="108"/>
        <v>-55853908.419583224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-232759.60020547101</v>
      </c>
      <c r="L1163" s="444">
        <f t="shared" ca="1" si="106"/>
        <v>-56095063.64951852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25">
      <c r="G1164" s="459">
        <f t="shared" si="121"/>
        <v>97</v>
      </c>
      <c r="H1164" s="459">
        <v>1157</v>
      </c>
      <c r="I1164" s="444">
        <f t="shared" ca="1" si="108"/>
        <v>-56095063.64951852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-233764.41366353471</v>
      </c>
      <c r="L1164" s="444">
        <f t="shared" ca="1" si="106"/>
        <v>-56337223.692911878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25">
      <c r="G1165" s="459">
        <f t="shared" si="121"/>
        <v>97</v>
      </c>
      <c r="H1165" s="459">
        <v>1158</v>
      </c>
      <c r="I1165" s="444">
        <f t="shared" ca="1" si="108"/>
        <v>-56337223.692911878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-234773.41384434042</v>
      </c>
      <c r="L1165" s="444">
        <f t="shared" ca="1" si="106"/>
        <v>-56580392.73648604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25">
      <c r="G1166" s="459">
        <f t="shared" si="121"/>
        <v>97</v>
      </c>
      <c r="H1166" s="459">
        <v>1159</v>
      </c>
      <c r="I1166" s="444">
        <f t="shared" ca="1" si="108"/>
        <v>-56580392.73648604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-235786.61819256609</v>
      </c>
      <c r="L1166" s="444">
        <f t="shared" ca="1" si="106"/>
        <v>-56824574.984408431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25">
      <c r="G1167" s="459">
        <f t="shared" si="121"/>
        <v>97</v>
      </c>
      <c r="H1167" s="459">
        <v>1160</v>
      </c>
      <c r="I1167" s="444">
        <f t="shared" ca="1" si="108"/>
        <v>-56824574.984408431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-236804.04422557604</v>
      </c>
      <c r="L1167" s="444">
        <f t="shared" ca="1" si="106"/>
        <v>-57069774.658363827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25">
      <c r="G1168" s="459">
        <f t="shared" si="121"/>
        <v>97</v>
      </c>
      <c r="H1168" s="459">
        <v>1161</v>
      </c>
      <c r="I1168" s="444">
        <f t="shared" ca="1" si="108"/>
        <v>-57069774.658363827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-237825.70953372354</v>
      </c>
      <c r="L1168" s="444">
        <f t="shared" ca="1" si="106"/>
        <v>-57315995.99762737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25">
      <c r="G1169" s="459">
        <f t="shared" si="121"/>
        <v>97</v>
      </c>
      <c r="H1169" s="459">
        <v>1162</v>
      </c>
      <c r="I1169" s="444">
        <f t="shared" ca="1" si="108"/>
        <v>-57315995.99762737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-238816.64999011403</v>
      </c>
      <c r="L1169" s="444">
        <f t="shared" ca="1" si="106"/>
        <v>-57554812.647617482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25">
      <c r="G1170" s="459">
        <f t="shared" si="121"/>
        <v>97</v>
      </c>
      <c r="H1170" s="459">
        <v>1163</v>
      </c>
      <c r="I1170" s="444">
        <f t="shared" ca="1" si="108"/>
        <v>-57554812.647617482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-239811.71936507284</v>
      </c>
      <c r="L1170" s="444">
        <f t="shared" ca="1" si="106"/>
        <v>-57794624.366982557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25">
      <c r="G1171" s="459">
        <f t="shared" si="121"/>
        <v>97</v>
      </c>
      <c r="H1171" s="459">
        <v>1164</v>
      </c>
      <c r="I1171" s="444">
        <f t="shared" ca="1" si="108"/>
        <v>-57794624.366982557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-240810.93486242733</v>
      </c>
      <c r="L1171" s="444">
        <f t="shared" ca="1" si="106"/>
        <v>-58035435.301844984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25">
      <c r="G1172" s="459">
        <f>G1171+1</f>
        <v>98</v>
      </c>
      <c r="H1172" s="459">
        <v>1165</v>
      </c>
      <c r="I1172" s="444">
        <f t="shared" ca="1" si="108"/>
        <v>-58035435.301844984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-241814.31375768746</v>
      </c>
      <c r="L1172" s="444">
        <f t="shared" ca="1" si="106"/>
        <v>-58277249.615602672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25">
      <c r="G1173" s="459">
        <f t="shared" ref="G1173:G1183" si="122">G1172</f>
        <v>98</v>
      </c>
      <c r="H1173" s="459">
        <v>1166</v>
      </c>
      <c r="I1173" s="444">
        <f t="shared" ca="1" si="108"/>
        <v>-58277249.615602672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-242821.87339834447</v>
      </c>
      <c r="L1173" s="444">
        <f t="shared" ca="1" si="106"/>
        <v>-58520071.489001013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25">
      <c r="G1174" s="459">
        <f t="shared" si="122"/>
        <v>98</v>
      </c>
      <c r="H1174" s="459">
        <v>1167</v>
      </c>
      <c r="I1174" s="444">
        <f t="shared" ca="1" si="108"/>
        <v>-58520071.489001013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-243833.63120417084</v>
      </c>
      <c r="L1174" s="444">
        <f t="shared" ca="1" si="106"/>
        <v>-58763905.120205186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25">
      <c r="G1175" s="459">
        <f t="shared" si="122"/>
        <v>98</v>
      </c>
      <c r="H1175" s="459">
        <v>1168</v>
      </c>
      <c r="I1175" s="444">
        <f t="shared" ca="1" si="108"/>
        <v>-58763905.120205186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-244849.60466752161</v>
      </c>
      <c r="L1175" s="444">
        <f t="shared" ca="1" si="106"/>
        <v>-59008754.724872708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25">
      <c r="G1176" s="459">
        <f t="shared" si="122"/>
        <v>98</v>
      </c>
      <c r="H1176" s="459">
        <v>1169</v>
      </c>
      <c r="I1176" s="444">
        <f t="shared" ca="1" si="108"/>
        <v>-59008754.724872708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-245869.81135363632</v>
      </c>
      <c r="L1176" s="444">
        <f t="shared" ca="1" si="106"/>
        <v>-59254624.536226347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25">
      <c r="G1177" s="459">
        <f t="shared" si="122"/>
        <v>98</v>
      </c>
      <c r="H1177" s="459">
        <v>1170</v>
      </c>
      <c r="I1177" s="444">
        <f t="shared" ca="1" si="108"/>
        <v>-59254624.536226347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-246894.26890094311</v>
      </c>
      <c r="L1177" s="444">
        <f t="shared" ca="1" si="106"/>
        <v>-59501518.805127293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25">
      <c r="G1178" s="459">
        <f t="shared" si="122"/>
        <v>98</v>
      </c>
      <c r="H1178" s="459">
        <v>1171</v>
      </c>
      <c r="I1178" s="444">
        <f t="shared" ca="1" si="108"/>
        <v>-59501518.805127293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-247922.99502136372</v>
      </c>
      <c r="L1178" s="444">
        <f t="shared" ca="1" si="106"/>
        <v>-59749441.800148658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25">
      <c r="G1179" s="459">
        <f t="shared" si="122"/>
        <v>98</v>
      </c>
      <c r="H1179" s="459">
        <v>1172</v>
      </c>
      <c r="I1179" s="444">
        <f t="shared" ca="1" si="108"/>
        <v>-59749441.800148658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-248956.00750061939</v>
      </c>
      <c r="L1179" s="444">
        <f t="shared" ca="1" si="106"/>
        <v>-59998397.807649277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25">
      <c r="G1180" s="459">
        <f t="shared" si="122"/>
        <v>98</v>
      </c>
      <c r="H1180" s="459">
        <v>1173</v>
      </c>
      <c r="I1180" s="444">
        <f t="shared" ca="1" si="108"/>
        <v>-59998397.807649277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-249993.32419853864</v>
      </c>
      <c r="L1180" s="444">
        <f t="shared" ca="1" si="106"/>
        <v>-60248391.131847814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25">
      <c r="G1181" s="459">
        <f t="shared" si="122"/>
        <v>98</v>
      </c>
      <c r="H1181" s="459">
        <v>1174</v>
      </c>
      <c r="I1181" s="444">
        <f t="shared" ca="1" si="108"/>
        <v>-60248391.131847814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-251034.96304936585</v>
      </c>
      <c r="L1181" s="444">
        <f t="shared" ca="1" si="106"/>
        <v>-60499426.094897181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25">
      <c r="G1182" s="459">
        <f t="shared" si="122"/>
        <v>98</v>
      </c>
      <c r="H1182" s="459">
        <v>1175</v>
      </c>
      <c r="I1182" s="444">
        <f t="shared" ca="1" si="108"/>
        <v>-60499426.094897181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-252080.94206207158</v>
      </c>
      <c r="L1182" s="444">
        <f t="shared" ca="1" si="106"/>
        <v>-60751507.036959253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25">
      <c r="G1183" s="459">
        <f t="shared" si="122"/>
        <v>98</v>
      </c>
      <c r="H1183" s="459">
        <v>1176</v>
      </c>
      <c r="I1183" s="444">
        <f t="shared" ca="1" si="108"/>
        <v>-60751507.036959253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-253131.27932066354</v>
      </c>
      <c r="L1183" s="444">
        <f t="shared" ca="1" si="106"/>
        <v>-61004638.316279918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25">
      <c r="G1184" s="459">
        <f>G1183+1</f>
        <v>99</v>
      </c>
      <c r="H1184" s="459">
        <v>1177</v>
      </c>
      <c r="I1184" s="444">
        <f t="shared" ca="1" si="108"/>
        <v>-61004638.316279918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-254185.99298449967</v>
      </c>
      <c r="L1184" s="444">
        <f t="shared" ca="1" si="106"/>
        <v>-61258824.309264414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25">
      <c r="G1185" s="459">
        <f t="shared" ref="G1185:G1195" si="123">G1184</f>
        <v>99</v>
      </c>
      <c r="H1185" s="459">
        <v>1178</v>
      </c>
      <c r="I1185" s="444">
        <f t="shared" ca="1" si="108"/>
        <v>-61258824.309264414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-255245.1012886017</v>
      </c>
      <c r="L1185" s="444">
        <f t="shared" ca="1" si="106"/>
        <v>-61514069.410553016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25">
      <c r="G1186" s="459">
        <f t="shared" si="123"/>
        <v>99</v>
      </c>
      <c r="H1186" s="459">
        <v>1179</v>
      </c>
      <c r="I1186" s="444">
        <f t="shared" ca="1" si="108"/>
        <v>-61514069.410553016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-256308.62254397091</v>
      </c>
      <c r="L1186" s="444">
        <f t="shared" ca="1" si="106"/>
        <v>-61770378.033096984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25">
      <c r="G1187" s="459">
        <f t="shared" si="123"/>
        <v>99</v>
      </c>
      <c r="H1187" s="459">
        <v>1180</v>
      </c>
      <c r="I1187" s="444">
        <f t="shared" ca="1" si="108"/>
        <v>-61770378.033096984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-257376.57513790409</v>
      </c>
      <c r="L1187" s="444">
        <f t="shared" ca="1" si="106"/>
        <v>-62027754.60823489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25">
      <c r="G1188" s="459">
        <f t="shared" si="123"/>
        <v>99</v>
      </c>
      <c r="H1188" s="459">
        <v>1181</v>
      </c>
      <c r="I1188" s="444">
        <f t="shared" ca="1" si="108"/>
        <v>-62027754.60823489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-258448.97753431203</v>
      </c>
      <c r="L1188" s="444">
        <f t="shared" ca="1" si="106"/>
        <v>-62286203.585769199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25">
      <c r="G1189" s="459">
        <f t="shared" si="123"/>
        <v>99</v>
      </c>
      <c r="H1189" s="459">
        <v>1182</v>
      </c>
      <c r="I1189" s="444">
        <f t="shared" ca="1" si="108"/>
        <v>-62286203.585769199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-259525.84827403835</v>
      </c>
      <c r="L1189" s="444">
        <f t="shared" ca="1" si="106"/>
        <v>-62545729.434043236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25">
      <c r="G1190" s="459">
        <f t="shared" si="123"/>
        <v>99</v>
      </c>
      <c r="H1190" s="459">
        <v>1183</v>
      </c>
      <c r="I1190" s="444">
        <f t="shared" ca="1" si="108"/>
        <v>-62545729.434043236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-260607.20597518014</v>
      </c>
      <c r="L1190" s="444">
        <f t="shared" ca="1" si="106"/>
        <v>-62806336.640018418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25">
      <c r="G1191" s="459">
        <f t="shared" si="123"/>
        <v>99</v>
      </c>
      <c r="H1191" s="459">
        <v>1184</v>
      </c>
      <c r="I1191" s="444">
        <f t="shared" ca="1" si="108"/>
        <v>-62806336.640018418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-261693.06933341007</v>
      </c>
      <c r="L1191" s="444">
        <f t="shared" ca="1" si="106"/>
        <v>-63068029.70935183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25">
      <c r="G1192" s="459">
        <f t="shared" si="123"/>
        <v>99</v>
      </c>
      <c r="H1192" s="459">
        <v>1185</v>
      </c>
      <c r="I1192" s="444">
        <f t="shared" ca="1" si="108"/>
        <v>-63068029.70935183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-262783.4571222993</v>
      </c>
      <c r="L1192" s="444">
        <f t="shared" ca="1" si="106"/>
        <v>-63330813.166474126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25">
      <c r="G1193" s="459">
        <f t="shared" si="123"/>
        <v>99</v>
      </c>
      <c r="H1193" s="459">
        <v>1186</v>
      </c>
      <c r="I1193" s="444">
        <f t="shared" ca="1" si="108"/>
        <v>-63330813.166474126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-263878.3881936422</v>
      </c>
      <c r="L1193" s="444">
        <f t="shared" ca="1" si="106"/>
        <v>-63594691.554667771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25">
      <c r="G1194" s="459">
        <f t="shared" si="123"/>
        <v>99</v>
      </c>
      <c r="H1194" s="459">
        <v>1187</v>
      </c>
      <c r="I1194" s="444">
        <f t="shared" ca="1" si="108"/>
        <v>-63594691.554667771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-264977.88147778239</v>
      </c>
      <c r="L1194" s="444">
        <f t="shared" ca="1" si="106"/>
        <v>-63859669.436145552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25">
      <c r="G1195" s="459">
        <f t="shared" si="123"/>
        <v>99</v>
      </c>
      <c r="H1195" s="459">
        <v>1188</v>
      </c>
      <c r="I1195" s="444">
        <f t="shared" ca="1" si="108"/>
        <v>-63859669.436145552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-266081.95598393981</v>
      </c>
      <c r="L1195" s="444">
        <f t="shared" ca="1" si="106"/>
        <v>-64125751.392129488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25">
      <c r="G1196" s="459">
        <f>G1195+1</f>
        <v>100</v>
      </c>
      <c r="H1196" s="459">
        <v>1189</v>
      </c>
      <c r="I1196" s="444">
        <f t="shared" ca="1" si="108"/>
        <v>-64125751.392129488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-267190.63080053951</v>
      </c>
      <c r="L1196" s="444">
        <f t="shared" ca="1" si="106"/>
        <v>-64392942.022930026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25">
      <c r="G1197" s="459">
        <f t="shared" ref="G1197:G1207" si="124">G1196</f>
        <v>100</v>
      </c>
      <c r="H1197" s="459">
        <v>1190</v>
      </c>
      <c r="I1197" s="444">
        <f t="shared" ca="1" si="108"/>
        <v>-64392942.022930026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-268303.92509554175</v>
      </c>
      <c r="L1197" s="444">
        <f t="shared" ca="1" si="106"/>
        <v>-64661245.948025569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25">
      <c r="G1198" s="459">
        <f t="shared" si="124"/>
        <v>100</v>
      </c>
      <c r="H1198" s="459">
        <v>1191</v>
      </c>
      <c r="I1198" s="444">
        <f t="shared" ca="1" si="108"/>
        <v>-64661245.948025569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-269421.85811677319</v>
      </c>
      <c r="L1198" s="444">
        <f t="shared" ca="1" si="106"/>
        <v>-64930667.806142345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25">
      <c r="G1199" s="459">
        <f t="shared" si="124"/>
        <v>100</v>
      </c>
      <c r="H1199" s="459">
        <v>1192</v>
      </c>
      <c r="I1199" s="444">
        <f t="shared" ca="1" si="108"/>
        <v>-64930667.806142345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-270544.44919225975</v>
      </c>
      <c r="L1199" s="444">
        <f t="shared" ca="1" si="106"/>
        <v>-65201212.255334608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25">
      <c r="G1200" s="459">
        <f t="shared" si="124"/>
        <v>100</v>
      </c>
      <c r="H1200" s="459">
        <v>1193</v>
      </c>
      <c r="I1200" s="444">
        <f t="shared" ca="1" si="108"/>
        <v>-65201212.255334608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-271671.71773056086</v>
      </c>
      <c r="L1200" s="444">
        <f t="shared" ca="1" si="106"/>
        <v>-65472883.973065168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25">
      <c r="G1201" s="459">
        <f t="shared" si="124"/>
        <v>100</v>
      </c>
      <c r="H1201" s="459">
        <v>1194</v>
      </c>
      <c r="I1201" s="444">
        <f t="shared" ca="1" si="108"/>
        <v>-65472883.973065168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-272803.68322110485</v>
      </c>
      <c r="L1201" s="444">
        <f t="shared" ca="1" si="106"/>
        <v>-65745687.656286269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25">
      <c r="G1202" s="459">
        <f t="shared" si="124"/>
        <v>100</v>
      </c>
      <c r="H1202" s="459">
        <v>1195</v>
      </c>
      <c r="I1202" s="444">
        <f t="shared" ca="1" si="108"/>
        <v>-65745687.656286269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-273940.36523452611</v>
      </c>
      <c r="L1202" s="444">
        <f t="shared" ca="1" si="106"/>
        <v>-66019628.021520793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25">
      <c r="G1203" s="459">
        <f t="shared" si="124"/>
        <v>100</v>
      </c>
      <c r="H1203" s="459">
        <v>1196</v>
      </c>
      <c r="I1203" s="444">
        <f t="shared" ca="1" si="108"/>
        <v>-66019628.021520793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-275081.78342300333</v>
      </c>
      <c r="L1203" s="444">
        <f t="shared" ca="1" si="106"/>
        <v>-66294709.8049438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25">
      <c r="G1204" s="459">
        <f t="shared" si="124"/>
        <v>100</v>
      </c>
      <c r="H1204" s="459">
        <v>1197</v>
      </c>
      <c r="I1204" s="444">
        <f t="shared" ca="1" si="108"/>
        <v>-66294709.8049438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-276227.95752059919</v>
      </c>
      <c r="L1204" s="444">
        <f t="shared" ca="1" si="106"/>
        <v>-66570937.762464397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25">
      <c r="G1205" s="459">
        <f t="shared" si="124"/>
        <v>100</v>
      </c>
      <c r="H1205" s="459">
        <v>1198</v>
      </c>
      <c r="I1205" s="444">
        <f t="shared" ca="1" si="108"/>
        <v>-66570937.762464397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-277378.90734360163</v>
      </c>
      <c r="L1205" s="444">
        <f t="shared" ca="1" si="106"/>
        <v>-66848316.669808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25">
      <c r="G1206" s="459">
        <f t="shared" si="124"/>
        <v>100</v>
      </c>
      <c r="H1206" s="459">
        <v>1199</v>
      </c>
      <c r="I1206" s="444">
        <f t="shared" ca="1" si="108"/>
        <v>-66848316.669808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-278534.65279086662</v>
      </c>
      <c r="L1206" s="444">
        <f t="shared" ca="1" si="106"/>
        <v>-67126851.32259886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25">
      <c r="G1207" s="459">
        <f t="shared" si="124"/>
        <v>100</v>
      </c>
      <c r="H1207" s="459">
        <v>1200</v>
      </c>
      <c r="I1207" s="444">
        <f t="shared" ca="1" si="108"/>
        <v>-67126851.32259886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-279695.21384416189</v>
      </c>
      <c r="L1207" s="444">
        <f t="shared" ca="1" si="106"/>
        <v>-67406546.536443025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25">
      <c r="G1208" s="459">
        <f>G1207+1</f>
        <v>101</v>
      </c>
      <c r="H1208" s="459">
        <v>1201</v>
      </c>
      <c r="I1208" s="444">
        <f t="shared" ca="1" si="108"/>
        <v>-67406546.536443025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-280860.61056851258</v>
      </c>
      <c r="L1208" s="444">
        <f t="shared" ca="1" si="106"/>
        <v>-67687407.147011533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25">
      <c r="G1209" s="459">
        <f t="shared" ref="G1209:G1219" si="125">G1208</f>
        <v>101</v>
      </c>
      <c r="H1209" s="459">
        <v>1202</v>
      </c>
      <c r="I1209" s="444">
        <f t="shared" ca="1" si="108"/>
        <v>-67687407.147011533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-282030.86311254808</v>
      </c>
      <c r="L1209" s="444">
        <f t="shared" ca="1" si="106"/>
        <v>-67969438.010124087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25">
      <c r="G1210" s="459">
        <f t="shared" si="125"/>
        <v>101</v>
      </c>
      <c r="H1210" s="459">
        <v>1203</v>
      </c>
      <c r="I1210" s="444">
        <f t="shared" ca="1" si="108"/>
        <v>-67969438.010124087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-283205.99170885037</v>
      </c>
      <c r="L1210" s="444">
        <f t="shared" ca="1" si="106"/>
        <v>-68252644.001832932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25">
      <c r="G1211" s="459">
        <f t="shared" si="125"/>
        <v>101</v>
      </c>
      <c r="H1211" s="459">
        <v>1204</v>
      </c>
      <c r="I1211" s="444">
        <f t="shared" ca="1" si="108"/>
        <v>-68252644.001832932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-284386.01667430386</v>
      </c>
      <c r="L1211" s="444">
        <f t="shared" ca="1" si="106"/>
        <v>-68537030.018507242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25">
      <c r="G1212" s="459">
        <f t="shared" si="125"/>
        <v>101</v>
      </c>
      <c r="H1212" s="459">
        <v>1205</v>
      </c>
      <c r="I1212" s="444">
        <f t="shared" ca="1" si="108"/>
        <v>-68537030.018507242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-285570.95841044682</v>
      </c>
      <c r="L1212" s="444">
        <f t="shared" ca="1" si="106"/>
        <v>-68822600.976917684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25">
      <c r="G1213" s="459">
        <f t="shared" si="125"/>
        <v>101</v>
      </c>
      <c r="H1213" s="459">
        <v>1206</v>
      </c>
      <c r="I1213" s="444">
        <f t="shared" ca="1" si="108"/>
        <v>-68822600.976917684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-286760.83740382368</v>
      </c>
      <c r="L1213" s="444">
        <f t="shared" ca="1" si="106"/>
        <v>-69109361.814321503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25">
      <c r="G1214" s="459">
        <f t="shared" si="125"/>
        <v>101</v>
      </c>
      <c r="H1214" s="459">
        <v>1207</v>
      </c>
      <c r="I1214" s="444">
        <f t="shared" ca="1" si="108"/>
        <v>-69109361.814321503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-287955.67422633962</v>
      </c>
      <c r="L1214" s="444">
        <f t="shared" ca="1" si="106"/>
        <v>-69397317.488547847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25">
      <c r="G1215" s="459">
        <f t="shared" si="125"/>
        <v>101</v>
      </c>
      <c r="H1215" s="459">
        <v>1208</v>
      </c>
      <c r="I1215" s="444">
        <f t="shared" ca="1" si="108"/>
        <v>-69397317.488547847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-289155.48953561601</v>
      </c>
      <c r="L1215" s="444">
        <f t="shared" ca="1" si="106"/>
        <v>-69686472.978083462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25">
      <c r="G1216" s="459">
        <f t="shared" si="125"/>
        <v>101</v>
      </c>
      <c r="H1216" s="459">
        <v>1209</v>
      </c>
      <c r="I1216" s="444">
        <f t="shared" ca="1" si="108"/>
        <v>-69686472.978083462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-290360.30407534773</v>
      </c>
      <c r="L1216" s="444">
        <f t="shared" ca="1" si="106"/>
        <v>-69976833.282158807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25">
      <c r="G1217" s="459">
        <f t="shared" si="125"/>
        <v>101</v>
      </c>
      <c r="H1217" s="459">
        <v>1210</v>
      </c>
      <c r="I1217" s="444">
        <f t="shared" ca="1" si="108"/>
        <v>-69976833.282158807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-291570.1386756617</v>
      </c>
      <c r="L1217" s="444">
        <f t="shared" ca="1" si="106"/>
        <v>-70268403.420834467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25">
      <c r="G1218" s="459">
        <f t="shared" si="125"/>
        <v>101</v>
      </c>
      <c r="H1218" s="459">
        <v>1211</v>
      </c>
      <c r="I1218" s="444">
        <f t="shared" ca="1" si="108"/>
        <v>-70268403.420834467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-292785.01425347693</v>
      </c>
      <c r="L1218" s="444">
        <f t="shared" ca="1" si="106"/>
        <v>-70561188.435087949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25">
      <c r="G1219" s="459">
        <f t="shared" si="125"/>
        <v>101</v>
      </c>
      <c r="H1219" s="459">
        <v>1212</v>
      </c>
      <c r="I1219" s="444">
        <f t="shared" ca="1" si="108"/>
        <v>-70561188.435087949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-294004.95181286643</v>
      </c>
      <c r="L1219" s="444">
        <f t="shared" ca="1" si="106"/>
        <v>-70855193.386900812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8"/>
        <v>-70855193.386900812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-295229.97244542005</v>
      </c>
      <c r="L1220" s="444">
        <f t="shared" ca="1" si="106"/>
        <v>-71150423.359346226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8"/>
        <v>-71150423.359346226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-296460.09733060928</v>
      </c>
      <c r="L1221" s="444">
        <f t="shared" ca="1" si="106"/>
        <v>-71446883.456676841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8"/>
        <v>-71446883.456676841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-297695.34773615352</v>
      </c>
      <c r="L1222" s="444">
        <f t="shared" ca="1" si="106"/>
        <v>-71744578.804412991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8"/>
        <v>-71744578.804412991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-298935.74501838745</v>
      </c>
      <c r="L1223" s="444">
        <f t="shared" ca="1" si="106"/>
        <v>-72043514.549431384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8"/>
        <v>-72043514.549431384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-300181.31062263076</v>
      </c>
      <c r="L1224" s="444">
        <f t="shared" ca="1" si="106"/>
        <v>-72343695.860054016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8"/>
        <v>-72343695.860054016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-301432.06608355837</v>
      </c>
      <c r="L1225" s="444">
        <f t="shared" ca="1" si="106"/>
        <v>-72645127.926137581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8"/>
        <v>-72645127.926137581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-302688.03302557324</v>
      </c>
      <c r="L1226" s="444">
        <f t="shared" ca="1" si="106"/>
        <v>-72947815.959163159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8"/>
        <v>-72947815.959163159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-303949.23316317983</v>
      </c>
      <c r="L1227" s="444">
        <f t="shared" ca="1" si="106"/>
        <v>-73251765.192326337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8"/>
        <v>-73251765.192326337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-305215.68830135971</v>
      </c>
      <c r="L1228" s="444">
        <f t="shared" ca="1" si="106"/>
        <v>-73556980.880627692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8"/>
        <v>-73556980.880627692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-306487.4203359487</v>
      </c>
      <c r="L1229" s="444">
        <f t="shared" ca="1" si="106"/>
        <v>-73863468.30096364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8"/>
        <v>-73863468.30096364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-307764.45125401515</v>
      </c>
      <c r="L1230" s="444">
        <f t="shared" ca="1" si="106"/>
        <v>-74171232.75221765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8"/>
        <v>-74171232.75221765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-309046.80313424021</v>
      </c>
      <c r="L1231" s="444">
        <f t="shared" ca="1" si="106"/>
        <v>-74480279.555351883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8"/>
        <v>-74480279.555351883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-310334.49814729951</v>
      </c>
      <c r="L1232" s="444">
        <f t="shared" ca="1" si="106"/>
        <v>-74790614.053499177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8"/>
        <v>-74790614.053499177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-311627.55855624657</v>
      </c>
      <c r="L1233" s="444">
        <f t="shared" ca="1" si="106"/>
        <v>-75102241.612055421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8"/>
        <v>-75102241.612055421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-312926.00671689759</v>
      </c>
      <c r="L1234" s="444">
        <f t="shared" ca="1" si="106"/>
        <v>-75415167.618772313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8"/>
        <v>-75415167.618772313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-314229.86507821799</v>
      </c>
      <c r="L1235" s="444">
        <f t="shared" ca="1" si="106"/>
        <v>-75729397.483850524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8"/>
        <v>-75729397.483850524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-315539.15618271049</v>
      </c>
      <c r="L1236" s="444">
        <f t="shared" ca="1" si="106"/>
        <v>-76044936.64003323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8"/>
        <v>-76044936.64003323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-316853.90266680514</v>
      </c>
      <c r="L1237" s="444">
        <f t="shared" ca="1" si="106"/>
        <v>-76361790.542700037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8"/>
        <v>-76361790.542700037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-318174.12726125016</v>
      </c>
      <c r="L1238" s="444">
        <f t="shared" ca="1" si="106"/>
        <v>-76679964.669961289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8"/>
        <v>-76679964.669961289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-319499.85279150534</v>
      </c>
      <c r="L1239" s="444">
        <f t="shared" ca="1" si="106"/>
        <v>-76999464.522752792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8"/>
        <v>-76999464.522752792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-320831.10217813664</v>
      </c>
      <c r="L1240" s="444">
        <f t="shared" ca="1" si="106"/>
        <v>-77320295.624930933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8"/>
        <v>-77320295.624930933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-322167.89843721222</v>
      </c>
      <c r="L1241" s="444">
        <f t="shared" ca="1" si="106"/>
        <v>-77642463.52336815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8"/>
        <v>-77642463.52336815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-323510.26468070061</v>
      </c>
      <c r="L1242" s="444">
        <f t="shared" ca="1" si="106"/>
        <v>-77965973.788048849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8"/>
        <v>-77965973.788048849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-324858.2241168702</v>
      </c>
      <c r="L1243" s="444">
        <f t="shared" ca="1" si="106"/>
        <v>-78290832.012165725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8"/>
        <v>-78290832.012165725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-326211.80005069054</v>
      </c>
      <c r="L1244" s="444">
        <f t="shared" ca="1" si="106"/>
        <v>-78617043.812216416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8"/>
        <v>-78617043.812216416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-327571.01588423504</v>
      </c>
      <c r="L1245" s="444">
        <f t="shared" ca="1" si="106"/>
        <v>-78944614.828100652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8"/>
        <v>-78944614.828100652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-328935.89511708607</v>
      </c>
      <c r="L1246" s="444">
        <f t="shared" ca="1" si="106"/>
        <v>-79273550.723217741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8"/>
        <v>-79273550.723217741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-330306.4613467406</v>
      </c>
      <c r="L1247" s="444">
        <f t="shared" ca="1" si="106"/>
        <v>-79603857.184564486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8"/>
        <v>-79603857.184564486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-331682.73826901871</v>
      </c>
      <c r="L1248" s="444">
        <f t="shared" ca="1" si="106"/>
        <v>-79935539.922833502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8"/>
        <v>-79935539.922833502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-333064.74967847293</v>
      </c>
      <c r="L1249" s="444">
        <f t="shared" ca="1" si="106"/>
        <v>-80268604.67251198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8"/>
        <v>-80268604.67251198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-334452.51946879993</v>
      </c>
      <c r="L1250" s="444">
        <f t="shared" ca="1" si="106"/>
        <v>-80603057.191980779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8"/>
        <v>-80603057.191980779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-335846.07163325325</v>
      </c>
      <c r="L1251" s="444">
        <f t="shared" ca="1" si="106"/>
        <v>-80938903.263614029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8"/>
        <v>-80938903.263614029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-337245.43026505847</v>
      </c>
      <c r="L1252" s="444">
        <f t="shared" ca="1" si="106"/>
        <v>-81276148.693879083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8"/>
        <v>-81276148.693879083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-338650.61955782952</v>
      </c>
      <c r="L1253" s="444">
        <f t="shared" ca="1" si="106"/>
        <v>-81614799.313436911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8"/>
        <v>-81614799.313436911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-340061.6638059871</v>
      </c>
      <c r="L1254" s="444">
        <f t="shared" ca="1" si="106"/>
        <v>-81954860.977242902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8"/>
        <v>-81954860.977242902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-341478.58740517875</v>
      </c>
      <c r="L1255" s="444">
        <f t="shared" ca="1" si="106"/>
        <v>-82296339.564648077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8"/>
        <v>-82296339.564648077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-342901.41485270031</v>
      </c>
      <c r="L1256" s="444">
        <f t="shared" ca="1" si="106"/>
        <v>-82639240.979500771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8"/>
        <v>-82639240.979500771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-344330.17074791988</v>
      </c>
      <c r="L1257" s="444">
        <f t="shared" ca="1" si="106"/>
        <v>-82983571.150248691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8"/>
        <v>-82983571.150248691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-345764.87979270285</v>
      </c>
      <c r="L1258" s="444">
        <f t="shared" ca="1" si="106"/>
        <v>-83329336.030041397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8"/>
        <v>-83329336.030041397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-347205.56679183914</v>
      </c>
      <c r="L1259" s="444">
        <f t="shared" ca="1" si="106"/>
        <v>-83676541.596833229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8"/>
        <v>-83676541.596833229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-348652.25665347179</v>
      </c>
      <c r="L1260" s="444">
        <f t="shared" ca="1" si="106"/>
        <v>-84025193.853486702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8"/>
        <v>-84025193.853486702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-350104.97438952792</v>
      </c>
      <c r="L1261" s="444">
        <f t="shared" ca="1" si="106"/>
        <v>-84375298.827876225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8"/>
        <v>-84375298.827876225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-351563.74511615094</v>
      </c>
      <c r="L1262" s="444">
        <f t="shared" ca="1" si="106"/>
        <v>-84726862.57299237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8"/>
        <v>-84726862.57299237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-353028.59405413485</v>
      </c>
      <c r="L1263" s="444">
        <f t="shared" ca="1" si="106"/>
        <v>-85079891.167046502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8"/>
        <v>-85079891.167046502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-354499.54652936041</v>
      </c>
      <c r="L1264" s="444">
        <f t="shared" ca="1" si="106"/>
        <v>-85434390.71357587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8"/>
        <v>-85434390.71357587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-355976.62797323277</v>
      </c>
      <c r="L1265" s="444">
        <f t="shared" ca="1" si="106"/>
        <v>-85790367.341549098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8"/>
        <v>-85790367.341549098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-357459.86392312124</v>
      </c>
      <c r="L1266" s="444">
        <f t="shared" ca="1" si="106"/>
        <v>-86147827.205472216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8"/>
        <v>-86147827.205472216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-358949.2800228009</v>
      </c>
      <c r="L1267" s="444">
        <f t="shared" ca="1" si="106"/>
        <v>-86506776.485495016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8"/>
        <v>-86506776.485495016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-360444.90202289587</v>
      </c>
      <c r="L1268" s="444">
        <f t="shared" ca="1" si="106"/>
        <v>-86867221.387517914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8"/>
        <v>-86867221.387517914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-361946.75578132464</v>
      </c>
      <c r="L1269" s="444">
        <f t="shared" ca="1" si="106"/>
        <v>-87229168.143299237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8"/>
        <v>-87229168.143299237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-363454.8672637468</v>
      </c>
      <c r="L1270" s="444">
        <f t="shared" ca="1" si="106"/>
        <v>-87592623.010562986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8"/>
        <v>-87592623.010562986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-364969.26254401245</v>
      </c>
      <c r="L1271" s="444">
        <f t="shared" ca="1" si="106"/>
        <v>-87957592.273106992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8"/>
        <v>-87957592.273106992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-366489.96780461248</v>
      </c>
      <c r="L1272" s="444">
        <f t="shared" ca="1" si="106"/>
        <v>-88324082.240911603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8"/>
        <v>-88324082.240911603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-368017.00933713169</v>
      </c>
      <c r="L1273" s="444">
        <f t="shared" ca="1" si="106"/>
        <v>-88692099.25024873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8"/>
        <v>-88692099.25024873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-369550.41354270303</v>
      </c>
      <c r="L1274" s="444">
        <f t="shared" ca="1" si="106"/>
        <v>-89061649.663791433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8"/>
        <v>-89061649.663791433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-371090.20693246432</v>
      </c>
      <c r="L1275" s="444">
        <f t="shared" ca="1" si="106"/>
        <v>-89432739.870723903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8"/>
        <v>-89432739.870723903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-372636.41612801625</v>
      </c>
      <c r="L1276" s="444">
        <f t="shared" ca="1" si="106"/>
        <v>-89805376.286851913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8"/>
        <v>-89805376.286851913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-374189.06786188297</v>
      </c>
      <c r="L1277" s="444">
        <f t="shared" ca="1" si="106"/>
        <v>-90179565.354713798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8"/>
        <v>-90179565.354713798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-375748.18897797418</v>
      </c>
      <c r="L1278" s="444">
        <f t="shared" ca="1" si="106"/>
        <v>-90555313.543691769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8"/>
        <v>-90555313.543691769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-377313.80643204902</v>
      </c>
      <c r="L1279" s="444">
        <f t="shared" ca="1" si="106"/>
        <v>-90932627.350123823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8"/>
        <v>-90932627.350123823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-378885.94729218259</v>
      </c>
      <c r="L1280" s="444">
        <f t="shared" ca="1" si="106"/>
        <v>-91311513.297416002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8"/>
        <v>-91311513.297416002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-380464.63873923331</v>
      </c>
      <c r="L1281" s="444">
        <f t="shared" ca="1" si="106"/>
        <v>-91691977.93615523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8"/>
        <v>-91691977.93615523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-382049.90806731343</v>
      </c>
      <c r="L1282" s="444">
        <f t="shared" ca="1" si="106"/>
        <v>-92074027.844222546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8"/>
        <v>-92074027.844222546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-383641.78268426063</v>
      </c>
      <c r="L1283" s="444">
        <f t="shared" ref="L1283:L1537" ca="1" si="127">I1283-J1283+K1283</f>
        <v>-92457669.626906812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28">L1283</f>
        <v>-92457669.626906812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-385240.29011211172</v>
      </c>
      <c r="L1284" s="444">
        <f t="shared" ca="1" si="127"/>
        <v>-92842909.91701892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28"/>
        <v>-92842909.91701892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-386845.45798757882</v>
      </c>
      <c r="L1285" s="444">
        <f t="shared" ca="1" si="127"/>
        <v>-93229755.375006497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28"/>
        <v>-93229755.375006497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-388457.31406252709</v>
      </c>
      <c r="L1286" s="444">
        <f t="shared" ca="1" si="127"/>
        <v>-93618212.689069018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28"/>
        <v>-93618212.689069018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-390075.88620445423</v>
      </c>
      <c r="L1287" s="444">
        <f t="shared" ca="1" si="127"/>
        <v>-94008288.575273469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28"/>
        <v>-94008288.575273469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-391701.2023969728</v>
      </c>
      <c r="L1288" s="444">
        <f t="shared" ca="1" si="127"/>
        <v>-94399989.777670443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28"/>
        <v>-94399989.777670443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-393333.29074029351</v>
      </c>
      <c r="L1289" s="444">
        <f t="shared" ca="1" si="127"/>
        <v>-94793323.068410739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28"/>
        <v>-94793323.068410739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-394972.17945171142</v>
      </c>
      <c r="L1290" s="444">
        <f t="shared" ca="1" si="127"/>
        <v>-95188295.247862443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28"/>
        <v>-95188295.247862443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-396617.89686609351</v>
      </c>
      <c r="L1291" s="444">
        <f t="shared" ca="1" si="127"/>
        <v>-95584913.144728541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28"/>
        <v>-95584913.144728541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-398270.47143636894</v>
      </c>
      <c r="L1292" s="444">
        <f t="shared" ca="1" si="127"/>
        <v>-95983183.616164908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28"/>
        <v>-95983183.616164908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-399929.93173402047</v>
      </c>
      <c r="L1293" s="444">
        <f t="shared" ca="1" si="127"/>
        <v>-96383113.547898933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28"/>
        <v>-96383113.547898933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-401596.3064495789</v>
      </c>
      <c r="L1294" s="444">
        <f t="shared" ca="1" si="127"/>
        <v>-96784709.854348511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28"/>
        <v>-96784709.854348511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-403269.62439311878</v>
      </c>
      <c r="L1295" s="444">
        <f t="shared" ca="1" si="127"/>
        <v>-97187979.478741631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28"/>
        <v>-97187979.478741631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-404949.91449475678</v>
      </c>
      <c r="L1296" s="444">
        <f t="shared" ca="1" si="127"/>
        <v>-97592929.393236384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28"/>
        <v>-97592929.393236384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-406637.20580515161</v>
      </c>
      <c r="L1297" s="444">
        <f t="shared" ca="1" si="127"/>
        <v>-97999566.599041536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28"/>
        <v>-97999566.599041536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-408331.5274960064</v>
      </c>
      <c r="L1298" s="444">
        <f t="shared" ca="1" si="127"/>
        <v>-98407898.126537547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28"/>
        <v>-98407898.126537547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-410032.90886057308</v>
      </c>
      <c r="L1299" s="444">
        <f t="shared" ca="1" si="127"/>
        <v>-98817931.035398126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28"/>
        <v>-98817931.035398126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-411741.37931415887</v>
      </c>
      <c r="L1300" s="444">
        <f t="shared" ca="1" si="127"/>
        <v>-99229672.41471228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28"/>
        <v>-99229672.41471228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-413456.96839463449</v>
      </c>
      <c r="L1301" s="444">
        <f t="shared" ca="1" si="127"/>
        <v>-99643129.383106917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28"/>
        <v>-99643129.383106917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-415179.70576294546</v>
      </c>
      <c r="L1302" s="444">
        <f t="shared" ca="1" si="127"/>
        <v>-100058309.08886987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28"/>
        <v>-100058309.08886987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-416909.62120362447</v>
      </c>
      <c r="L1303" s="444">
        <f t="shared" ca="1" si="127"/>
        <v>-100475218.7100735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28"/>
        <v>-100475218.7100735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-418646.74462530622</v>
      </c>
      <c r="L1304" s="444">
        <f t="shared" ca="1" si="127"/>
        <v>-100893865.4546988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28"/>
        <v>-100893865.4546988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-420391.10606124502</v>
      </c>
      <c r="L1305" s="444">
        <f t="shared" ca="1" si="127"/>
        <v>-101314256.56076005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28"/>
        <v>-101314256.56076005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-422142.73566983355</v>
      </c>
      <c r="L1306" s="444">
        <f t="shared" ca="1" si="127"/>
        <v>-101736399.29642989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28"/>
        <v>-101736399.29642989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-423901.66373512452</v>
      </c>
      <c r="L1307" s="444">
        <f t="shared" ca="1" si="127"/>
        <v>-102160300.96016501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28"/>
        <v>-102160300.96016501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-425667.92066735419</v>
      </c>
      <c r="L1308" s="444">
        <f t="shared" ca="1" si="127"/>
        <v>-102585968.88083236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28"/>
        <v>-102585968.88083236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-427441.53700346814</v>
      </c>
      <c r="L1309" s="444">
        <f t="shared" ca="1" si="127"/>
        <v>-103013410.41783583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28"/>
        <v>-103013410.41783583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-429222.54340764927</v>
      </c>
      <c r="L1310" s="444">
        <f t="shared" ca="1" si="127"/>
        <v>-103442632.96124348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28"/>
        <v>-103442632.96124348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-431010.97067184781</v>
      </c>
      <c r="L1311" s="444">
        <f t="shared" ca="1" si="127"/>
        <v>-103873643.93191533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28"/>
        <v>-103873643.93191533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-432806.84971631388</v>
      </c>
      <c r="L1312" s="444">
        <f t="shared" ca="1" si="127"/>
        <v>-104306450.78163165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28"/>
        <v>-104306450.78163165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-434610.21159013186</v>
      </c>
      <c r="L1313" s="444">
        <f t="shared" ca="1" si="127"/>
        <v>-104741060.99322177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28"/>
        <v>-104741060.99322177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-436421.08747175732</v>
      </c>
      <c r="L1314" s="444">
        <f t="shared" ca="1" si="127"/>
        <v>-105177482.08069353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28"/>
        <v>-105177482.08069353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-438239.50866955641</v>
      </c>
      <c r="L1315" s="444">
        <f t="shared" ca="1" si="127"/>
        <v>-105615721.58936308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28"/>
        <v>-105615721.58936308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-440065.50662234618</v>
      </c>
      <c r="L1316" s="444">
        <f t="shared" ca="1" si="127"/>
        <v>-106055787.09598543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28"/>
        <v>-106055787.09598543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-441899.11289993935</v>
      </c>
      <c r="L1317" s="444">
        <f t="shared" ca="1" si="127"/>
        <v>-106497686.20888537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28"/>
        <v>-106497686.20888537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-443740.35920368903</v>
      </c>
      <c r="L1318" s="444">
        <f t="shared" ca="1" si="127"/>
        <v>-106941426.56808907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28"/>
        <v>-106941426.56808907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-445589.27736703778</v>
      </c>
      <c r="L1319" s="444">
        <f t="shared" ca="1" si="127"/>
        <v>-107387015.84545611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28"/>
        <v>-107387015.84545611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-447445.89935606706</v>
      </c>
      <c r="L1320" s="444">
        <f t="shared" ca="1" si="127"/>
        <v>-107834461.74481218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28"/>
        <v>-107834461.74481218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-449310.2572700507</v>
      </c>
      <c r="L1321" s="444">
        <f t="shared" ca="1" si="127"/>
        <v>-108283772.00208223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28"/>
        <v>-108283772.00208223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-451182.38334200927</v>
      </c>
      <c r="L1322" s="444">
        <f t="shared" ca="1" si="127"/>
        <v>-108734954.38542424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28"/>
        <v>-108734954.38542424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-453062.30993926764</v>
      </c>
      <c r="L1323" s="444">
        <f t="shared" ca="1" si="127"/>
        <v>-109188016.69536351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28"/>
        <v>-109188016.69536351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-454950.06956401456</v>
      </c>
      <c r="L1324" s="444">
        <f t="shared" ca="1" si="127"/>
        <v>-109642966.76492752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28"/>
        <v>-109642966.76492752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-456845.69485386467</v>
      </c>
      <c r="L1325" s="444">
        <f t="shared" ca="1" si="127"/>
        <v>-110099812.45978139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28"/>
        <v>-110099812.45978139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-458749.21858242247</v>
      </c>
      <c r="L1326" s="444">
        <f t="shared" ca="1" si="127"/>
        <v>-110558561.67836381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28"/>
        <v>-110558561.67836381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-460660.67365984927</v>
      </c>
      <c r="L1327" s="444">
        <f t="shared" ca="1" si="127"/>
        <v>-111019222.35202366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28"/>
        <v>-111019222.35202366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-462580.09313343192</v>
      </c>
      <c r="L1328" s="444">
        <f t="shared" ca="1" si="127"/>
        <v>-111481802.4451571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28"/>
        <v>-111481802.4451571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-464507.51018815459</v>
      </c>
      <c r="L1329" s="444">
        <f t="shared" ca="1" si="127"/>
        <v>-111946309.95534524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28"/>
        <v>-111946309.95534524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-466442.95814727183</v>
      </c>
      <c r="L1330" s="444">
        <f t="shared" ca="1" si="127"/>
        <v>-112412752.91349252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28"/>
        <v>-112412752.91349252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-468386.47047288547</v>
      </c>
      <c r="L1331" s="444">
        <f t="shared" ca="1" si="127"/>
        <v>-112881139.3839654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28"/>
        <v>-112881139.3839654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-470338.08076652244</v>
      </c>
      <c r="L1332" s="444">
        <f t="shared" ca="1" si="127"/>
        <v>-113351477.46473193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28"/>
        <v>-113351477.46473193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-472297.82276971638</v>
      </c>
      <c r="L1333" s="444">
        <f t="shared" ca="1" si="127"/>
        <v>-113823775.28750165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28"/>
        <v>-113823775.28750165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-474265.73036459018</v>
      </c>
      <c r="L1334" s="444">
        <f t="shared" ca="1" si="127"/>
        <v>-114298041.01786624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28"/>
        <v>-114298041.01786624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-476241.83757444273</v>
      </c>
      <c r="L1335" s="444">
        <f t="shared" ca="1" si="127"/>
        <v>-114774282.85544068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28"/>
        <v>-114774282.85544068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-478226.17856433615</v>
      </c>
      <c r="L1336" s="444">
        <f t="shared" ca="1" si="127"/>
        <v>-115252509.03400502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28"/>
        <v>-115252509.03400502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-480218.78764168755</v>
      </c>
      <c r="L1337" s="444">
        <f t="shared" ca="1" si="127"/>
        <v>-115732727.82164671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28"/>
        <v>-115732727.82164671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-482219.69925686129</v>
      </c>
      <c r="L1338" s="444">
        <f t="shared" ca="1" si="127"/>
        <v>-116214947.52090357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28"/>
        <v>-116214947.52090357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-484228.9480037649</v>
      </c>
      <c r="L1339" s="444">
        <f t="shared" ca="1" si="127"/>
        <v>-116699176.46890734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28"/>
        <v>-116699176.46890734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-486246.56862044719</v>
      </c>
      <c r="L1340" s="444">
        <f t="shared" ca="1" si="127"/>
        <v>-117185423.03752778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28"/>
        <v>-117185423.03752778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-488272.59598969918</v>
      </c>
      <c r="L1341" s="444">
        <f t="shared" ca="1" si="127"/>
        <v>-117673695.63351749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28"/>
        <v>-117673695.63351749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-490307.06513965619</v>
      </c>
      <c r="L1342" s="444">
        <f t="shared" ca="1" si="127"/>
        <v>-118164002.69865714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28"/>
        <v>-118164002.69865714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-492350.01124440477</v>
      </c>
      <c r="L1343" s="444">
        <f t="shared" ca="1" si="127"/>
        <v>-118656352.70990154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28"/>
        <v>-118656352.70990154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-494401.46962458966</v>
      </c>
      <c r="L1344" s="444">
        <f t="shared" ca="1" si="127"/>
        <v>-119150754.17952614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28"/>
        <v>-119150754.17952614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-496461.47574802558</v>
      </c>
      <c r="L1345" s="444">
        <f t="shared" ca="1" si="127"/>
        <v>-119647215.65527417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28"/>
        <v>-119647215.65527417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-498530.06523030903</v>
      </c>
      <c r="L1346" s="444">
        <f t="shared" ca="1" si="127"/>
        <v>-120145745.72050448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28"/>
        <v>-120145745.72050448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-500607.27383543534</v>
      </c>
      <c r="L1347" s="444">
        <f t="shared" ca="1" si="127"/>
        <v>-120646352.99433991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28"/>
        <v>-120646352.99433991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-502693.13747641636</v>
      </c>
      <c r="L1348" s="444">
        <f t="shared" ca="1" si="127"/>
        <v>-121149046.13181633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28"/>
        <v>-121149046.13181633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-504787.69221590133</v>
      </c>
      <c r="L1349" s="444">
        <f t="shared" ca="1" si="127"/>
        <v>-121653833.82403223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28"/>
        <v>-121653833.82403223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-506890.97426680091</v>
      </c>
      <c r="L1350" s="444">
        <f t="shared" ca="1" si="127"/>
        <v>-122160724.79829903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28"/>
        <v>-122160724.79829903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-509003.01999291265</v>
      </c>
      <c r="L1351" s="444">
        <f t="shared" ca="1" si="127"/>
        <v>-122669727.81829195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28"/>
        <v>-122669727.81829195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-511123.8659095497</v>
      </c>
      <c r="L1352" s="444">
        <f t="shared" ca="1" si="127"/>
        <v>-123180851.68420149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28"/>
        <v>-123180851.68420149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-513253.54868417297</v>
      </c>
      <c r="L1353" s="444">
        <f t="shared" ca="1" si="127"/>
        <v>-123694105.23288567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28"/>
        <v>-123694105.23288567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-515392.10513702355</v>
      </c>
      <c r="L1354" s="444">
        <f t="shared" ca="1" si="127"/>
        <v>-124209497.33802269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28"/>
        <v>-124209497.33802269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-517539.57224176114</v>
      </c>
      <c r="L1355" s="444">
        <f t="shared" ca="1" si="127"/>
        <v>-124727036.91026446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28"/>
        <v>-124727036.91026446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-519695.98712610191</v>
      </c>
      <c r="L1356" s="444">
        <f t="shared" ca="1" si="127"/>
        <v>-125246732.89739056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28"/>
        <v>-125246732.89739056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-521861.38707246067</v>
      </c>
      <c r="L1357" s="444">
        <f t="shared" ca="1" si="127"/>
        <v>-125768594.28446302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28"/>
        <v>-125768594.28446302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-524035.80951859598</v>
      </c>
      <c r="L1358" s="444">
        <f t="shared" ca="1" si="127"/>
        <v>-126292630.09398161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28"/>
        <v>-126292630.09398161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-526219.29205825669</v>
      </c>
      <c r="L1359" s="444">
        <f t="shared" ca="1" si="127"/>
        <v>-126818849.38603987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28"/>
        <v>-126818849.38603987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-528411.87244183279</v>
      </c>
      <c r="L1360" s="444">
        <f t="shared" ca="1" si="127"/>
        <v>-127347261.2584817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28"/>
        <v>-127347261.2584817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-530613.58857700706</v>
      </c>
      <c r="L1361" s="444">
        <f t="shared" ca="1" si="127"/>
        <v>-127877874.8470587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28"/>
        <v>-127877874.8470587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-532824.47852941125</v>
      </c>
      <c r="L1362" s="444">
        <f t="shared" ca="1" si="127"/>
        <v>-128410699.32558811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28"/>
        <v>-128410699.32558811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-535044.5805232838</v>
      </c>
      <c r="L1363" s="444">
        <f t="shared" ca="1" si="127"/>
        <v>-128945743.90611139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28"/>
        <v>-128945743.90611139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-537273.93294213084</v>
      </c>
      <c r="L1364" s="444">
        <f t="shared" ca="1" si="127"/>
        <v>-129483017.83905353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28"/>
        <v>-129483017.83905353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-539512.57432938972</v>
      </c>
      <c r="L1365" s="444">
        <f t="shared" ca="1" si="127"/>
        <v>-130022530.41338292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28"/>
        <v>-130022530.41338292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-541760.54338909546</v>
      </c>
      <c r="L1366" s="444">
        <f t="shared" ca="1" si="127"/>
        <v>-130564290.95677201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28"/>
        <v>-130564290.95677201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-544017.87898655003</v>
      </c>
      <c r="L1367" s="444">
        <f t="shared" ca="1" si="127"/>
        <v>-131108308.83575857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28"/>
        <v>-131108308.83575857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-546284.62014899403</v>
      </c>
      <c r="L1368" s="444">
        <f t="shared" ca="1" si="127"/>
        <v>-131654593.45590755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28"/>
        <v>-131654593.45590755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-548560.80606628151</v>
      </c>
      <c r="L1369" s="444">
        <f t="shared" ca="1" si="127"/>
        <v>-132203154.26197383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28"/>
        <v>-132203154.26197383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-550846.47609155765</v>
      </c>
      <c r="L1370" s="444">
        <f t="shared" ca="1" si="127"/>
        <v>-132754000.73806539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28"/>
        <v>-132754000.73806539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-553141.66974193905</v>
      </c>
      <c r="L1371" s="444">
        <f t="shared" ca="1" si="127"/>
        <v>-133307142.40780734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28"/>
        <v>-133307142.40780734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-555446.42669919727</v>
      </c>
      <c r="L1372" s="444">
        <f t="shared" ca="1" si="127"/>
        <v>-133862588.83450653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28"/>
        <v>-133862588.83450653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-557760.78681044385</v>
      </c>
      <c r="L1373" s="444">
        <f t="shared" ca="1" si="127"/>
        <v>-134420349.62131697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28"/>
        <v>-134420349.62131697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-560084.79008882074</v>
      </c>
      <c r="L1374" s="444">
        <f t="shared" ca="1" si="127"/>
        <v>-134980434.4114058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28"/>
        <v>-134980434.4114058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-562418.47671419079</v>
      </c>
      <c r="L1375" s="444">
        <f t="shared" ca="1" si="127"/>
        <v>-135542852.88812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28"/>
        <v>-135542852.88812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-564761.88703383331</v>
      </c>
      <c r="L1376" s="444">
        <f t="shared" ca="1" si="127"/>
        <v>-136107614.77515382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28"/>
        <v>-136107614.77515382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-567115.06156314095</v>
      </c>
      <c r="L1377" s="444">
        <f t="shared" ca="1" si="127"/>
        <v>-136674729.83671695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28"/>
        <v>-136674729.83671695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-569478.04098632059</v>
      </c>
      <c r="L1378" s="444">
        <f t="shared" ca="1" si="127"/>
        <v>-137244207.87770328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28"/>
        <v>-137244207.87770328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-571850.86615709704</v>
      </c>
      <c r="L1379" s="444">
        <f t="shared" ca="1" si="127"/>
        <v>-137816058.74386036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28"/>
        <v>-137816058.74386036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-574233.5780994182</v>
      </c>
      <c r="L1380" s="444">
        <f t="shared" ca="1" si="127"/>
        <v>-138390292.32195979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28"/>
        <v>-138390292.32195979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-576626.21800816583</v>
      </c>
      <c r="L1381" s="444">
        <f t="shared" ca="1" si="127"/>
        <v>-138966918.53996795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28"/>
        <v>-138966918.53996795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-579028.82724986644</v>
      </c>
      <c r="L1382" s="444">
        <f t="shared" ca="1" si="127"/>
        <v>-139545947.36721781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28"/>
        <v>-139545947.36721781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-581441.44736340758</v>
      </c>
      <c r="L1383" s="444">
        <f t="shared" ca="1" si="127"/>
        <v>-140127388.81458122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28"/>
        <v>-140127388.81458122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-583864.12006075506</v>
      </c>
      <c r="L1384" s="444">
        <f t="shared" ca="1" si="127"/>
        <v>-140711252.93464196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28"/>
        <v>-140711252.93464196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-586296.88722767483</v>
      </c>
      <c r="L1385" s="444">
        <f t="shared" ca="1" si="127"/>
        <v>-141297549.82186964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28"/>
        <v>-141297549.82186964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-588739.79092445679</v>
      </c>
      <c r="L1386" s="444">
        <f t="shared" ca="1" si="127"/>
        <v>-141886289.6127941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28"/>
        <v>-141886289.6127941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-591192.87338664208</v>
      </c>
      <c r="L1387" s="444">
        <f t="shared" ca="1" si="127"/>
        <v>-142477482.48618075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28"/>
        <v>-142477482.48618075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-593656.17702575307</v>
      </c>
      <c r="L1388" s="444">
        <f t="shared" ca="1" si="127"/>
        <v>-143071138.66320652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28"/>
        <v>-143071138.66320652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-596129.7444300272</v>
      </c>
      <c r="L1389" s="444">
        <f t="shared" ca="1" si="127"/>
        <v>-143667268.40763655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28"/>
        <v>-143667268.40763655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-598613.61836515227</v>
      </c>
      <c r="L1390" s="444">
        <f t="shared" ca="1" si="127"/>
        <v>-144265882.02600169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28"/>
        <v>-144265882.02600169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-601107.84177500708</v>
      </c>
      <c r="L1391" s="444">
        <f t="shared" ca="1" si="127"/>
        <v>-144866989.86777669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28"/>
        <v>-144866989.86777669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-603612.45778240287</v>
      </c>
      <c r="L1392" s="444">
        <f t="shared" ca="1" si="127"/>
        <v>-145470602.32555911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28"/>
        <v>-145470602.32555911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-606127.50968982966</v>
      </c>
      <c r="L1393" s="444">
        <f t="shared" ca="1" si="127"/>
        <v>-146076729.83524895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28"/>
        <v>-146076729.83524895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-608653.04098020389</v>
      </c>
      <c r="L1394" s="444">
        <f t="shared" ca="1" si="127"/>
        <v>-146685382.87622914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28"/>
        <v>-146685382.87622914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-611189.09531762137</v>
      </c>
      <c r="L1395" s="444">
        <f t="shared" ca="1" si="127"/>
        <v>-147296571.97154677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28"/>
        <v>-147296571.97154677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-613735.71654811152</v>
      </c>
      <c r="L1396" s="444">
        <f t="shared" ca="1" si="127"/>
        <v>-147910307.68809488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28"/>
        <v>-147910307.68809488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-616292.9487003953</v>
      </c>
      <c r="L1397" s="444">
        <f t="shared" ca="1" si="127"/>
        <v>-148526600.63679528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28"/>
        <v>-148526600.63679528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-618860.83598664706</v>
      </c>
      <c r="L1398" s="444">
        <f t="shared" ca="1" si="127"/>
        <v>-149145461.47278193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28"/>
        <v>-149145461.47278193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-621439.42280325806</v>
      </c>
      <c r="L1399" s="444">
        <f t="shared" ca="1" si="127"/>
        <v>-149766900.89558518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28"/>
        <v>-149766900.89558518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-624028.7537316049</v>
      </c>
      <c r="L1400" s="444">
        <f t="shared" ca="1" si="127"/>
        <v>-150390929.64931679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28"/>
        <v>-150390929.64931679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-626628.87353881996</v>
      </c>
      <c r="L1401" s="444">
        <f t="shared" ca="1" si="127"/>
        <v>-151017558.52285561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28"/>
        <v>-151017558.52285561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-629239.82717856509</v>
      </c>
      <c r="L1402" s="444">
        <f t="shared" ca="1" si="127"/>
        <v>-151646798.35003418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28"/>
        <v>-151646798.35003418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-631861.65979180904</v>
      </c>
      <c r="L1403" s="444">
        <f t="shared" ca="1" si="127"/>
        <v>-152278660.00982597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28"/>
        <v>-152278660.00982597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-634494.41670760827</v>
      </c>
      <c r="L1404" s="444">
        <f t="shared" ca="1" si="127"/>
        <v>-152913154.42653358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28"/>
        <v>-152913154.42653358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-637138.14344388992</v>
      </c>
      <c r="L1405" s="444">
        <f t="shared" ca="1" si="127"/>
        <v>-153550292.56997746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28"/>
        <v>-153550292.56997746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-639792.8857082394</v>
      </c>
      <c r="L1406" s="444">
        <f t="shared" ca="1" si="127"/>
        <v>-154190085.4556857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28"/>
        <v>-154190085.4556857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-642458.68939869048</v>
      </c>
      <c r="L1407" s="444">
        <f t="shared" ca="1" si="127"/>
        <v>-154832544.14508438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28"/>
        <v>-154832544.14508438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-645135.6006045182</v>
      </c>
      <c r="L1408" s="444">
        <f t="shared" ca="1" si="127"/>
        <v>-155477679.74568889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28"/>
        <v>-155477679.74568889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-647823.66560703702</v>
      </c>
      <c r="L1409" s="444">
        <f t="shared" ca="1" si="127"/>
        <v>-156125503.41129592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28"/>
        <v>-156125503.41129592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-650522.93088039965</v>
      </c>
      <c r="L1410" s="444">
        <f t="shared" ca="1" si="127"/>
        <v>-156776026.34217632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28"/>
        <v>-156776026.34217632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-653233.44309240137</v>
      </c>
      <c r="L1411" s="444">
        <f t="shared" ca="1" si="127"/>
        <v>-157429259.78526872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28"/>
        <v>-157429259.78526872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-655955.24910528632</v>
      </c>
      <c r="L1412" s="444">
        <f t="shared" ca="1" si="127"/>
        <v>-158085215.034374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28"/>
        <v>-158085215.034374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-658688.39597655833</v>
      </c>
      <c r="L1413" s="444">
        <f t="shared" ca="1" si="127"/>
        <v>-158743903.43035054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28"/>
        <v>-158743903.43035054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-661432.93095979397</v>
      </c>
      <c r="L1414" s="444">
        <f t="shared" ca="1" si="127"/>
        <v>-159405336.36131033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28"/>
        <v>-159405336.36131033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-664188.90150545968</v>
      </c>
      <c r="L1415" s="444">
        <f t="shared" ca="1" si="127"/>
        <v>-160069525.2628158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28"/>
        <v>-160069525.2628158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-666956.35526173247</v>
      </c>
      <c r="L1416" s="444">
        <f t="shared" ca="1" si="127"/>
        <v>-160736481.61807755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28"/>
        <v>-160736481.61807755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-669735.34007532313</v>
      </c>
      <c r="L1417" s="444">
        <f t="shared" ca="1" si="127"/>
        <v>-161406216.95815286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28"/>
        <v>-161406216.95815286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-672525.90399230353</v>
      </c>
      <c r="L1418" s="444">
        <f t="shared" ca="1" si="127"/>
        <v>-162078742.86214516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28"/>
        <v>-162078742.86214516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-675328.09525893815</v>
      </c>
      <c r="L1419" s="444">
        <f t="shared" ca="1" si="127"/>
        <v>-162754070.95740411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28"/>
        <v>-162754070.95740411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-678141.96232251707</v>
      </c>
      <c r="L1420" s="444">
        <f t="shared" ca="1" si="127"/>
        <v>-163432212.91972661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28"/>
        <v>-163432212.91972661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-680967.55383219419</v>
      </c>
      <c r="L1421" s="444">
        <f t="shared" ca="1" si="127"/>
        <v>-164113180.47355881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28"/>
        <v>-164113180.47355881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-683804.91863982833</v>
      </c>
      <c r="L1422" s="444">
        <f t="shared" ca="1" si="127"/>
        <v>-164796985.39219865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28"/>
        <v>-164796985.39219865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-686654.10580082773</v>
      </c>
      <c r="L1423" s="444">
        <f t="shared" ca="1" si="127"/>
        <v>-165483639.49799949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28"/>
        <v>-165483639.49799949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-689515.16457499785</v>
      </c>
      <c r="L1424" s="444">
        <f t="shared" ca="1" si="127"/>
        <v>-166173154.6625745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28"/>
        <v>-166173154.6625745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-692388.1444273938</v>
      </c>
      <c r="L1425" s="444">
        <f t="shared" ca="1" si="127"/>
        <v>-166865542.80700189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28"/>
        <v>-166865542.80700189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-695273.09502917458</v>
      </c>
      <c r="L1426" s="444">
        <f t="shared" ca="1" si="127"/>
        <v>-167560815.90203106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28"/>
        <v>-167560815.90203106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-698170.06625846273</v>
      </c>
      <c r="L1427" s="444">
        <f t="shared" ca="1" si="127"/>
        <v>-168258985.96828952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28"/>
        <v>-168258985.96828952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-701079.10820120631</v>
      </c>
      <c r="L1428" s="444">
        <f t="shared" ca="1" si="127"/>
        <v>-168960065.07649073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28"/>
        <v>-168960065.07649073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-704000.27115204465</v>
      </c>
      <c r="L1429" s="444">
        <f t="shared" ca="1" si="127"/>
        <v>-169664065.34764278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28"/>
        <v>-169664065.34764278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-706933.60561517824</v>
      </c>
      <c r="L1430" s="444">
        <f t="shared" ca="1" si="127"/>
        <v>-170370998.95325795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28"/>
        <v>-170370998.95325795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-709879.16230524145</v>
      </c>
      <c r="L1431" s="444">
        <f t="shared" ca="1" si="127"/>
        <v>-171080878.11556318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28"/>
        <v>-171080878.11556318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-712836.99214817991</v>
      </c>
      <c r="L1432" s="444">
        <f t="shared" ca="1" si="127"/>
        <v>-171793715.10771137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28"/>
        <v>-171793715.10771137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-715807.14628213074</v>
      </c>
      <c r="L1433" s="444">
        <f t="shared" ca="1" si="127"/>
        <v>-172509522.25399351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28"/>
        <v>-172509522.25399351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-718789.67605830624</v>
      </c>
      <c r="L1434" s="444">
        <f t="shared" ca="1" si="127"/>
        <v>-173228311.9300518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28"/>
        <v>-173228311.9300518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-721784.63304188254</v>
      </c>
      <c r="L1435" s="444">
        <f t="shared" ca="1" si="127"/>
        <v>-173950096.56309369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28"/>
        <v>-173950096.56309369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-724792.06901289034</v>
      </c>
      <c r="L1436" s="444">
        <f t="shared" ca="1" si="127"/>
        <v>-174674888.63210657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28"/>
        <v>-174674888.63210657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-727812.03596711066</v>
      </c>
      <c r="L1437" s="444">
        <f t="shared" ca="1" si="127"/>
        <v>-175402700.66807368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28"/>
        <v>-175402700.66807368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-730844.58611697366</v>
      </c>
      <c r="L1438" s="444">
        <f t="shared" ca="1" si="127"/>
        <v>-176133545.25419065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28"/>
        <v>-176133545.25419065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-733889.77189246099</v>
      </c>
      <c r="L1439" s="444">
        <f t="shared" ca="1" si="127"/>
        <v>-176867435.02608311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28"/>
        <v>-176867435.02608311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-736947.64594201301</v>
      </c>
      <c r="L1440" s="444">
        <f t="shared" ca="1" si="127"/>
        <v>-177604382.67202511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28"/>
        <v>-177604382.67202511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-740018.26113343798</v>
      </c>
      <c r="L1441" s="444">
        <f t="shared" ca="1" si="127"/>
        <v>-178344400.93315855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28"/>
        <v>-178344400.93315855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-743101.67055482732</v>
      </c>
      <c r="L1442" s="444">
        <f t="shared" ca="1" si="127"/>
        <v>-179087502.60371336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28"/>
        <v>-179087502.60371336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-746197.92751547229</v>
      </c>
      <c r="L1443" s="444">
        <f t="shared" ca="1" si="127"/>
        <v>-179833700.53122884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28"/>
        <v>-179833700.53122884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-749307.08554678678</v>
      </c>
      <c r="L1444" s="444">
        <f t="shared" ca="1" si="127"/>
        <v>-180583007.61677563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28"/>
        <v>-180583007.61677563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-752429.1984032318</v>
      </c>
      <c r="L1445" s="444">
        <f t="shared" ca="1" si="127"/>
        <v>-181335436.81517887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28"/>
        <v>-181335436.81517887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-755564.32006324525</v>
      </c>
      <c r="L1446" s="444">
        <f t="shared" ca="1" si="127"/>
        <v>-182091001.1352421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28"/>
        <v>-182091001.1352421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-758712.50473017548</v>
      </c>
      <c r="L1447" s="444">
        <f t="shared" ca="1" si="127"/>
        <v>-182849713.63997227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28"/>
        <v>-182849713.63997227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-761873.80683321774</v>
      </c>
      <c r="L1448" s="444">
        <f t="shared" ca="1" si="127"/>
        <v>-183611587.44680548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28"/>
        <v>-183611587.44680548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-765048.28102835617</v>
      </c>
      <c r="L1449" s="444">
        <f t="shared" ca="1" si="127"/>
        <v>-184376635.72783384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28"/>
        <v>-184376635.72783384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-768235.98219930765</v>
      </c>
      <c r="L1450" s="444">
        <f t="shared" ca="1" si="127"/>
        <v>-185144871.71003315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28"/>
        <v>-185144871.71003315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-771436.96545847144</v>
      </c>
      <c r="L1451" s="444">
        <f t="shared" ca="1" si="127"/>
        <v>-185916308.67549163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28"/>
        <v>-185916308.67549163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-774651.28614788176</v>
      </c>
      <c r="L1452" s="444">
        <f t="shared" ca="1" si="127"/>
        <v>-186690959.96163952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28"/>
        <v>-186690959.96163952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-777878.99984016467</v>
      </c>
      <c r="L1453" s="444">
        <f t="shared" ca="1" si="127"/>
        <v>-187468838.96147969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28"/>
        <v>-187468838.96147969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-781120.16233949875</v>
      </c>
      <c r="L1454" s="444">
        <f t="shared" ca="1" si="127"/>
        <v>-188249959.1238192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28"/>
        <v>-188249959.1238192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-784374.82968257996</v>
      </c>
      <c r="L1455" s="444">
        <f t="shared" ca="1" si="127"/>
        <v>-189034333.95350179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28"/>
        <v>-189034333.95350179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-787643.05813959078</v>
      </c>
      <c r="L1456" s="444">
        <f t="shared" ca="1" si="127"/>
        <v>-189821977.01164138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28"/>
        <v>-189821977.01164138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-790924.9042151724</v>
      </c>
      <c r="L1457" s="444">
        <f t="shared" ca="1" si="127"/>
        <v>-190612901.91585657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28"/>
        <v>-190612901.91585657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-794220.42464940238</v>
      </c>
      <c r="L1458" s="444">
        <f t="shared" ca="1" si="127"/>
        <v>-191407122.34050596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28"/>
        <v>-191407122.34050596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-797529.67641877476</v>
      </c>
      <c r="L1459" s="444">
        <f t="shared" ca="1" si="127"/>
        <v>-192204652.01692474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28"/>
        <v>-192204652.01692474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-800852.71673718642</v>
      </c>
      <c r="L1460" s="444">
        <f t="shared" ca="1" si="127"/>
        <v>-193005504.73366192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28"/>
        <v>-193005504.73366192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-804189.60305692465</v>
      </c>
      <c r="L1461" s="444">
        <f t="shared" ca="1" si="127"/>
        <v>-193809694.33671886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28"/>
        <v>-193809694.33671886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-807540.39306966192</v>
      </c>
      <c r="L1462" s="444">
        <f t="shared" ca="1" si="127"/>
        <v>-194617234.72978851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28"/>
        <v>-194617234.72978851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-810905.14470745216</v>
      </c>
      <c r="L1463" s="444">
        <f t="shared" ca="1" si="127"/>
        <v>-195428139.87449595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28"/>
        <v>-195428139.87449595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-814283.91614373308</v>
      </c>
      <c r="L1464" s="444">
        <f t="shared" ca="1" si="127"/>
        <v>-196242423.7906397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28"/>
        <v>-196242423.7906397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-817676.76579433202</v>
      </c>
      <c r="L1465" s="444">
        <f t="shared" ca="1" si="127"/>
        <v>-197060100.55643404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28"/>
        <v>-197060100.55643404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-821083.75231847516</v>
      </c>
      <c r="L1466" s="444">
        <f t="shared" ca="1" si="127"/>
        <v>-197881184.30875251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28"/>
        <v>-197881184.30875251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-824504.93461980205</v>
      </c>
      <c r="L1467" s="444">
        <f t="shared" ca="1" si="127"/>
        <v>-198705689.24337232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28"/>
        <v>-198705689.24337232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-827940.37184738461</v>
      </c>
      <c r="L1468" s="444">
        <f t="shared" ca="1" si="127"/>
        <v>-199533629.61521971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28"/>
        <v>-199533629.61521971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-831390.12339674879</v>
      </c>
      <c r="L1469" s="444">
        <f t="shared" ca="1" si="127"/>
        <v>-200365019.73861647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28"/>
        <v>-200365019.73861647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-834854.24891090195</v>
      </c>
      <c r="L1470" s="444">
        <f t="shared" ca="1" si="127"/>
        <v>-201199873.98752737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28"/>
        <v>-201199873.98752737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-838332.80828136404</v>
      </c>
      <c r="L1471" s="444">
        <f t="shared" ca="1" si="127"/>
        <v>-202038206.79580873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28"/>
        <v>-202038206.79580873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-841825.861649203</v>
      </c>
      <c r="L1472" s="444">
        <f t="shared" ca="1" si="127"/>
        <v>-202880032.65745795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28"/>
        <v>-202880032.65745795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-845333.46940607473</v>
      </c>
      <c r="L1473" s="444">
        <f t="shared" ca="1" si="127"/>
        <v>-203725366.12686402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28"/>
        <v>-203725366.12686402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-848855.69219526672</v>
      </c>
      <c r="L1474" s="444">
        <f t="shared" ca="1" si="127"/>
        <v>-204574221.81905928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28"/>
        <v>-204574221.81905928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-852392.59091274696</v>
      </c>
      <c r="L1475" s="444">
        <f t="shared" ca="1" si="127"/>
        <v>-205426614.40997204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28"/>
        <v>-205426614.40997204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-855944.22670821683</v>
      </c>
      <c r="L1476" s="444">
        <f t="shared" ca="1" si="127"/>
        <v>-206282558.63668025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28"/>
        <v>-206282558.63668025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-859510.66098616773</v>
      </c>
      <c r="L1477" s="444">
        <f t="shared" ca="1" si="127"/>
        <v>-207142069.2976664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28"/>
        <v>-207142069.2976664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-863091.95540694334</v>
      </c>
      <c r="L1478" s="444">
        <f t="shared" ca="1" si="127"/>
        <v>-208005161.25307333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28"/>
        <v>-208005161.25307333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-866688.17188780557</v>
      </c>
      <c r="L1479" s="444">
        <f t="shared" ca="1" si="127"/>
        <v>-208871849.42496115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28"/>
        <v>-208871849.42496115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-870299.37260400481</v>
      </c>
      <c r="L1480" s="444">
        <f t="shared" ca="1" si="127"/>
        <v>-209742148.79756516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28"/>
        <v>-209742148.79756516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-873925.61998985487</v>
      </c>
      <c r="L1481" s="444">
        <f t="shared" ca="1" si="127"/>
        <v>-210616074.417555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28"/>
        <v>-210616074.417555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-877566.97673981253</v>
      </c>
      <c r="L1482" s="444">
        <f t="shared" ca="1" si="127"/>
        <v>-211493641.39429483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28"/>
        <v>-211493641.39429483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-881223.50580956182</v>
      </c>
      <c r="L1483" s="444">
        <f t="shared" ca="1" si="127"/>
        <v>-212374864.9001044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28"/>
        <v>-212374864.9001044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-884895.27041710168</v>
      </c>
      <c r="L1484" s="444">
        <f t="shared" ca="1" si="127"/>
        <v>-213259760.1705215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28"/>
        <v>-213259760.1705215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-888582.3340438396</v>
      </c>
      <c r="L1485" s="444">
        <f t="shared" ca="1" si="127"/>
        <v>-214148342.50456533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28"/>
        <v>-214148342.50456533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-892284.76043568889</v>
      </c>
      <c r="L1486" s="444">
        <f t="shared" ca="1" si="127"/>
        <v>-215040627.26500103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28"/>
        <v>-215040627.26500103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-896002.61360417097</v>
      </c>
      <c r="L1487" s="444">
        <f t="shared" ca="1" si="127"/>
        <v>-215936629.87860519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28"/>
        <v>-215936629.87860519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-899735.9578275216</v>
      </c>
      <c r="L1488" s="444">
        <f t="shared" ca="1" si="127"/>
        <v>-216836365.8364327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28"/>
        <v>-216836365.8364327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-903484.85765180306</v>
      </c>
      <c r="L1489" s="444">
        <f t="shared" ca="1" si="127"/>
        <v>-217739850.6940845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28"/>
        <v>-217739850.6940845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-907249.37789201876</v>
      </c>
      <c r="L1490" s="444">
        <f t="shared" ca="1" si="127"/>
        <v>-218647100.07197651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28"/>
        <v>-218647100.07197651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-911029.58363323542</v>
      </c>
      <c r="L1491" s="444">
        <f t="shared" ca="1" si="127"/>
        <v>-219558129.65560976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28"/>
        <v>-219558129.65560976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-914825.54023170727</v>
      </c>
      <c r="L1492" s="444">
        <f t="shared" ca="1" si="127"/>
        <v>-220472955.19584146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28"/>
        <v>-220472955.19584146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-918637.3133160061</v>
      </c>
      <c r="L1493" s="444">
        <f t="shared" ca="1" si="127"/>
        <v>-221391592.50915748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28"/>
        <v>-221391592.50915748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-922464.96878815605</v>
      </c>
      <c r="L1494" s="444">
        <f t="shared" ca="1" si="127"/>
        <v>-222314057.47794563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28"/>
        <v>-222314057.47794563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-926308.57282477338</v>
      </c>
      <c r="L1495" s="444">
        <f t="shared" ca="1" si="127"/>
        <v>-223240366.0507704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28"/>
        <v>-223240366.0507704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-930168.19187820994</v>
      </c>
      <c r="L1496" s="444">
        <f t="shared" ca="1" si="127"/>
        <v>-224170534.2426486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28"/>
        <v>-224170534.2426486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-934043.89267770248</v>
      </c>
      <c r="L1497" s="444">
        <f t="shared" ca="1" si="127"/>
        <v>-225104578.1353263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28"/>
        <v>-225104578.1353263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-937935.74223052629</v>
      </c>
      <c r="L1498" s="444">
        <f t="shared" ca="1" si="127"/>
        <v>-226042513.87755683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28"/>
        <v>-226042513.87755683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-941843.80782315345</v>
      </c>
      <c r="L1499" s="444">
        <f t="shared" ca="1" si="127"/>
        <v>-226984357.68537998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28"/>
        <v>-226984357.68537998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-945768.15702241648</v>
      </c>
      <c r="L1500" s="444">
        <f t="shared" ca="1" si="127"/>
        <v>-227930125.8424024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28"/>
        <v>-227930125.8424024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-949708.85767667647</v>
      </c>
      <c r="L1501" s="444">
        <f t="shared" ca="1" si="127"/>
        <v>-228879834.70007908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28"/>
        <v>-228879834.70007908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-953665.97791699634</v>
      </c>
      <c r="L1502" s="444">
        <f t="shared" ca="1" si="127"/>
        <v>-229833500.67799607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28"/>
        <v>-229833500.67799607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-957639.58615831705</v>
      </c>
      <c r="L1503" s="444">
        <f t="shared" ca="1" si="127"/>
        <v>-230791140.26415437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28"/>
        <v>-230791140.26415437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-961629.75110064331</v>
      </c>
      <c r="L1504" s="444">
        <f t="shared" ca="1" si="127"/>
        <v>-231752770.015255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28"/>
        <v>-231752770.015255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-965636.54173022928</v>
      </c>
      <c r="L1505" s="444">
        <f t="shared" ca="1" si="127"/>
        <v>-232718406.55698523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28"/>
        <v>-232718406.55698523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-969660.02732077183</v>
      </c>
      <c r="L1506" s="444">
        <f t="shared" ca="1" si="127"/>
        <v>-233688066.584306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28"/>
        <v>-233688066.584306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-973700.27743460832</v>
      </c>
      <c r="L1507" s="444">
        <f t="shared" ca="1" si="127"/>
        <v>-234661766.86174062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28"/>
        <v>-234661766.86174062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-977757.36192391918</v>
      </c>
      <c r="L1508" s="444">
        <f t="shared" ca="1" si="127"/>
        <v>-235639524.22366455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28"/>
        <v>-235639524.22366455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-981831.35093193559</v>
      </c>
      <c r="L1509" s="444">
        <f t="shared" ca="1" si="127"/>
        <v>-236621355.57459649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28"/>
        <v>-236621355.57459649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-985922.31489415199</v>
      </c>
      <c r="L1510" s="444">
        <f t="shared" ca="1" si="127"/>
        <v>-237607277.88949063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28"/>
        <v>-237607277.88949063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-990030.32453954418</v>
      </c>
      <c r="L1511" s="444">
        <f t="shared" ca="1" si="127"/>
        <v>-238597308.21403018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28"/>
        <v>-238597308.21403018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-994155.45089179242</v>
      </c>
      <c r="L1512" s="444">
        <f t="shared" ca="1" si="127"/>
        <v>-239591463.66492197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28"/>
        <v>-239591463.66492197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-998297.76527050824</v>
      </c>
      <c r="L1513" s="444">
        <f t="shared" ca="1" si="127"/>
        <v>-240589761.43019247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28"/>
        <v>-240589761.43019247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-1002457.3392924685</v>
      </c>
      <c r="L1514" s="444">
        <f t="shared" ca="1" si="127"/>
        <v>-241592218.76948494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28"/>
        <v>-241592218.76948494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-1006634.244872854</v>
      </c>
      <c r="L1515" s="444">
        <f t="shared" ca="1" si="127"/>
        <v>-242598853.01435781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28"/>
        <v>-242598853.01435781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-1010828.5542264908</v>
      </c>
      <c r="L1516" s="444">
        <f t="shared" ca="1" si="127"/>
        <v>-243609681.56858429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28"/>
        <v>-243609681.56858429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-1015040.3398691012</v>
      </c>
      <c r="L1517" s="444">
        <f t="shared" ca="1" si="127"/>
        <v>-244624721.9084534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28"/>
        <v>-244624721.9084534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-1019269.6746185558</v>
      </c>
      <c r="L1518" s="444">
        <f t="shared" ca="1" si="127"/>
        <v>-245643991.58307195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28"/>
        <v>-245643991.58307195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-1023516.631596133</v>
      </c>
      <c r="L1519" s="444">
        <f t="shared" ca="1" si="127"/>
        <v>-246667508.21466807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28"/>
        <v>-246667508.21466807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-1027781.2842277836</v>
      </c>
      <c r="L1520" s="444">
        <f t="shared" ca="1" si="127"/>
        <v>-247695289.49889585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28"/>
        <v>-247695289.49889585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-1032063.7062453994</v>
      </c>
      <c r="L1521" s="444">
        <f t="shared" ca="1" si="127"/>
        <v>-248727353.20514125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28"/>
        <v>-248727353.20514125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-1036363.9716880884</v>
      </c>
      <c r="L1522" s="444">
        <f t="shared" ca="1" si="127"/>
        <v>-249763717.17682934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28"/>
        <v>-249763717.17682934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-1040682.1549034555</v>
      </c>
      <c r="L1523" s="444">
        <f t="shared" ca="1" si="127"/>
        <v>-250804399.33173278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28"/>
        <v>-250804399.33173278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-1045018.3305488864</v>
      </c>
      <c r="L1524" s="444">
        <f t="shared" ca="1" si="127"/>
        <v>-251849417.66228166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28"/>
        <v>-251849417.66228166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-1049372.5735928402</v>
      </c>
      <c r="L1525" s="444">
        <f t="shared" ca="1" si="127"/>
        <v>-252898790.2358745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28"/>
        <v>-252898790.2358745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-1053744.9593161435</v>
      </c>
      <c r="L1526" s="444">
        <f t="shared" ca="1" si="127"/>
        <v>-253952535.19519064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28"/>
        <v>-253952535.19519064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-1058135.5633132942</v>
      </c>
      <c r="L1527" s="444">
        <f t="shared" ca="1" si="127"/>
        <v>-255010670.75850394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28"/>
        <v>-255010670.75850394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-1062544.4614937664</v>
      </c>
      <c r="L1528" s="444">
        <f t="shared" ca="1" si="127"/>
        <v>-256073215.2199977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28"/>
        <v>-256073215.2199977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-1066971.7300833238</v>
      </c>
      <c r="L1529" s="444">
        <f t="shared" ca="1" si="127"/>
        <v>-257140186.95008102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28"/>
        <v>-257140186.95008102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-1071417.4456253375</v>
      </c>
      <c r="L1530" s="444">
        <f t="shared" ca="1" si="127"/>
        <v>-258211604.39570636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28"/>
        <v>-258211604.39570636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-1075881.6849821098</v>
      </c>
      <c r="L1531" s="444">
        <f t="shared" ca="1" si="127"/>
        <v>-259287486.08068848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28"/>
        <v>-259287486.08068848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-1080364.5253362018</v>
      </c>
      <c r="L1532" s="444">
        <f t="shared" ca="1" si="127"/>
        <v>-260367850.60602468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28"/>
        <v>-260367850.60602468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-1084866.0441917696</v>
      </c>
      <c r="L1533" s="444">
        <f t="shared" ca="1" si="127"/>
        <v>-261452716.65021646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28"/>
        <v>-261452716.65021646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-1089386.3193759019</v>
      </c>
      <c r="L1534" s="444">
        <f t="shared" ca="1" si="127"/>
        <v>-262542102.96959236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28"/>
        <v>-262542102.96959236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-1093925.4290399682</v>
      </c>
      <c r="L1535" s="444">
        <f t="shared" ca="1" si="127"/>
        <v>-263636028.39863232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28"/>
        <v>-263636028.39863232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-1098483.4516609681</v>
      </c>
      <c r="L1536" s="444">
        <f t="shared" ca="1" si="127"/>
        <v>-264734511.85029328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28"/>
        <v>-264734511.85029328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-1103060.4660428886</v>
      </c>
      <c r="L1537" s="444">
        <f t="shared" ca="1" si="127"/>
        <v>-265837572.31633615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28"/>
        <v>-265837572.31633615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-1107656.5513180671</v>
      </c>
      <c r="L1538" s="444">
        <f t="shared" ref="L1538:L1792" ca="1" si="132">I1538-J1538+K1538</f>
        <v>-266945228.86765423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33">L1538</f>
        <v>-266945228.86765423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-1112271.7869485593</v>
      </c>
      <c r="L1539" s="444">
        <f t="shared" ca="1" si="132"/>
        <v>-268057500.6546028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33"/>
        <v>-268057500.6546028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-1116906.2527275116</v>
      </c>
      <c r="L1540" s="444">
        <f t="shared" ca="1" si="132"/>
        <v>-269174406.90733033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33"/>
        <v>-269174406.90733033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-1121560.028780543</v>
      </c>
      <c r="L1541" s="444">
        <f t="shared" ca="1" si="132"/>
        <v>-270295966.93611085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33"/>
        <v>-270295966.93611085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-1126233.1955671285</v>
      </c>
      <c r="L1542" s="444">
        <f t="shared" ca="1" si="132"/>
        <v>-271422200.13167799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33"/>
        <v>-271422200.13167799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-1130925.8338819917</v>
      </c>
      <c r="L1543" s="444">
        <f t="shared" ca="1" si="132"/>
        <v>-272553125.96555996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33"/>
        <v>-272553125.96555996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-1135638.0248564999</v>
      </c>
      <c r="L1544" s="444">
        <f t="shared" ca="1" si="132"/>
        <v>-273688763.99041647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33"/>
        <v>-273688763.99041647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-1140369.8499600687</v>
      </c>
      <c r="L1545" s="444">
        <f t="shared" ca="1" si="132"/>
        <v>-274829133.84037656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33"/>
        <v>-274829133.84037656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-1145121.3910015689</v>
      </c>
      <c r="L1546" s="444">
        <f t="shared" ca="1" si="132"/>
        <v>-275974255.23137814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33"/>
        <v>-275974255.23137814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-1149892.7301307423</v>
      </c>
      <c r="L1547" s="444">
        <f t="shared" ca="1" si="132"/>
        <v>-277124147.96150887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33"/>
        <v>-277124147.96150887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-1154683.9498396204</v>
      </c>
      <c r="L1548" s="444">
        <f t="shared" ca="1" si="132"/>
        <v>-278278831.91134846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33"/>
        <v>-278278831.91134846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-1159495.1329639519</v>
      </c>
      <c r="L1549" s="444">
        <f t="shared" ca="1" si="132"/>
        <v>-279438327.04431242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33"/>
        <v>-279438327.04431242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-1164326.362684635</v>
      </c>
      <c r="L1550" s="444">
        <f t="shared" ca="1" si="132"/>
        <v>-280602653.40699703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33"/>
        <v>-280602653.40699703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-1169177.7225291543</v>
      </c>
      <c r="L1551" s="444">
        <f t="shared" ca="1" si="132"/>
        <v>-281771831.1295262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33"/>
        <v>-281771831.1295262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-1174049.2963730257</v>
      </c>
      <c r="L1552" s="444">
        <f t="shared" ca="1" si="132"/>
        <v>-282945880.42589921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33"/>
        <v>-282945880.42589921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-1178941.1684412467</v>
      </c>
      <c r="L1553" s="444">
        <f t="shared" ca="1" si="132"/>
        <v>-284124821.59434044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33"/>
        <v>-284124821.59434044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-1183853.4233097518</v>
      </c>
      <c r="L1554" s="444">
        <f t="shared" ca="1" si="132"/>
        <v>-285308675.01765019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33"/>
        <v>-285308675.01765019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-1188786.1459068758</v>
      </c>
      <c r="L1555" s="444">
        <f t="shared" ca="1" si="132"/>
        <v>-286497461.16355705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33"/>
        <v>-286497461.16355705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-1193739.421514821</v>
      </c>
      <c r="L1556" s="444">
        <f t="shared" ca="1" si="132"/>
        <v>-287691200.58507186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33"/>
        <v>-287691200.58507186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-1198713.3357711327</v>
      </c>
      <c r="L1557" s="444">
        <f t="shared" ca="1" si="132"/>
        <v>-288889913.92084301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33"/>
        <v>-288889913.92084301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-1203707.9746701792</v>
      </c>
      <c r="L1558" s="444">
        <f t="shared" ca="1" si="132"/>
        <v>-290093621.89551318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33"/>
        <v>-290093621.89551318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-1208723.4245646382</v>
      </c>
      <c r="L1559" s="444">
        <f t="shared" ca="1" si="132"/>
        <v>-291302345.32007784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33"/>
        <v>-291302345.32007784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-1213759.7721669909</v>
      </c>
      <c r="L1560" s="444">
        <f t="shared" ca="1" si="132"/>
        <v>-292516105.0922448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33"/>
        <v>-292516105.0922448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-1218817.1045510201</v>
      </c>
      <c r="L1561" s="444">
        <f t="shared" ca="1" si="132"/>
        <v>-293734922.19679582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33"/>
        <v>-293734922.19679582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-1223895.5091533158</v>
      </c>
      <c r="L1562" s="444">
        <f t="shared" ca="1" si="132"/>
        <v>-294958817.70594913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33"/>
        <v>-294958817.70594913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-1228995.0737747881</v>
      </c>
      <c r="L1563" s="444">
        <f t="shared" ca="1" si="132"/>
        <v>-296187812.77972394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33"/>
        <v>-296187812.77972394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-1234115.8865821832</v>
      </c>
      <c r="L1564" s="444">
        <f t="shared" ca="1" si="132"/>
        <v>-297421928.66630614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33"/>
        <v>-297421928.66630614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-1239258.0361096088</v>
      </c>
      <c r="L1565" s="444">
        <f t="shared" ca="1" si="132"/>
        <v>-298661186.70241576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33"/>
        <v>-298661186.70241576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-1244421.6112600656</v>
      </c>
      <c r="L1566" s="444">
        <f t="shared" ca="1" si="132"/>
        <v>-299905608.31367582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33"/>
        <v>-299905608.31367582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-1249606.7013069827</v>
      </c>
      <c r="L1567" s="444">
        <f t="shared" ca="1" si="132"/>
        <v>-301155215.01498282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33"/>
        <v>-301155215.01498282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-1254813.3958957617</v>
      </c>
      <c r="L1568" s="444">
        <f t="shared" ca="1" si="132"/>
        <v>-302410028.4108786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33"/>
        <v>-302410028.4108786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-1260041.7850453274</v>
      </c>
      <c r="L1569" s="444">
        <f t="shared" ca="1" si="132"/>
        <v>-303670070.19592392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33"/>
        <v>-303670070.19592392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-1265291.9591496829</v>
      </c>
      <c r="L1570" s="444">
        <f t="shared" ca="1" si="132"/>
        <v>-304935362.15507358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33"/>
        <v>-304935362.15507358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-1270564.0089794733</v>
      </c>
      <c r="L1571" s="444">
        <f t="shared" ca="1" si="132"/>
        <v>-306205926.16405308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33"/>
        <v>-306205926.16405308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-1275858.0256835546</v>
      </c>
      <c r="L1572" s="444">
        <f t="shared" ca="1" si="132"/>
        <v>-307481784.18973666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33"/>
        <v>-307481784.18973666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-1281174.1007905693</v>
      </c>
      <c r="L1573" s="444">
        <f t="shared" ca="1" si="132"/>
        <v>-308762958.29052722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33"/>
        <v>-308762958.29052722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-1286512.32621053</v>
      </c>
      <c r="L1574" s="444">
        <f t="shared" ca="1" si="132"/>
        <v>-310049470.61673778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33"/>
        <v>-310049470.61673778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-1291872.7942364074</v>
      </c>
      <c r="L1575" s="444">
        <f t="shared" ca="1" si="132"/>
        <v>-311341343.4109742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33"/>
        <v>-311341343.4109742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-1297255.5975457258</v>
      </c>
      <c r="L1576" s="444">
        <f t="shared" ca="1" si="132"/>
        <v>-312638599.00851995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33"/>
        <v>-312638599.00851995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-1302660.8292021665</v>
      </c>
      <c r="L1577" s="444">
        <f t="shared" ca="1" si="132"/>
        <v>-313941259.83772212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33"/>
        <v>-313941259.83772212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-1308088.5826571756</v>
      </c>
      <c r="L1578" s="444">
        <f t="shared" ca="1" si="132"/>
        <v>-315249348.42037928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33"/>
        <v>-315249348.42037928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-1313538.9517515802</v>
      </c>
      <c r="L1579" s="444">
        <f t="shared" ca="1" si="132"/>
        <v>-316562887.37213087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33"/>
        <v>-316562887.37213087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-1319012.030717212</v>
      </c>
      <c r="L1580" s="444">
        <f t="shared" ca="1" si="132"/>
        <v>-317881899.40284806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33"/>
        <v>-317881899.40284806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-1324507.9141785335</v>
      </c>
      <c r="L1581" s="444">
        <f t="shared" ca="1" si="132"/>
        <v>-319206407.31702662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33"/>
        <v>-319206407.31702662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-1330026.6971542775</v>
      </c>
      <c r="L1582" s="444">
        <f t="shared" ca="1" si="132"/>
        <v>-320536434.0141809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33"/>
        <v>-320536434.0141809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-1335568.4750590872</v>
      </c>
      <c r="L1583" s="444">
        <f t="shared" ca="1" si="132"/>
        <v>-321872002.48923999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33"/>
        <v>-321872002.48923999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-1341133.3437051666</v>
      </c>
      <c r="L1584" s="444">
        <f t="shared" ca="1" si="132"/>
        <v>-323213135.83294517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33"/>
        <v>-323213135.83294517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-1346721.3993039383</v>
      </c>
      <c r="L1585" s="444">
        <f t="shared" ca="1" si="132"/>
        <v>-324559857.23224908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33"/>
        <v>-324559857.23224908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-1352332.7384677045</v>
      </c>
      <c r="L1586" s="444">
        <f t="shared" ca="1" si="132"/>
        <v>-325912189.97071677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33"/>
        <v>-325912189.97071677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-1357967.45821132</v>
      </c>
      <c r="L1587" s="444">
        <f t="shared" ca="1" si="132"/>
        <v>-327270157.42892808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33"/>
        <v>-327270157.42892808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-1363625.6559538669</v>
      </c>
      <c r="L1588" s="444">
        <f t="shared" ca="1" si="132"/>
        <v>-328633783.08488196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33"/>
        <v>-328633783.08488196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-1369307.4295203416</v>
      </c>
      <c r="L1589" s="444">
        <f t="shared" ca="1" si="132"/>
        <v>-330003090.51440233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33"/>
        <v>-330003090.51440233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-1375012.877143343</v>
      </c>
      <c r="L1590" s="444">
        <f t="shared" ca="1" si="132"/>
        <v>-331378103.39154565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33"/>
        <v>-331378103.39154565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-1380742.0974647736</v>
      </c>
      <c r="L1591" s="444">
        <f t="shared" ca="1" si="132"/>
        <v>-332758845.48901045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33"/>
        <v>-332758845.48901045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-1386495.1895375436</v>
      </c>
      <c r="L1592" s="444">
        <f t="shared" ca="1" si="132"/>
        <v>-334145340.67854798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33"/>
        <v>-334145340.67854798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-1392272.2528272832</v>
      </c>
      <c r="L1593" s="444">
        <f t="shared" ca="1" si="132"/>
        <v>-335537612.93137527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33"/>
        <v>-335537612.93137527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-1398073.3872140637</v>
      </c>
      <c r="L1594" s="444">
        <f t="shared" ca="1" si="132"/>
        <v>-336935686.31858933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33"/>
        <v>-336935686.31858933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-1403898.6929941222</v>
      </c>
      <c r="L1595" s="444">
        <f t="shared" ca="1" si="132"/>
        <v>-338339585.01158345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33"/>
        <v>-338339585.01158345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-1409748.2708815977</v>
      </c>
      <c r="L1596" s="444">
        <f t="shared" ca="1" si="132"/>
        <v>-339749333.28246504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33"/>
        <v>-339749333.28246504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-1415622.2220102709</v>
      </c>
      <c r="L1597" s="444">
        <f t="shared" ca="1" si="132"/>
        <v>-341164955.5044753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33"/>
        <v>-341164955.5044753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-1421520.6479353136</v>
      </c>
      <c r="L1598" s="444">
        <f t="shared" ca="1" si="132"/>
        <v>-342586476.15241063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33"/>
        <v>-342586476.15241063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-1427443.6506350443</v>
      </c>
      <c r="L1599" s="444">
        <f t="shared" ca="1" si="132"/>
        <v>-344013919.80304569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33"/>
        <v>-344013919.80304569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-1433391.3325126905</v>
      </c>
      <c r="L1600" s="444">
        <f t="shared" ca="1" si="132"/>
        <v>-345447311.13555837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33"/>
        <v>-345447311.13555837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-1439363.7963981598</v>
      </c>
      <c r="L1601" s="444">
        <f t="shared" ca="1" si="132"/>
        <v>-346886674.93195653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33"/>
        <v>-346886674.93195653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-1445361.1455498189</v>
      </c>
      <c r="L1602" s="444">
        <f t="shared" ca="1" si="132"/>
        <v>-348332036.07750636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33"/>
        <v>-348332036.07750636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-1451383.4836562765</v>
      </c>
      <c r="L1603" s="444">
        <f t="shared" ca="1" si="132"/>
        <v>-349783419.56116265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33"/>
        <v>-349783419.56116265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-1457430.9148381776</v>
      </c>
      <c r="L1604" s="444">
        <f t="shared" ca="1" si="132"/>
        <v>-351240850.47600085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33"/>
        <v>-351240850.47600085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-1463503.5436500036</v>
      </c>
      <c r="L1605" s="444">
        <f t="shared" ca="1" si="132"/>
        <v>-352704354.01965088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33"/>
        <v>-352704354.01965088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-1469601.4750818787</v>
      </c>
      <c r="L1606" s="444">
        <f t="shared" ca="1" si="132"/>
        <v>-354173955.49473274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33"/>
        <v>-354173955.49473274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-1475724.8145613864</v>
      </c>
      <c r="L1607" s="444">
        <f t="shared" ca="1" si="132"/>
        <v>-355649680.3092941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33"/>
        <v>-355649680.3092941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-1481873.667955392</v>
      </c>
      <c r="L1608" s="444">
        <f t="shared" ca="1" si="132"/>
        <v>-357131553.9772495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33"/>
        <v>-357131553.9772495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-1488048.1415718729</v>
      </c>
      <c r="L1609" s="444">
        <f t="shared" ca="1" si="132"/>
        <v>-358619602.11882138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33"/>
        <v>-358619602.11882138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-1494248.3421617558</v>
      </c>
      <c r="L1610" s="444">
        <f t="shared" ca="1" si="132"/>
        <v>-360113850.46098316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33"/>
        <v>-360113850.46098316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-1500474.3769207632</v>
      </c>
      <c r="L1611" s="444">
        <f t="shared" ca="1" si="132"/>
        <v>-361614324.83790392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33"/>
        <v>-361614324.83790392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-1506726.3534912663</v>
      </c>
      <c r="L1612" s="444">
        <f t="shared" ca="1" si="132"/>
        <v>-363121051.19139516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33"/>
        <v>-363121051.19139516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-1513004.3799641465</v>
      </c>
      <c r="L1613" s="444">
        <f t="shared" ca="1" si="132"/>
        <v>-364634055.57135934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33"/>
        <v>-364634055.57135934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-1519308.564880664</v>
      </c>
      <c r="L1614" s="444">
        <f t="shared" ca="1" si="132"/>
        <v>-366153364.13624001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33"/>
        <v>-366153364.13624001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-1525639.0172343333</v>
      </c>
      <c r="L1615" s="444">
        <f t="shared" ca="1" si="132"/>
        <v>-367679003.15347433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33"/>
        <v>-367679003.15347433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-1531995.8464728098</v>
      </c>
      <c r="L1616" s="444">
        <f t="shared" ca="1" si="132"/>
        <v>-369210998.99994713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33"/>
        <v>-369210998.99994713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-1538379.1624997796</v>
      </c>
      <c r="L1617" s="444">
        <f t="shared" ca="1" si="132"/>
        <v>-370749378.16244692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33"/>
        <v>-370749378.16244692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-1544789.0756768622</v>
      </c>
      <c r="L1618" s="444">
        <f t="shared" ca="1" si="132"/>
        <v>-372294167.23812377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33"/>
        <v>-372294167.23812377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-1551225.6968255157</v>
      </c>
      <c r="L1619" s="444">
        <f t="shared" ca="1" si="132"/>
        <v>-373845392.93494928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33"/>
        <v>-373845392.93494928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-1557689.1372289553</v>
      </c>
      <c r="L1620" s="444">
        <f t="shared" ca="1" si="132"/>
        <v>-375403082.07217824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33"/>
        <v>-375403082.07217824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-1564179.508634076</v>
      </c>
      <c r="L1621" s="444">
        <f t="shared" ca="1" si="132"/>
        <v>-376967261.58081234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33"/>
        <v>-376967261.58081234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-1570696.9232533847</v>
      </c>
      <c r="L1622" s="444">
        <f t="shared" ca="1" si="132"/>
        <v>-378537958.50406569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33"/>
        <v>-378537958.50406569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-1577241.4937669404</v>
      </c>
      <c r="L1623" s="444">
        <f t="shared" ca="1" si="132"/>
        <v>-380115199.99783266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33"/>
        <v>-380115199.99783266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-1583813.3333243027</v>
      </c>
      <c r="L1624" s="444">
        <f t="shared" ca="1" si="132"/>
        <v>-381699013.33115697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33"/>
        <v>-381699013.33115697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-1590412.5555464874</v>
      </c>
      <c r="L1625" s="444">
        <f t="shared" ca="1" si="132"/>
        <v>-383289425.88670343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33"/>
        <v>-383289425.88670343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-1597039.2745279309</v>
      </c>
      <c r="L1626" s="444">
        <f t="shared" ca="1" si="132"/>
        <v>-384886465.16123134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33"/>
        <v>-384886465.16123134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-1603693.6048384639</v>
      </c>
      <c r="L1627" s="444">
        <f t="shared" ca="1" si="132"/>
        <v>-386490158.76606983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33"/>
        <v>-386490158.76606983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-1610375.6615252909</v>
      </c>
      <c r="L1628" s="444">
        <f t="shared" ca="1" si="132"/>
        <v>-388100534.42759514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33"/>
        <v>-388100534.42759514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-1617085.5601149797</v>
      </c>
      <c r="L1629" s="444">
        <f t="shared" ca="1" si="132"/>
        <v>-389717619.98771012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33"/>
        <v>-389717619.98771012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-1623823.4166154589</v>
      </c>
      <c r="L1630" s="444">
        <f t="shared" ca="1" si="132"/>
        <v>-391341443.4043256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33"/>
        <v>-391341443.4043256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-1630589.3475180233</v>
      </c>
      <c r="L1631" s="444">
        <f t="shared" ca="1" si="132"/>
        <v>-392972032.75184363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33"/>
        <v>-392972032.75184363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-1637383.4697993484</v>
      </c>
      <c r="L1632" s="444">
        <f t="shared" ca="1" si="132"/>
        <v>-394609416.22164297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33"/>
        <v>-394609416.22164297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-1644205.9009235124</v>
      </c>
      <c r="L1633" s="444">
        <f t="shared" ca="1" si="132"/>
        <v>-396253622.12256646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33"/>
        <v>-396253622.12256646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-1651056.7588440268</v>
      </c>
      <c r="L1634" s="444">
        <f t="shared" ca="1" si="132"/>
        <v>-397904678.88141048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33"/>
        <v>-397904678.88141048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-1657936.1620058769</v>
      </c>
      <c r="L1635" s="444">
        <f t="shared" ca="1" si="132"/>
        <v>-399562615.04341638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33"/>
        <v>-399562615.04341638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-1664844.2293475682</v>
      </c>
      <c r="L1636" s="444">
        <f t="shared" ca="1" si="132"/>
        <v>-401227459.27276397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33"/>
        <v>-401227459.27276397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-1671781.0803031833</v>
      </c>
      <c r="L1637" s="444">
        <f t="shared" ca="1" si="132"/>
        <v>-402899240.35306716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33"/>
        <v>-402899240.35306716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-1678746.8348044464</v>
      </c>
      <c r="L1638" s="444">
        <f t="shared" ca="1" si="132"/>
        <v>-404577987.18787163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33"/>
        <v>-404577987.18787163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-1685741.6132827986</v>
      </c>
      <c r="L1639" s="444">
        <f t="shared" ca="1" si="132"/>
        <v>-406263728.80115443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33"/>
        <v>-406263728.80115443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-1692765.5366714767</v>
      </c>
      <c r="L1640" s="444">
        <f t="shared" ca="1" si="132"/>
        <v>-407956494.33782589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33"/>
        <v>-407956494.33782589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-1699818.7264076078</v>
      </c>
      <c r="L1641" s="444">
        <f t="shared" ca="1" si="132"/>
        <v>-409656313.06423348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33"/>
        <v>-409656313.06423348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-1706901.3044343062</v>
      </c>
      <c r="L1642" s="444">
        <f t="shared" ca="1" si="132"/>
        <v>-411363214.36866778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33"/>
        <v>-411363214.36866778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-1714013.3932027824</v>
      </c>
      <c r="L1643" s="444">
        <f t="shared" ca="1" si="132"/>
        <v>-413077227.76187056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33"/>
        <v>-413077227.76187056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-1721155.1156744605</v>
      </c>
      <c r="L1644" s="444">
        <f t="shared" ca="1" si="132"/>
        <v>-414798382.877545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33"/>
        <v>-414798382.877545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-1728326.5953231042</v>
      </c>
      <c r="L1645" s="444">
        <f t="shared" ca="1" si="132"/>
        <v>-416526709.47286808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33"/>
        <v>-416526709.47286808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-1735527.9561369503</v>
      </c>
      <c r="L1646" s="444">
        <f t="shared" ca="1" si="132"/>
        <v>-418262237.42900503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33"/>
        <v>-418262237.42900503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-1742759.3226208542</v>
      </c>
      <c r="L1647" s="444">
        <f t="shared" ca="1" si="132"/>
        <v>-420004996.7516259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33"/>
        <v>-420004996.7516259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-1750020.8197984409</v>
      </c>
      <c r="L1648" s="444">
        <f t="shared" ca="1" si="132"/>
        <v>-421755017.57142437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33"/>
        <v>-421755017.57142437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-1757312.5732142681</v>
      </c>
      <c r="L1649" s="444">
        <f t="shared" ca="1" si="132"/>
        <v>-423512330.14463866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33"/>
        <v>-423512330.14463866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-1764634.7089359944</v>
      </c>
      <c r="L1650" s="444">
        <f t="shared" ca="1" si="132"/>
        <v>-425276964.85357463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33"/>
        <v>-425276964.85357463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-1771987.3535565611</v>
      </c>
      <c r="L1651" s="444">
        <f t="shared" ca="1" si="132"/>
        <v>-427048952.20713121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33"/>
        <v>-427048952.20713121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-1779370.6341963799</v>
      </c>
      <c r="L1652" s="444">
        <f t="shared" ca="1" si="132"/>
        <v>-428828322.84132761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33"/>
        <v>-428828322.84132761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-1786784.6785055315</v>
      </c>
      <c r="L1653" s="444">
        <f t="shared" ca="1" si="132"/>
        <v>-430615107.51983315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33"/>
        <v>-430615107.51983315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-1794229.6146659714</v>
      </c>
      <c r="L1654" s="444">
        <f t="shared" ca="1" si="132"/>
        <v>-432409337.13449913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33"/>
        <v>-432409337.13449913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-1801705.5713937464</v>
      </c>
      <c r="L1655" s="444">
        <f t="shared" ca="1" si="132"/>
        <v>-434211042.70589286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33"/>
        <v>-434211042.70589286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-1809212.6779412199</v>
      </c>
      <c r="L1656" s="444">
        <f t="shared" ca="1" si="132"/>
        <v>-436020255.38383406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33"/>
        <v>-436020255.38383406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-1816751.0640993083</v>
      </c>
      <c r="L1657" s="444">
        <f t="shared" ca="1" si="132"/>
        <v>-437837006.44793338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33"/>
        <v>-437837006.44793338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-1824320.8601997227</v>
      </c>
      <c r="L1658" s="444">
        <f t="shared" ca="1" si="132"/>
        <v>-439661327.30813313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33"/>
        <v>-439661327.30813313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-1831922.1971172215</v>
      </c>
      <c r="L1659" s="444">
        <f t="shared" ca="1" si="132"/>
        <v>-441493249.50525033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33"/>
        <v>-441493249.50525033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-1839555.2062718763</v>
      </c>
      <c r="L1660" s="444">
        <f t="shared" ca="1" si="132"/>
        <v>-443332804.71152222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33"/>
        <v>-443332804.71152222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-1847220.0196313425</v>
      </c>
      <c r="L1661" s="444">
        <f t="shared" ca="1" si="132"/>
        <v>-445180024.73115355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33"/>
        <v>-445180024.73115355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-1854916.7697131399</v>
      </c>
      <c r="L1662" s="444">
        <f t="shared" ca="1" si="132"/>
        <v>-447034941.50086671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33"/>
        <v>-447034941.50086671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-1862645.5895869446</v>
      </c>
      <c r="L1663" s="444">
        <f t="shared" ca="1" si="132"/>
        <v>-448897587.09045368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33"/>
        <v>-448897587.09045368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-1870406.6128768902</v>
      </c>
      <c r="L1664" s="444">
        <f t="shared" ca="1" si="132"/>
        <v>-450767993.70333058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33"/>
        <v>-450767993.70333058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-1878199.9737638773</v>
      </c>
      <c r="L1665" s="444">
        <f t="shared" ca="1" si="132"/>
        <v>-452646193.67709446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33"/>
        <v>-452646193.67709446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-1886025.8069878935</v>
      </c>
      <c r="L1666" s="444">
        <f t="shared" ca="1" si="132"/>
        <v>-454532219.48408234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33"/>
        <v>-454532219.48408234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-1893884.2478503434</v>
      </c>
      <c r="L1667" s="444">
        <f t="shared" ca="1" si="132"/>
        <v>-456426103.7319327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33"/>
        <v>-456426103.7319327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-1901775.4322163865</v>
      </c>
      <c r="L1668" s="444">
        <f t="shared" ca="1" si="132"/>
        <v>-458327879.16414911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33"/>
        <v>-458327879.16414911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-1909699.4965172878</v>
      </c>
      <c r="L1669" s="444">
        <f t="shared" ca="1" si="132"/>
        <v>-460237578.66066641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33"/>
        <v>-460237578.66066641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-1917656.5777527767</v>
      </c>
      <c r="L1670" s="444">
        <f t="shared" ca="1" si="132"/>
        <v>-462155235.23841918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33"/>
        <v>-462155235.23841918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-1925646.8134934134</v>
      </c>
      <c r="L1671" s="444">
        <f t="shared" ca="1" si="132"/>
        <v>-464080882.05191261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33"/>
        <v>-464080882.05191261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-1933670.3418829693</v>
      </c>
      <c r="L1672" s="444">
        <f t="shared" ca="1" si="132"/>
        <v>-466014552.39379555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33"/>
        <v>-466014552.39379555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-1941727.3016408149</v>
      </c>
      <c r="L1673" s="444">
        <f t="shared" ca="1" si="132"/>
        <v>-467956279.69543636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33"/>
        <v>-467956279.69543636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-1949817.8320643182</v>
      </c>
      <c r="L1674" s="444">
        <f t="shared" ca="1" si="132"/>
        <v>-469906097.52750069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33"/>
        <v>-469906097.52750069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-1957942.0730312529</v>
      </c>
      <c r="L1675" s="444">
        <f t="shared" ca="1" si="132"/>
        <v>-471864039.60053194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33"/>
        <v>-471864039.60053194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-1966100.1650022161</v>
      </c>
      <c r="L1676" s="444">
        <f t="shared" ca="1" si="132"/>
        <v>-473830139.76553416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33"/>
        <v>-473830139.76553416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-1974292.2490230592</v>
      </c>
      <c r="L1677" s="444">
        <f t="shared" ca="1" si="132"/>
        <v>-475804432.01455724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33"/>
        <v>-475804432.01455724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-1982518.4667273217</v>
      </c>
      <c r="L1678" s="444">
        <f t="shared" ca="1" si="132"/>
        <v>-477786950.48128456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33"/>
        <v>-477786950.48128456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-1990778.9603386857</v>
      </c>
      <c r="L1679" s="444">
        <f t="shared" ca="1" si="132"/>
        <v>-479777729.44162327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33"/>
        <v>-479777729.44162327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-1999073.8726734302</v>
      </c>
      <c r="L1680" s="444">
        <f t="shared" ca="1" si="132"/>
        <v>-481776803.31429672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33"/>
        <v>-481776803.31429672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-2007403.3471429031</v>
      </c>
      <c r="L1681" s="444">
        <f t="shared" ca="1" si="132"/>
        <v>-483784206.6614396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33"/>
        <v>-483784206.6614396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-2015767.5277559981</v>
      </c>
      <c r="L1682" s="444">
        <f t="shared" ca="1" si="132"/>
        <v>-485799974.18919557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33"/>
        <v>-485799974.18919557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-2024166.5591216481</v>
      </c>
      <c r="L1683" s="444">
        <f t="shared" ca="1" si="132"/>
        <v>-487824140.74831724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33"/>
        <v>-487824140.74831724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-2032600.5864513218</v>
      </c>
      <c r="L1684" s="444">
        <f t="shared" ca="1" si="132"/>
        <v>-489856741.33476853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33"/>
        <v>-489856741.33476853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-2041069.7555615357</v>
      </c>
      <c r="L1685" s="444">
        <f t="shared" ca="1" si="132"/>
        <v>-491897811.09033006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33"/>
        <v>-491897811.09033006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-2049574.2128763753</v>
      </c>
      <c r="L1686" s="444">
        <f t="shared" ca="1" si="132"/>
        <v>-493947385.30320644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33"/>
        <v>-493947385.30320644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-2058114.1054300268</v>
      </c>
      <c r="L1687" s="444">
        <f t="shared" ca="1" si="132"/>
        <v>-496005499.40863645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33"/>
        <v>-496005499.40863645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-2066689.5808693187</v>
      </c>
      <c r="L1688" s="444">
        <f t="shared" ca="1" si="132"/>
        <v>-498072188.98950577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33"/>
        <v>-498072188.98950577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-2075300.7874562738</v>
      </c>
      <c r="L1689" s="444">
        <f t="shared" ca="1" si="132"/>
        <v>-500147489.77696204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33"/>
        <v>-500147489.77696204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-2083947.8740706749</v>
      </c>
      <c r="L1690" s="444">
        <f t="shared" ca="1" si="132"/>
        <v>-502231437.65103275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33"/>
        <v>-502231437.65103275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-2092630.9902126368</v>
      </c>
      <c r="L1691" s="444">
        <f t="shared" ca="1" si="132"/>
        <v>-504324068.64124537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33"/>
        <v>-504324068.64124537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-2101350.2860051892</v>
      </c>
      <c r="L1692" s="444">
        <f t="shared" ca="1" si="132"/>
        <v>-506425418.92725056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33"/>
        <v>-506425418.92725056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-2110105.9121968769</v>
      </c>
      <c r="L1693" s="444">
        <f t="shared" ca="1" si="132"/>
        <v>-508535524.83944744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33"/>
        <v>-508535524.83944744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-2118898.0201643645</v>
      </c>
      <c r="L1694" s="444">
        <f t="shared" ca="1" si="132"/>
        <v>-510654422.85961181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33"/>
        <v>-510654422.85961181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-2127726.7619150491</v>
      </c>
      <c r="L1695" s="444">
        <f t="shared" ca="1" si="132"/>
        <v>-512782149.62152684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33"/>
        <v>-512782149.62152684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-2136592.2900896952</v>
      </c>
      <c r="L1696" s="444">
        <f t="shared" ca="1" si="132"/>
        <v>-514918741.9116165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33"/>
        <v>-514918741.9116165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-2145494.7579650688</v>
      </c>
      <c r="L1697" s="444">
        <f t="shared" ca="1" si="132"/>
        <v>-517064236.66958159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33"/>
        <v>-517064236.66958159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-2154434.3194565903</v>
      </c>
      <c r="L1698" s="444">
        <f t="shared" ca="1" si="132"/>
        <v>-519218670.98903817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33"/>
        <v>-519218670.98903817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-2163411.1291209925</v>
      </c>
      <c r="L1699" s="444">
        <f t="shared" ca="1" si="132"/>
        <v>-521382082.11815917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33"/>
        <v>-521382082.11815917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-2172425.3421589965</v>
      </c>
      <c r="L1700" s="444">
        <f t="shared" ca="1" si="132"/>
        <v>-523554507.46031815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33"/>
        <v>-523554507.46031815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-2181477.1144179921</v>
      </c>
      <c r="L1701" s="444">
        <f t="shared" ca="1" si="132"/>
        <v>-525735984.57473612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33"/>
        <v>-525735984.57473612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-2190566.6023947336</v>
      </c>
      <c r="L1702" s="444">
        <f t="shared" ca="1" si="132"/>
        <v>-527926551.17713088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33"/>
        <v>-527926551.17713088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-2199693.9632380451</v>
      </c>
      <c r="L1703" s="444">
        <f t="shared" ca="1" si="132"/>
        <v>-530126245.14036894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33"/>
        <v>-530126245.14036894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-2208859.3547515371</v>
      </c>
      <c r="L1704" s="444">
        <f t="shared" ca="1" si="132"/>
        <v>-532335104.49512047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33"/>
        <v>-532335104.49512047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-2218062.9353963351</v>
      </c>
      <c r="L1705" s="444">
        <f t="shared" ca="1" si="132"/>
        <v>-534553167.43051678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33"/>
        <v>-534553167.43051678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-2227304.8642938198</v>
      </c>
      <c r="L1706" s="444">
        <f t="shared" ca="1" si="132"/>
        <v>-536780472.29481059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33"/>
        <v>-536780472.29481059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-2236585.3012283775</v>
      </c>
      <c r="L1707" s="444">
        <f t="shared" ca="1" si="132"/>
        <v>-539017057.59603894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33"/>
        <v>-539017057.59603894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-2245904.4066501623</v>
      </c>
      <c r="L1708" s="444">
        <f t="shared" ca="1" si="132"/>
        <v>-541262962.00268912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33"/>
        <v>-541262962.00268912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-2255262.3416778715</v>
      </c>
      <c r="L1709" s="444">
        <f t="shared" ca="1" si="132"/>
        <v>-543518224.34436703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33"/>
        <v>-543518224.34436703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-2264659.2681015292</v>
      </c>
      <c r="L1710" s="444">
        <f t="shared" ca="1" si="132"/>
        <v>-545782883.6124686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33"/>
        <v>-545782883.6124686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-2274095.3483852856</v>
      </c>
      <c r="L1711" s="444">
        <f t="shared" ca="1" si="132"/>
        <v>-548056978.96085393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33"/>
        <v>-548056978.96085393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-2283570.7456702245</v>
      </c>
      <c r="L1712" s="444">
        <f t="shared" ca="1" si="132"/>
        <v>-550340549.70652413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33"/>
        <v>-550340549.70652413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-2293085.6237771837</v>
      </c>
      <c r="L1713" s="444">
        <f t="shared" ca="1" si="132"/>
        <v>-552633635.33030128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33"/>
        <v>-552633635.33030128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-2302640.1472095884</v>
      </c>
      <c r="L1714" s="444">
        <f t="shared" ca="1" si="132"/>
        <v>-554936275.47751093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33"/>
        <v>-554936275.47751093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-2312234.4811562956</v>
      </c>
      <c r="L1715" s="444">
        <f t="shared" ca="1" si="132"/>
        <v>-557248509.95866728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33"/>
        <v>-557248509.95866728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-2321868.7914944468</v>
      </c>
      <c r="L1716" s="444">
        <f t="shared" ca="1" si="132"/>
        <v>-559570378.75016177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33"/>
        <v>-559570378.75016177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-2331543.2447923408</v>
      </c>
      <c r="L1717" s="444">
        <f t="shared" ca="1" si="132"/>
        <v>-561901921.99495411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33"/>
        <v>-561901921.99495411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-2341258.0083123087</v>
      </c>
      <c r="L1718" s="444">
        <f t="shared" ca="1" si="132"/>
        <v>-564243180.00326645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33"/>
        <v>-564243180.00326645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-2351013.2500136103</v>
      </c>
      <c r="L1719" s="444">
        <f t="shared" ca="1" si="132"/>
        <v>-566594193.25328004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33"/>
        <v>-566594193.25328004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-2360809.1385553335</v>
      </c>
      <c r="L1720" s="444">
        <f t="shared" ca="1" si="132"/>
        <v>-568955002.39183533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33"/>
        <v>-568955002.39183533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-2370645.8432993139</v>
      </c>
      <c r="L1721" s="444">
        <f t="shared" ca="1" si="132"/>
        <v>-571325648.2351346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33"/>
        <v>-571325648.2351346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-2380523.5343130608</v>
      </c>
      <c r="L1722" s="444">
        <f t="shared" ca="1" si="132"/>
        <v>-573706171.76944768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33"/>
        <v>-573706171.76944768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-2390442.3823726987</v>
      </c>
      <c r="L1723" s="444">
        <f t="shared" ca="1" si="132"/>
        <v>-576096614.15182042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33"/>
        <v>-576096614.15182042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-2400402.5589659186</v>
      </c>
      <c r="L1724" s="444">
        <f t="shared" ca="1" si="132"/>
        <v>-578497016.71078634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33"/>
        <v>-578497016.71078634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-2410404.2362949429</v>
      </c>
      <c r="L1725" s="444">
        <f t="shared" ca="1" si="132"/>
        <v>-580907420.94708133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33"/>
        <v>-580907420.94708133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-2420447.5872795056</v>
      </c>
      <c r="L1726" s="444">
        <f t="shared" ca="1" si="132"/>
        <v>-583327868.53436089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33"/>
        <v>-583327868.53436089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-2430532.7855598368</v>
      </c>
      <c r="L1727" s="444">
        <f t="shared" ca="1" si="132"/>
        <v>-585758401.31992078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33"/>
        <v>-585758401.31992078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-2440660.0054996698</v>
      </c>
      <c r="L1728" s="444">
        <f t="shared" ca="1" si="132"/>
        <v>-588199061.3254205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33"/>
        <v>-588199061.3254205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-2450829.422189252</v>
      </c>
      <c r="L1729" s="444">
        <f t="shared" ca="1" si="132"/>
        <v>-590649890.74760973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33"/>
        <v>-590649890.74760973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-2461041.2114483737</v>
      </c>
      <c r="L1730" s="444">
        <f t="shared" ca="1" si="132"/>
        <v>-593110931.95905817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33"/>
        <v>-593110931.95905817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-2471295.549829409</v>
      </c>
      <c r="L1731" s="444">
        <f t="shared" ca="1" si="132"/>
        <v>-595582227.50888753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33"/>
        <v>-595582227.50888753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-2481592.6146203647</v>
      </c>
      <c r="L1732" s="444">
        <f t="shared" ca="1" si="132"/>
        <v>-598063820.12350786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33"/>
        <v>-598063820.12350786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-2491932.5838479493</v>
      </c>
      <c r="L1733" s="444">
        <f t="shared" ca="1" si="132"/>
        <v>-600555752.70735586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33"/>
        <v>-600555752.70735586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-2502315.6362806493</v>
      </c>
      <c r="L1734" s="444">
        <f t="shared" ca="1" si="132"/>
        <v>-603058068.34363651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33"/>
        <v>-603058068.34363651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-2512741.9514318188</v>
      </c>
      <c r="L1735" s="444">
        <f t="shared" ca="1" si="132"/>
        <v>-605570810.29506838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33"/>
        <v>-605570810.29506838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-2523211.709562785</v>
      </c>
      <c r="L1736" s="444">
        <f t="shared" ca="1" si="132"/>
        <v>-608094022.00463116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33"/>
        <v>-608094022.00463116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-2533725.0916859633</v>
      </c>
      <c r="L1737" s="444">
        <f t="shared" ca="1" si="132"/>
        <v>-610627747.09631717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33"/>
        <v>-610627747.09631717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-2544282.2795679881</v>
      </c>
      <c r="L1738" s="444">
        <f t="shared" ca="1" si="132"/>
        <v>-613172029.37588513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33"/>
        <v>-613172029.37588513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-2554883.4557328545</v>
      </c>
      <c r="L1739" s="444">
        <f t="shared" ca="1" si="132"/>
        <v>-615726912.83161795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33"/>
        <v>-615726912.83161795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-2565528.8034650749</v>
      </c>
      <c r="L1740" s="444">
        <f t="shared" ca="1" si="132"/>
        <v>-618292441.63508308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33"/>
        <v>-618292441.63508308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-2576218.5068128463</v>
      </c>
      <c r="L1741" s="444">
        <f t="shared" ca="1" si="132"/>
        <v>-620868660.14189589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33"/>
        <v>-620868660.14189589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-2586952.7505912329</v>
      </c>
      <c r="L1742" s="444">
        <f t="shared" ca="1" si="132"/>
        <v>-623455612.89248717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33"/>
        <v>-623455612.89248717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-2597731.7203853633</v>
      </c>
      <c r="L1743" s="444">
        <f t="shared" ca="1" si="132"/>
        <v>-626053344.61287248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33"/>
        <v>-626053344.61287248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-2608555.6025536354</v>
      </c>
      <c r="L1744" s="444">
        <f t="shared" ca="1" si="132"/>
        <v>-628661900.21542609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33"/>
        <v>-628661900.21542609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-2619424.5842309422</v>
      </c>
      <c r="L1745" s="444">
        <f t="shared" ca="1" si="132"/>
        <v>-631281324.79965699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33"/>
        <v>-631281324.79965699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-2630338.8533319039</v>
      </c>
      <c r="L1746" s="444">
        <f t="shared" ca="1" si="132"/>
        <v>-633911663.65298891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33"/>
        <v>-633911663.65298891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-2641298.5985541204</v>
      </c>
      <c r="L1747" s="444">
        <f t="shared" ca="1" si="132"/>
        <v>-636552962.25154305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33"/>
        <v>-636552962.25154305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-2652304.0093814293</v>
      </c>
      <c r="L1748" s="444">
        <f t="shared" ca="1" si="132"/>
        <v>-639205266.26092446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33"/>
        <v>-639205266.26092446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-2663355.2760871854</v>
      </c>
      <c r="L1749" s="444">
        <f t="shared" ca="1" si="132"/>
        <v>-641868621.53701162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33"/>
        <v>-641868621.53701162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-2674452.5897375485</v>
      </c>
      <c r="L1750" s="444">
        <f t="shared" ca="1" si="132"/>
        <v>-644543074.12674916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33"/>
        <v>-644543074.12674916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-2685596.142194788</v>
      </c>
      <c r="L1751" s="444">
        <f t="shared" ca="1" si="132"/>
        <v>-647228670.26894391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33"/>
        <v>-647228670.26894391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-2696786.1261205995</v>
      </c>
      <c r="L1752" s="444">
        <f t="shared" ca="1" si="132"/>
        <v>-649925456.39506447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33"/>
        <v>-649925456.39506447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-2708022.7349794353</v>
      </c>
      <c r="L1753" s="444">
        <f t="shared" ca="1" si="132"/>
        <v>-652633479.13004386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33"/>
        <v>-652633479.13004386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-2719306.1630418496</v>
      </c>
      <c r="L1754" s="444">
        <f t="shared" ca="1" si="132"/>
        <v>-655352785.29308569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33"/>
        <v>-655352785.29308569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-2730636.6053878572</v>
      </c>
      <c r="L1755" s="444">
        <f t="shared" ca="1" si="132"/>
        <v>-658083421.8984735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33"/>
        <v>-658083421.8984735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-2742014.2579103061</v>
      </c>
      <c r="L1756" s="444">
        <f t="shared" ca="1" si="132"/>
        <v>-660825436.15638375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33"/>
        <v>-660825436.15638375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-2753439.3173182658</v>
      </c>
      <c r="L1757" s="444">
        <f t="shared" ca="1" si="132"/>
        <v>-663578875.47370207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33"/>
        <v>-663578875.47370207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-2764911.9811404254</v>
      </c>
      <c r="L1758" s="444">
        <f t="shared" ca="1" si="132"/>
        <v>-666343787.45484245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33"/>
        <v>-666343787.45484245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-2776432.44772851</v>
      </c>
      <c r="L1759" s="444">
        <f t="shared" ca="1" si="132"/>
        <v>-669120219.90257096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33"/>
        <v>-669120219.90257096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-2788000.9162607123</v>
      </c>
      <c r="L1760" s="444">
        <f t="shared" ca="1" si="132"/>
        <v>-671908220.81883168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33"/>
        <v>-671908220.81883168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-2799617.5867451318</v>
      </c>
      <c r="L1761" s="444">
        <f t="shared" ca="1" si="132"/>
        <v>-674707838.40557683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33"/>
        <v>-674707838.40557683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-2811282.6600232366</v>
      </c>
      <c r="L1762" s="444">
        <f t="shared" ca="1" si="132"/>
        <v>-677519121.06560004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33"/>
        <v>-677519121.06560004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-2822996.3377733333</v>
      </c>
      <c r="L1763" s="444">
        <f t="shared" ca="1" si="132"/>
        <v>-680342117.40337336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33"/>
        <v>-680342117.40337336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-2834758.8225140558</v>
      </c>
      <c r="L1764" s="444">
        <f t="shared" ca="1" si="132"/>
        <v>-683176876.22588742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33"/>
        <v>-683176876.22588742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-2846570.3176078643</v>
      </c>
      <c r="L1765" s="444">
        <f t="shared" ca="1" si="132"/>
        <v>-686023446.5434953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33"/>
        <v>-686023446.5434953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-2858431.0272645638</v>
      </c>
      <c r="L1766" s="444">
        <f t="shared" ca="1" si="132"/>
        <v>-688881877.57075989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33"/>
        <v>-688881877.57075989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-2870341.156544833</v>
      </c>
      <c r="L1767" s="444">
        <f t="shared" ca="1" si="132"/>
        <v>-691752218.7273047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33"/>
        <v>-691752218.7273047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-2882300.9113637693</v>
      </c>
      <c r="L1768" s="444">
        <f t="shared" ca="1" si="132"/>
        <v>-694634519.63866842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33"/>
        <v>-694634519.63866842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-2894310.4984944519</v>
      </c>
      <c r="L1769" s="444">
        <f t="shared" ca="1" si="132"/>
        <v>-697528830.13716292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33"/>
        <v>-697528830.13716292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-2906370.1255715122</v>
      </c>
      <c r="L1770" s="444">
        <f t="shared" ca="1" si="132"/>
        <v>-700435200.26273441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33"/>
        <v>-700435200.26273441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-2918480.0010947268</v>
      </c>
      <c r="L1771" s="444">
        <f t="shared" ca="1" si="132"/>
        <v>-703353680.26382911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33"/>
        <v>-703353680.26382911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-2930640.3344326215</v>
      </c>
      <c r="L1772" s="444">
        <f t="shared" ca="1" si="132"/>
        <v>-706284320.59826171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33"/>
        <v>-706284320.59826171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-2942851.3358260905</v>
      </c>
      <c r="L1773" s="444">
        <f t="shared" ca="1" si="132"/>
        <v>-709227171.93408775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33"/>
        <v>-709227171.93408775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-2955113.2163920323</v>
      </c>
      <c r="L1774" s="444">
        <f t="shared" ca="1" si="132"/>
        <v>-712182285.15047979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33"/>
        <v>-712182285.15047979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-2967426.188126999</v>
      </c>
      <c r="L1775" s="444">
        <f t="shared" ca="1" si="132"/>
        <v>-715149711.33860683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33"/>
        <v>-715149711.33860683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-2979790.4639108619</v>
      </c>
      <c r="L1776" s="444">
        <f t="shared" ca="1" si="132"/>
        <v>-718129501.80251765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33"/>
        <v>-718129501.80251765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-2992206.2575104902</v>
      </c>
      <c r="L1777" s="444">
        <f t="shared" ca="1" si="132"/>
        <v>-721121708.0600282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33"/>
        <v>-721121708.0600282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-3004673.7835834506</v>
      </c>
      <c r="L1778" s="444">
        <f t="shared" ca="1" si="132"/>
        <v>-724126381.8436116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33"/>
        <v>-724126381.8436116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-3017193.2576817148</v>
      </c>
      <c r="L1779" s="444">
        <f t="shared" ca="1" si="132"/>
        <v>-727143575.10129333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33"/>
        <v>-727143575.10129333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-3029764.8962553889</v>
      </c>
      <c r="L1780" s="444">
        <f t="shared" ca="1" si="132"/>
        <v>-730173339.9975487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33"/>
        <v>-730173339.9975487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-3042388.9166564527</v>
      </c>
      <c r="L1781" s="444">
        <f t="shared" ca="1" si="132"/>
        <v>-733215728.91420519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33"/>
        <v>-733215728.91420519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-3055065.5371425217</v>
      </c>
      <c r="L1782" s="444">
        <f t="shared" ca="1" si="132"/>
        <v>-736270794.45134771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33"/>
        <v>-736270794.45134771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-3067794.9768806156</v>
      </c>
      <c r="L1783" s="444">
        <f t="shared" ca="1" si="132"/>
        <v>-739338589.42822838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33"/>
        <v>-739338589.42822838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-3080577.4559509517</v>
      </c>
      <c r="L1784" s="444">
        <f t="shared" ca="1" si="132"/>
        <v>-742419166.88417935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33"/>
        <v>-742419166.88417935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-3093413.1953507471</v>
      </c>
      <c r="L1785" s="444">
        <f t="shared" ca="1" si="132"/>
        <v>-745512580.07953012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33"/>
        <v>-745512580.07953012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-3106302.4169980423</v>
      </c>
      <c r="L1786" s="444">
        <f t="shared" ca="1" si="132"/>
        <v>-748618882.49652815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33"/>
        <v>-748618882.49652815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-3119245.3437355338</v>
      </c>
      <c r="L1787" s="444">
        <f t="shared" ca="1" si="132"/>
        <v>-751738127.84026372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33"/>
        <v>-751738127.84026372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-3132242.1993344324</v>
      </c>
      <c r="L1788" s="444">
        <f t="shared" ca="1" si="132"/>
        <v>-754870370.03959811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33"/>
        <v>-754870370.03959811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-3145293.2084983252</v>
      </c>
      <c r="L1789" s="444">
        <f t="shared" ca="1" si="132"/>
        <v>-758015663.24809647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33"/>
        <v>-758015663.24809647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-3158398.5968670687</v>
      </c>
      <c r="L1790" s="444">
        <f t="shared" ca="1" si="132"/>
        <v>-761174061.84496355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33"/>
        <v>-761174061.84496355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-3171558.5910206814</v>
      </c>
      <c r="L1791" s="444">
        <f t="shared" ca="1" si="132"/>
        <v>-764345620.43598425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33"/>
        <v>-764345620.43598425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-3184773.4184832675</v>
      </c>
      <c r="L1792" s="444">
        <f t="shared" ca="1" si="132"/>
        <v>-767530393.85446751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33"/>
        <v>-767530393.85446751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-3198043.3077269481</v>
      </c>
      <c r="L1793" s="444">
        <f t="shared" ref="L1793:L2047" ca="1" si="137">I1793-J1793+K1793</f>
        <v>-770728437.16219449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38">L1793</f>
        <v>-770728437.16219449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-3211368.4881758103</v>
      </c>
      <c r="L1794" s="444">
        <f t="shared" ca="1" si="137"/>
        <v>-773939805.65037036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38"/>
        <v>-773939805.65037036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-3224749.1902098763</v>
      </c>
      <c r="L1795" s="444">
        <f t="shared" ca="1" si="137"/>
        <v>-777164554.84058022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38"/>
        <v>-777164554.84058022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-3238185.6451690844</v>
      </c>
      <c r="L1796" s="444">
        <f t="shared" ca="1" si="137"/>
        <v>-780402740.48574936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38"/>
        <v>-780402740.48574936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-3251678.0853572888</v>
      </c>
      <c r="L1797" s="444">
        <f t="shared" ca="1" si="137"/>
        <v>-783654418.57110667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38"/>
        <v>-783654418.57110667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-3265226.7440462778</v>
      </c>
      <c r="L1798" s="444">
        <f t="shared" ca="1" si="137"/>
        <v>-786919645.315153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38"/>
        <v>-786919645.315153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-3278831.8554798043</v>
      </c>
      <c r="L1799" s="444">
        <f t="shared" ca="1" si="137"/>
        <v>-790198477.17063284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38"/>
        <v>-790198477.17063284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-3292493.6548776366</v>
      </c>
      <c r="L1800" s="444">
        <f t="shared" ca="1" si="137"/>
        <v>-793490970.8255105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38"/>
        <v>-793490970.8255105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-3306212.3784396271</v>
      </c>
      <c r="L1801" s="444">
        <f t="shared" ca="1" si="137"/>
        <v>-796797183.20395017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38"/>
        <v>-796797183.20395017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-3319988.2633497925</v>
      </c>
      <c r="L1802" s="444">
        <f t="shared" ca="1" si="137"/>
        <v>-800117171.46729994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38"/>
        <v>-800117171.46729994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-3333821.5477804164</v>
      </c>
      <c r="L1803" s="444">
        <f t="shared" ca="1" si="137"/>
        <v>-803450993.01508033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38"/>
        <v>-803450993.01508033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-3347712.4708961681</v>
      </c>
      <c r="L1804" s="444">
        <f t="shared" ca="1" si="137"/>
        <v>-806798705.48597646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38"/>
        <v>-806798705.48597646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-3361661.2728582351</v>
      </c>
      <c r="L1805" s="444">
        <f t="shared" ca="1" si="137"/>
        <v>-810160366.75883472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38"/>
        <v>-810160366.75883472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-3375668.1948284782</v>
      </c>
      <c r="L1806" s="444">
        <f t="shared" ca="1" si="137"/>
        <v>-813536034.95366323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38"/>
        <v>-813536034.95366323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-3389733.4789735968</v>
      </c>
      <c r="L1807" s="444">
        <f t="shared" ca="1" si="137"/>
        <v>-816925768.43263686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38"/>
        <v>-816925768.43263686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-3403857.3684693202</v>
      </c>
      <c r="L1808" s="444">
        <f t="shared" ca="1" si="137"/>
        <v>-820329625.80110621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38"/>
        <v>-820329625.80110621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-3418040.107504609</v>
      </c>
      <c r="L1809" s="444">
        <f t="shared" ca="1" si="137"/>
        <v>-823747665.90861082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38"/>
        <v>-823747665.90861082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-3432281.9412858784</v>
      </c>
      <c r="L1810" s="444">
        <f t="shared" ca="1" si="137"/>
        <v>-827179947.84989667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38"/>
        <v>-827179947.84989667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-3446583.1160412361</v>
      </c>
      <c r="L1811" s="444">
        <f t="shared" ca="1" si="137"/>
        <v>-830626530.96593785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38"/>
        <v>-830626530.96593785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-3460943.8790247408</v>
      </c>
      <c r="L1812" s="444">
        <f t="shared" ca="1" si="137"/>
        <v>-834087474.8449626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38"/>
        <v>-834087474.8449626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-3475364.4785206774</v>
      </c>
      <c r="L1813" s="444">
        <f t="shared" ca="1" si="137"/>
        <v>-837562839.32348323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38"/>
        <v>-837562839.32348323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-3489845.1638478469</v>
      </c>
      <c r="L1814" s="444">
        <f t="shared" ca="1" si="137"/>
        <v>-841052684.48733103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38"/>
        <v>-841052684.48733103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-3504386.185363879</v>
      </c>
      <c r="L1815" s="444">
        <f t="shared" ca="1" si="137"/>
        <v>-844557070.67269492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38"/>
        <v>-844557070.67269492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-3518987.7944695619</v>
      </c>
      <c r="L1816" s="444">
        <f t="shared" ca="1" si="137"/>
        <v>-848076058.46716452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38"/>
        <v>-848076058.46716452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-3533650.2436131854</v>
      </c>
      <c r="L1817" s="444">
        <f t="shared" ca="1" si="137"/>
        <v>-851609708.71077776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38"/>
        <v>-851609708.71077776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-3548373.7862949078</v>
      </c>
      <c r="L1818" s="444">
        <f t="shared" ca="1" si="137"/>
        <v>-855158082.4970727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38"/>
        <v>-855158082.4970727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-3563158.6770711355</v>
      </c>
      <c r="L1819" s="444">
        <f t="shared" ca="1" si="137"/>
        <v>-858721241.17414379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38"/>
        <v>-858721241.17414379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-3578005.1715589324</v>
      </c>
      <c r="L1820" s="444">
        <f t="shared" ca="1" si="137"/>
        <v>-862299246.34570277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38"/>
        <v>-862299246.34570277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-3592913.5264404281</v>
      </c>
      <c r="L1821" s="444">
        <f t="shared" ca="1" si="137"/>
        <v>-865892159.87214315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38"/>
        <v>-865892159.87214315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-3607883.999467263</v>
      </c>
      <c r="L1822" s="444">
        <f t="shared" ca="1" si="137"/>
        <v>-869500043.8716104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38"/>
        <v>-869500043.8716104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-3622916.8494650433</v>
      </c>
      <c r="L1823" s="444">
        <f t="shared" ca="1" si="137"/>
        <v>-873122960.72107542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38"/>
        <v>-873122960.72107542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-3638012.3363378141</v>
      </c>
      <c r="L1824" s="444">
        <f t="shared" ca="1" si="137"/>
        <v>-876760973.05741322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38"/>
        <v>-876760973.05741322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-3653170.7210725551</v>
      </c>
      <c r="L1825" s="444">
        <f t="shared" ca="1" si="137"/>
        <v>-880414143.77848577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38"/>
        <v>-880414143.77848577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-3668392.265743691</v>
      </c>
      <c r="L1826" s="444">
        <f t="shared" ca="1" si="137"/>
        <v>-884082536.04422951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38"/>
        <v>-884082536.04422951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-3683677.2335176226</v>
      </c>
      <c r="L1827" s="444">
        <f t="shared" ca="1" si="137"/>
        <v>-887766213.27774715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38"/>
        <v>-887766213.27774715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-3699025.8886572793</v>
      </c>
      <c r="L1828" s="444">
        <f t="shared" ca="1" si="137"/>
        <v>-891465239.16640449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38"/>
        <v>-891465239.16640449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-3714438.4965266846</v>
      </c>
      <c r="L1829" s="444">
        <f t="shared" ca="1" si="137"/>
        <v>-895179677.6629312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38"/>
        <v>-895179677.6629312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-3729915.3235955462</v>
      </c>
      <c r="L1830" s="444">
        <f t="shared" ca="1" si="137"/>
        <v>-898909592.98652673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38"/>
        <v>-898909592.98652673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-3745456.6374438619</v>
      </c>
      <c r="L1831" s="444">
        <f t="shared" ca="1" si="137"/>
        <v>-902655049.62397063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38"/>
        <v>-902655049.62397063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-3761062.7067665444</v>
      </c>
      <c r="L1832" s="444">
        <f t="shared" ca="1" si="137"/>
        <v>-906416112.33073711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38"/>
        <v>-906416112.33073711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-3776733.8013780713</v>
      </c>
      <c r="L1833" s="444">
        <f t="shared" ca="1" si="137"/>
        <v>-910192846.13211513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38"/>
        <v>-910192846.13211513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-3792470.1922171465</v>
      </c>
      <c r="L1834" s="444">
        <f t="shared" ca="1" si="137"/>
        <v>-913985316.32433224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38"/>
        <v>-913985316.32433224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-3808272.1513513844</v>
      </c>
      <c r="L1835" s="444">
        <f t="shared" ca="1" si="137"/>
        <v>-917793588.47568357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38"/>
        <v>-917793588.47568357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-3824139.9519820143</v>
      </c>
      <c r="L1836" s="444">
        <f t="shared" ca="1" si="137"/>
        <v>-921617728.42766559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38"/>
        <v>-921617728.42766559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-3840073.8684486072</v>
      </c>
      <c r="L1837" s="444">
        <f t="shared" ca="1" si="137"/>
        <v>-925457802.29611421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38"/>
        <v>-925457802.29611421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-3856074.176233809</v>
      </c>
      <c r="L1838" s="444">
        <f t="shared" ca="1" si="137"/>
        <v>-929313876.47234797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38"/>
        <v>-929313876.47234797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-3872141.1519681164</v>
      </c>
      <c r="L1839" s="444">
        <f t="shared" ca="1" si="137"/>
        <v>-933186017.6243161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38"/>
        <v>-933186017.6243161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-3888275.0734346509</v>
      </c>
      <c r="L1840" s="444">
        <f t="shared" ca="1" si="137"/>
        <v>-937074292.69775081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38"/>
        <v>-937074292.69775081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-3904476.2195739616</v>
      </c>
      <c r="L1841" s="444">
        <f t="shared" ca="1" si="137"/>
        <v>-940978768.91732478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38"/>
        <v>-940978768.91732478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-3920744.8704888532</v>
      </c>
      <c r="L1842" s="444">
        <f t="shared" ca="1" si="137"/>
        <v>-944899513.78781366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38"/>
        <v>-944899513.78781366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-3937081.3074492235</v>
      </c>
      <c r="L1843" s="444">
        <f t="shared" ca="1" si="137"/>
        <v>-948836595.09526289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38"/>
        <v>-948836595.09526289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-3953485.8128969287</v>
      </c>
      <c r="L1844" s="444">
        <f t="shared" ca="1" si="137"/>
        <v>-952790080.90815985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38"/>
        <v>-952790080.90815985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-3969958.6704506655</v>
      </c>
      <c r="L1845" s="444">
        <f t="shared" ca="1" si="137"/>
        <v>-956760039.57861054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38"/>
        <v>-956760039.57861054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-3986500.1649108771</v>
      </c>
      <c r="L1846" s="444">
        <f t="shared" ca="1" si="137"/>
        <v>-960746539.74352145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38"/>
        <v>-960746539.74352145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-4003110.5822646725</v>
      </c>
      <c r="L1847" s="444">
        <f t="shared" ca="1" si="137"/>
        <v>-964749650.32578611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38"/>
        <v>-964749650.32578611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-4019790.2096907753</v>
      </c>
      <c r="L1848" s="444">
        <f t="shared" ca="1" si="137"/>
        <v>-968769440.53547692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38"/>
        <v>-968769440.53547692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-4036539.3355644871</v>
      </c>
      <c r="L1849" s="444">
        <f t="shared" ca="1" si="137"/>
        <v>-972805979.87104142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38"/>
        <v>-972805979.87104142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-4053358.249462672</v>
      </c>
      <c r="L1850" s="444">
        <f t="shared" ca="1" si="137"/>
        <v>-976859338.12050414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38"/>
        <v>-976859338.12050414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-4070247.2421687674</v>
      </c>
      <c r="L1851" s="444">
        <f t="shared" ca="1" si="137"/>
        <v>-980929585.36267292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38"/>
        <v>-980929585.36267292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-4087206.605677804</v>
      </c>
      <c r="L1852" s="444">
        <f t="shared" ca="1" si="137"/>
        <v>-985016791.96835077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38"/>
        <v>-985016791.96835077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-4104236.6332014613</v>
      </c>
      <c r="L1853" s="444">
        <f t="shared" ca="1" si="137"/>
        <v>-989121028.60155225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38"/>
        <v>-989121028.60155225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-4121337.6191731342</v>
      </c>
      <c r="L1854" s="444">
        <f t="shared" ca="1" si="137"/>
        <v>-993242366.22072542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38"/>
        <v>-993242366.22072542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-4138509.8592530224</v>
      </c>
      <c r="L1855" s="444">
        <f t="shared" ca="1" si="137"/>
        <v>-997380876.07997847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38"/>
        <v>-997380876.07997847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-4155753.6503332434</v>
      </c>
      <c r="L1856" s="444">
        <f t="shared" ca="1" si="137"/>
        <v>-1001536629.7303118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38"/>
        <v>-1001536629.7303118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-4173069.2905429658</v>
      </c>
      <c r="L1857" s="444">
        <f t="shared" ca="1" si="137"/>
        <v>-1005709699.0208547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38"/>
        <v>-1005709699.0208547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-4190457.0792535613</v>
      </c>
      <c r="L1858" s="444">
        <f t="shared" ca="1" si="137"/>
        <v>-1009900156.1001083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38"/>
        <v>-1009900156.1001083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-4207917.3170837834</v>
      </c>
      <c r="L1859" s="444">
        <f t="shared" ca="1" si="137"/>
        <v>-1014108073.4171921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38"/>
        <v>-1014108073.4171921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-4225450.3059049668</v>
      </c>
      <c r="L1860" s="444">
        <f t="shared" ca="1" si="137"/>
        <v>-1018333523.7230971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38"/>
        <v>-1018333523.7230971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-4243056.3488462381</v>
      </c>
      <c r="L1861" s="444">
        <f t="shared" ca="1" si="137"/>
        <v>-1022576580.0719433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38"/>
        <v>-1022576580.0719433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-4260735.7502997639</v>
      </c>
      <c r="L1862" s="444">
        <f t="shared" ca="1" si="137"/>
        <v>-1026837315.8222431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38"/>
        <v>-1026837315.8222431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-4278488.8159260126</v>
      </c>
      <c r="L1863" s="444">
        <f t="shared" ca="1" si="137"/>
        <v>-1031115804.6381691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38"/>
        <v>-1031115804.6381691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-4296315.8526590373</v>
      </c>
      <c r="L1864" s="444">
        <f t="shared" ca="1" si="137"/>
        <v>-1035412120.490828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38"/>
        <v>-1035412120.490828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-4314217.1687117834</v>
      </c>
      <c r="L1865" s="444">
        <f t="shared" ca="1" si="137"/>
        <v>-1039726337.6595398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38"/>
        <v>-1039726337.6595398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-4332193.0735814162</v>
      </c>
      <c r="L1866" s="444">
        <f t="shared" ca="1" si="137"/>
        <v>-1044058530.7331213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38"/>
        <v>-1044058530.7331213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-4350243.8780546719</v>
      </c>
      <c r="L1867" s="444">
        <f t="shared" ca="1" si="137"/>
        <v>-1048408774.6111759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38"/>
        <v>-1048408774.6111759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-4368369.8942132322</v>
      </c>
      <c r="L1868" s="444">
        <f t="shared" ca="1" si="137"/>
        <v>-1052777144.5053891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38"/>
        <v>-1052777144.5053891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-4386571.435439121</v>
      </c>
      <c r="L1869" s="444">
        <f t="shared" ca="1" si="137"/>
        <v>-1057163715.9408282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38"/>
        <v>-1057163715.9408282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-4404848.8164201174</v>
      </c>
      <c r="L1870" s="444">
        <f t="shared" ca="1" si="137"/>
        <v>-1061568564.7572483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38"/>
        <v>-1061568564.7572483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-4423202.3531552013</v>
      </c>
      <c r="L1871" s="444">
        <f t="shared" ca="1" si="137"/>
        <v>-1065991767.1104035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38"/>
        <v>-1065991767.1104035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-4441632.3629600145</v>
      </c>
      <c r="L1872" s="444">
        <f t="shared" ca="1" si="137"/>
        <v>-1070433399.4733635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38"/>
        <v>-1070433399.4733635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-4460139.1644723471</v>
      </c>
      <c r="L1873" s="444">
        <f t="shared" ca="1" si="137"/>
        <v>-1074893538.637836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38"/>
        <v>-1074893538.637836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-4478723.0776576502</v>
      </c>
      <c r="L1874" s="444">
        <f t="shared" ca="1" si="137"/>
        <v>-1079372261.7154937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38"/>
        <v>-1079372261.7154937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-4497384.4238145566</v>
      </c>
      <c r="L1875" s="444">
        <f t="shared" ca="1" si="137"/>
        <v>-1083869646.1393082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38"/>
        <v>-1083869646.1393082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-4516123.5255804509</v>
      </c>
      <c r="L1876" s="444">
        <f t="shared" ca="1" si="137"/>
        <v>-1088385769.6648886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38"/>
        <v>-1088385769.6648886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-4534940.7069370355</v>
      </c>
      <c r="L1877" s="444">
        <f t="shared" ca="1" si="137"/>
        <v>-1092920710.3718257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38"/>
        <v>-1092920710.3718257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-4553836.2932159407</v>
      </c>
      <c r="L1878" s="444">
        <f t="shared" ca="1" si="137"/>
        <v>-1097474546.6650417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38"/>
        <v>-1097474546.6650417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-4572810.6111043403</v>
      </c>
      <c r="L1879" s="444">
        <f t="shared" ca="1" si="137"/>
        <v>-1102047357.2761459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38"/>
        <v>-1102047357.2761459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-4591863.9886506079</v>
      </c>
      <c r="L1880" s="444">
        <f t="shared" ca="1" si="137"/>
        <v>-1106639221.2647965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38"/>
        <v>-1106639221.2647965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-4610996.7552699856</v>
      </c>
      <c r="L1881" s="444">
        <f t="shared" ca="1" si="137"/>
        <v>-1111250218.0200665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38"/>
        <v>-1111250218.0200665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-4630209.2417502766</v>
      </c>
      <c r="L1882" s="444">
        <f t="shared" ca="1" si="137"/>
        <v>-1115880427.2618167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38"/>
        <v>-1115880427.2618167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-4649501.7802575696</v>
      </c>
      <c r="L1883" s="444">
        <f t="shared" ca="1" si="137"/>
        <v>-1120529929.0420742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38"/>
        <v>-1120529929.0420742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-4668874.704341976</v>
      </c>
      <c r="L1884" s="444">
        <f t="shared" ca="1" si="137"/>
        <v>-1125198803.7464161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38"/>
        <v>-1125198803.7464161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-4688328.3489434002</v>
      </c>
      <c r="L1885" s="444">
        <f t="shared" ca="1" si="137"/>
        <v>-1129887132.0953596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38"/>
        <v>-1129887132.0953596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-4707863.0503973318</v>
      </c>
      <c r="L1886" s="444">
        <f t="shared" ca="1" si="137"/>
        <v>-1134594995.145757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38"/>
        <v>-1134594995.145757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-4727479.1464406541</v>
      </c>
      <c r="L1887" s="444">
        <f t="shared" ca="1" si="137"/>
        <v>-1139322474.2921977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38"/>
        <v>-1139322474.2921977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-4747176.9762174906</v>
      </c>
      <c r="L1888" s="444">
        <f t="shared" ca="1" si="137"/>
        <v>-1144069651.2684152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38"/>
        <v>-1144069651.2684152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-4766956.8802850638</v>
      </c>
      <c r="L1889" s="444">
        <f t="shared" ca="1" si="137"/>
        <v>-1148836608.1487002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38"/>
        <v>-1148836608.1487002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-4786819.2006195839</v>
      </c>
      <c r="L1890" s="444">
        <f t="shared" ca="1" si="137"/>
        <v>-1153623427.3493199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38"/>
        <v>-1153623427.3493199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-4806764.2806221666</v>
      </c>
      <c r="L1891" s="444">
        <f t="shared" ca="1" si="137"/>
        <v>-1158430191.6299422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38"/>
        <v>-1158430191.6299422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-4826792.4651247589</v>
      </c>
      <c r="L1892" s="444">
        <f t="shared" ca="1" si="137"/>
        <v>-1163256984.095067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38"/>
        <v>-1163256984.095067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-4846904.1003961125</v>
      </c>
      <c r="L1893" s="444">
        <f t="shared" ca="1" si="137"/>
        <v>-1168103888.1954632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38"/>
        <v>-1168103888.1954632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-4867099.5341477636</v>
      </c>
      <c r="L1894" s="444">
        <f t="shared" ca="1" si="137"/>
        <v>-1172970987.7296109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38"/>
        <v>-1172970987.7296109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-4887379.1155400453</v>
      </c>
      <c r="L1895" s="444">
        <f t="shared" ca="1" si="137"/>
        <v>-1177858366.8451509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38"/>
        <v>-1177858366.8451509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-4907743.1951881293</v>
      </c>
      <c r="L1896" s="444">
        <f t="shared" ca="1" si="137"/>
        <v>-1182766110.040339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38"/>
        <v>-1182766110.040339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-4928192.1251680795</v>
      </c>
      <c r="L1897" s="444">
        <f t="shared" ca="1" si="137"/>
        <v>-1187694302.1655071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38"/>
        <v>-1187694302.1655071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-4948726.2590229465</v>
      </c>
      <c r="L1898" s="444">
        <f t="shared" ca="1" si="137"/>
        <v>-1192643028.42453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38"/>
        <v>-1192643028.42453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-4969345.9517688751</v>
      </c>
      <c r="L1899" s="444">
        <f t="shared" ca="1" si="137"/>
        <v>-1197612374.3762989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38"/>
        <v>-1197612374.3762989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-4990051.5599012449</v>
      </c>
      <c r="L1900" s="444">
        <f t="shared" ca="1" si="137"/>
        <v>-1202602425.9362001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38"/>
        <v>-1202602425.9362001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-5010843.4414008334</v>
      </c>
      <c r="L1901" s="444">
        <f t="shared" ca="1" si="137"/>
        <v>-1207613269.3776009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38"/>
        <v>-1207613269.3776009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-5031721.9557400038</v>
      </c>
      <c r="L1902" s="444">
        <f t="shared" ca="1" si="137"/>
        <v>-1212644991.3333409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38"/>
        <v>-1212644991.3333409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-5052687.4638889199</v>
      </c>
      <c r="L1903" s="444">
        <f t="shared" ca="1" si="137"/>
        <v>-1217697678.7972298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38"/>
        <v>-1217697678.7972298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-5073740.3283217903</v>
      </c>
      <c r="L1904" s="444">
        <f t="shared" ca="1" si="137"/>
        <v>-1222771419.1255515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38"/>
        <v>-1222771419.1255515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-5094880.913023131</v>
      </c>
      <c r="L1905" s="444">
        <f t="shared" ca="1" si="137"/>
        <v>-1227866300.0385747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38"/>
        <v>-1227866300.0385747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-5116109.5834940616</v>
      </c>
      <c r="L1906" s="444">
        <f t="shared" ca="1" si="137"/>
        <v>-1232982409.6220686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38"/>
        <v>-1232982409.6220686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-5137426.7067586193</v>
      </c>
      <c r="L1907" s="444">
        <f t="shared" ca="1" si="137"/>
        <v>-1238119836.3288274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38"/>
        <v>-1238119836.3288274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-5158832.6513701137</v>
      </c>
      <c r="L1908" s="444">
        <f t="shared" ca="1" si="137"/>
        <v>-1243278668.9801974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38"/>
        <v>-1243278668.9801974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-5180327.7874174891</v>
      </c>
      <c r="L1909" s="444">
        <f t="shared" ca="1" si="137"/>
        <v>-1248458996.7676148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38"/>
        <v>-1248458996.7676148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-5201912.4865317289</v>
      </c>
      <c r="L1910" s="444">
        <f t="shared" ca="1" si="137"/>
        <v>-1253660909.2541466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38"/>
        <v>-1253660909.2541466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-5223587.1218922772</v>
      </c>
      <c r="L1911" s="444">
        <f t="shared" ca="1" si="137"/>
        <v>-1258884496.3760388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38"/>
        <v>-1258884496.3760388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-5245352.0682334946</v>
      </c>
      <c r="L1912" s="444">
        <f t="shared" ca="1" si="137"/>
        <v>-1264129848.4442723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38"/>
        <v>-1264129848.4442723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-5267207.7018511342</v>
      </c>
      <c r="L1913" s="444">
        <f t="shared" ca="1" si="137"/>
        <v>-1269397056.1461234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38"/>
        <v>-1269397056.1461234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-5289154.4006088478</v>
      </c>
      <c r="L1914" s="444">
        <f t="shared" ca="1" si="137"/>
        <v>-1274686210.5467322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38"/>
        <v>-1274686210.5467322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-5311192.5439447174</v>
      </c>
      <c r="L1915" s="444">
        <f t="shared" ca="1" si="137"/>
        <v>-1279997403.090677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38"/>
        <v>-1279997403.090677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-5333322.512877821</v>
      </c>
      <c r="L1916" s="444">
        <f t="shared" ca="1" si="137"/>
        <v>-1285330725.6035547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38"/>
        <v>-1285330725.6035547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-5355544.6900148112</v>
      </c>
      <c r="L1917" s="444">
        <f t="shared" ca="1" si="137"/>
        <v>-1290686270.2935696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38"/>
        <v>-1290686270.2935696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-5377859.4595565395</v>
      </c>
      <c r="L1918" s="444">
        <f t="shared" ca="1" si="137"/>
        <v>-1296064129.7531261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38"/>
        <v>-1296064129.7531261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-5400267.2073046919</v>
      </c>
      <c r="L1919" s="444">
        <f t="shared" ca="1" si="137"/>
        <v>-1301464396.9604309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38"/>
        <v>-1301464396.9604309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-5422768.3206684617</v>
      </c>
      <c r="L1920" s="444">
        <f t="shared" ca="1" si="137"/>
        <v>-1306887165.2810993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38"/>
        <v>-1306887165.2810993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-5445363.1886712471</v>
      </c>
      <c r="L1921" s="444">
        <f t="shared" ca="1" si="137"/>
        <v>-1312332528.4697707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38"/>
        <v>-1312332528.4697707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-5468052.2019573776</v>
      </c>
      <c r="L1922" s="444">
        <f t="shared" ca="1" si="137"/>
        <v>-1317800580.6717281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38"/>
        <v>-1317800580.6717281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-5490835.7527988674</v>
      </c>
      <c r="L1923" s="444">
        <f t="shared" ca="1" si="137"/>
        <v>-1323291416.4245269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38"/>
        <v>-1323291416.4245269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-5513714.2351021953</v>
      </c>
      <c r="L1924" s="444">
        <f t="shared" ca="1" si="137"/>
        <v>-1328805130.6596291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38"/>
        <v>-1328805130.6596291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-5536688.044415121</v>
      </c>
      <c r="L1925" s="444">
        <f t="shared" ca="1" si="137"/>
        <v>-1334341818.7040443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38"/>
        <v>-1334341818.7040443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-5559757.5779335182</v>
      </c>
      <c r="L1926" s="444">
        <f t="shared" ca="1" si="137"/>
        <v>-1339901576.2819779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38"/>
        <v>-1339901576.2819779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-5582923.2345082415</v>
      </c>
      <c r="L1927" s="444">
        <f t="shared" ca="1" si="137"/>
        <v>-1345484499.5164862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38"/>
        <v>-1345484499.5164862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-5606185.4146520253</v>
      </c>
      <c r="L1928" s="444">
        <f t="shared" ca="1" si="137"/>
        <v>-1351090684.9311383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38"/>
        <v>-1351090684.9311383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-5629544.5205464093</v>
      </c>
      <c r="L1929" s="444">
        <f t="shared" ca="1" si="137"/>
        <v>-1356720229.4516847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38"/>
        <v>-1356720229.4516847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-5653000.9560486861</v>
      </c>
      <c r="L1930" s="444">
        <f t="shared" ca="1" si="137"/>
        <v>-1362373230.4077334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38"/>
        <v>-1362373230.4077334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-5676555.1266988888</v>
      </c>
      <c r="L1931" s="444">
        <f t="shared" ca="1" si="137"/>
        <v>-1368049785.5344324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38"/>
        <v>-1368049785.5344324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-5700207.4397268016</v>
      </c>
      <c r="L1932" s="444">
        <f t="shared" ca="1" si="137"/>
        <v>-1373749992.9741592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38"/>
        <v>-1373749992.9741592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-5723958.304058997</v>
      </c>
      <c r="L1933" s="444">
        <f t="shared" ca="1" si="137"/>
        <v>-1379473951.2782183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38"/>
        <v>-1379473951.2782183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-5747808.1303259097</v>
      </c>
      <c r="L1934" s="444">
        <f t="shared" ca="1" si="137"/>
        <v>-1385221759.4085441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38"/>
        <v>-1385221759.4085441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-5771757.3308689333</v>
      </c>
      <c r="L1935" s="444">
        <f t="shared" ca="1" si="137"/>
        <v>-1390993516.739413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38"/>
        <v>-1390993516.739413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-5795806.3197475541</v>
      </c>
      <c r="L1936" s="444">
        <f t="shared" ca="1" si="137"/>
        <v>-1396789323.0591605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38"/>
        <v>-1396789323.0591605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-5819955.5127465017</v>
      </c>
      <c r="L1937" s="444">
        <f t="shared" ca="1" si="137"/>
        <v>-1402609278.571907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38"/>
        <v>-1402609278.571907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-5844205.3273829464</v>
      </c>
      <c r="L1938" s="444">
        <f t="shared" ca="1" si="137"/>
        <v>-1408453483.8992901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38"/>
        <v>-1408453483.8992901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-5868556.1829137085</v>
      </c>
      <c r="L1939" s="444">
        <f t="shared" ca="1" si="137"/>
        <v>-1414322040.0822039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38"/>
        <v>-1414322040.0822039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-5893008.5003425162</v>
      </c>
      <c r="L1940" s="444">
        <f t="shared" ca="1" si="137"/>
        <v>-1420215048.5825465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38"/>
        <v>-1420215048.5825465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-5917562.7024272773</v>
      </c>
      <c r="L1941" s="444">
        <f t="shared" ca="1" si="137"/>
        <v>-1426132611.2849739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38"/>
        <v>-1426132611.2849739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-5942219.213687391</v>
      </c>
      <c r="L1942" s="444">
        <f t="shared" ca="1" si="137"/>
        <v>-1432074830.4986613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38"/>
        <v>-1432074830.4986613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-5966978.4604110885</v>
      </c>
      <c r="L1943" s="444">
        <f t="shared" ca="1" si="137"/>
        <v>-1438041808.9590724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38"/>
        <v>-1438041808.9590724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-5991840.870662801</v>
      </c>
      <c r="L1944" s="444">
        <f t="shared" ca="1" si="137"/>
        <v>-1444033649.829735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38"/>
        <v>-1444033649.829735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-6016806.8742905622</v>
      </c>
      <c r="L1945" s="444">
        <f t="shared" ca="1" si="137"/>
        <v>-1450050456.7040255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38"/>
        <v>-1450050456.7040255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-6041876.9029334392</v>
      </c>
      <c r="L1946" s="444">
        <f t="shared" ca="1" si="137"/>
        <v>-1456092333.6069589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38"/>
        <v>-1456092333.6069589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-6067051.3900289955</v>
      </c>
      <c r="L1947" s="444">
        <f t="shared" ca="1" si="137"/>
        <v>-1462159384.9969878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38"/>
        <v>-1462159384.9969878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-6092330.7708207825</v>
      </c>
      <c r="L1948" s="444">
        <f t="shared" ca="1" si="137"/>
        <v>-1468251715.7678087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38"/>
        <v>-1468251715.7678087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-6117715.482365869</v>
      </c>
      <c r="L1949" s="444">
        <f t="shared" ca="1" si="137"/>
        <v>-1474369431.2501745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38"/>
        <v>-1474369431.2501745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-6143205.9635423934</v>
      </c>
      <c r="L1950" s="444">
        <f t="shared" ca="1" si="137"/>
        <v>-1480512637.213717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38"/>
        <v>-1480512637.213717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-6168802.6550571537</v>
      </c>
      <c r="L1951" s="444">
        <f t="shared" ca="1" si="137"/>
        <v>-1486681439.8687742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38"/>
        <v>-1486681439.8687742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-6194505.9994532261</v>
      </c>
      <c r="L1952" s="444">
        <f t="shared" ca="1" si="137"/>
        <v>-1492875945.8682275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38"/>
        <v>-1492875945.8682275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-6220316.4411176145</v>
      </c>
      <c r="L1953" s="444">
        <f t="shared" ca="1" si="137"/>
        <v>-1499096262.309345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38"/>
        <v>-1499096262.309345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-6246234.4262889372</v>
      </c>
      <c r="L1954" s="444">
        <f t="shared" ca="1" si="137"/>
        <v>-1505342496.7356339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38"/>
        <v>-1505342496.7356339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-6272260.4030651413</v>
      </c>
      <c r="L1955" s="444">
        <f t="shared" ca="1" si="137"/>
        <v>-1511614757.1386991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38"/>
        <v>-1511614757.1386991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-6298394.8214112464</v>
      </c>
      <c r="L1956" s="444">
        <f t="shared" ca="1" si="137"/>
        <v>-1517913151.9601102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38"/>
        <v>-1517913151.9601102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-6324638.1331671253</v>
      </c>
      <c r="L1957" s="444">
        <f t="shared" ca="1" si="137"/>
        <v>-1524237790.0932772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38"/>
        <v>-1524237790.0932772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-6350990.7920553219</v>
      </c>
      <c r="L1958" s="444">
        <f t="shared" ca="1" si="137"/>
        <v>-1530588780.8853326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38"/>
        <v>-1530588780.8853326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-6377453.2536888858</v>
      </c>
      <c r="L1959" s="444">
        <f t="shared" ca="1" si="137"/>
        <v>-1536966234.1390214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38"/>
        <v>-1536966234.1390214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-6404025.9755792562</v>
      </c>
      <c r="L1960" s="444">
        <f t="shared" ca="1" si="137"/>
        <v>-1543370260.1146007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38"/>
        <v>-1543370260.1146007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-6430709.4171441691</v>
      </c>
      <c r="L1961" s="444">
        <f t="shared" ca="1" si="137"/>
        <v>-1549800969.5317447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38"/>
        <v>-1549800969.5317447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-6457504.039715603</v>
      </c>
      <c r="L1962" s="444">
        <f t="shared" ca="1" si="137"/>
        <v>-1556258473.5714602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38"/>
        <v>-1556258473.5714602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-6484410.3065477507</v>
      </c>
      <c r="L1963" s="444">
        <f t="shared" ca="1" si="137"/>
        <v>-1562742883.8780079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38"/>
        <v>-1562742883.8780079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-6511428.6828250326</v>
      </c>
      <c r="L1964" s="444">
        <f t="shared" ca="1" si="137"/>
        <v>-1569254312.560833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38"/>
        <v>-1569254312.560833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-6538559.6356701376</v>
      </c>
      <c r="L1965" s="444">
        <f t="shared" ca="1" si="137"/>
        <v>-1575792872.1965032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38"/>
        <v>-1575792872.1965032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-6565803.6341520967</v>
      </c>
      <c r="L1966" s="444">
        <f t="shared" ca="1" si="137"/>
        <v>-1582358675.8306553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38"/>
        <v>-1582358675.8306553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-6593161.1492943969</v>
      </c>
      <c r="L1967" s="444">
        <f t="shared" ca="1" si="137"/>
        <v>-1588951836.9799497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38"/>
        <v>-1588951836.9799497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-6620632.6540831234</v>
      </c>
      <c r="L1968" s="444">
        <f t="shared" ca="1" si="137"/>
        <v>-1595572469.6340327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38"/>
        <v>-1595572469.6340327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-6648218.6234751362</v>
      </c>
      <c r="L1969" s="444">
        <f t="shared" ca="1" si="137"/>
        <v>-1602220688.2575078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38"/>
        <v>-1602220688.2575078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-6675919.534406282</v>
      </c>
      <c r="L1970" s="444">
        <f t="shared" ca="1" si="137"/>
        <v>-1608896607.791914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38"/>
        <v>-1608896607.791914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-6703735.8657996412</v>
      </c>
      <c r="L1971" s="444">
        <f t="shared" ca="1" si="137"/>
        <v>-1615600343.6577137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38"/>
        <v>-1615600343.6577137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-6731668.0985738067</v>
      </c>
      <c r="L1972" s="444">
        <f t="shared" ca="1" si="137"/>
        <v>-1622332011.7562876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38"/>
        <v>-1622332011.7562876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-6759716.7156511983</v>
      </c>
      <c r="L1973" s="444">
        <f t="shared" ca="1" si="137"/>
        <v>-1629091728.4719388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38"/>
        <v>-1629091728.4719388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-6787882.2019664114</v>
      </c>
      <c r="L1974" s="444">
        <f t="shared" ca="1" si="137"/>
        <v>-1635879610.6739054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38"/>
        <v>-1635879610.6739054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-6816165.0444746055</v>
      </c>
      <c r="L1975" s="444">
        <f t="shared" ca="1" si="137"/>
        <v>-1642695775.71838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38"/>
        <v>-1642695775.71838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-6844565.7321599163</v>
      </c>
      <c r="L1976" s="444">
        <f t="shared" ca="1" si="137"/>
        <v>-1649540341.4505398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38"/>
        <v>-1649540341.4505398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-6873084.7560439156</v>
      </c>
      <c r="L1977" s="444">
        <f t="shared" ca="1" si="137"/>
        <v>-1656413426.2065837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38"/>
        <v>-1656413426.2065837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-6901722.609194099</v>
      </c>
      <c r="L1978" s="444">
        <f t="shared" ca="1" si="137"/>
        <v>-1663315148.8157778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38"/>
        <v>-1663315148.8157778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-6930479.7867324073</v>
      </c>
      <c r="L1979" s="444">
        <f t="shared" ca="1" si="137"/>
        <v>-1670245628.6025102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38"/>
        <v>-1670245628.6025102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-6959356.7858437924</v>
      </c>
      <c r="L1980" s="444">
        <f t="shared" ca="1" si="137"/>
        <v>-1677204985.3883541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38"/>
        <v>-1677204985.3883541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-6988354.1057848092</v>
      </c>
      <c r="L1981" s="444">
        <f t="shared" ca="1" si="137"/>
        <v>-1684193339.494139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38"/>
        <v>-1684193339.494139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-7017472.2478922457</v>
      </c>
      <c r="L1982" s="444">
        <f t="shared" ca="1" si="137"/>
        <v>-1691210811.7420311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38"/>
        <v>-1691210811.7420311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-7046711.7155917957</v>
      </c>
      <c r="L1983" s="444">
        <f t="shared" ca="1" si="137"/>
        <v>-1698257523.457623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38"/>
        <v>-1698257523.457623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-7076073.0144067621</v>
      </c>
      <c r="L1984" s="444">
        <f t="shared" ca="1" si="137"/>
        <v>-1705333596.4720297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38"/>
        <v>-1705333596.4720297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-7105556.6519667907</v>
      </c>
      <c r="L1985" s="444">
        <f t="shared" ca="1" si="137"/>
        <v>-1712439153.1239965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38"/>
        <v>-1712439153.1239965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-7135163.1380166532</v>
      </c>
      <c r="L1986" s="444">
        <f t="shared" ca="1" si="137"/>
        <v>-1719574316.2620132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38"/>
        <v>-1719574316.2620132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-7164892.9844250558</v>
      </c>
      <c r="L1987" s="444">
        <f t="shared" ca="1" si="137"/>
        <v>-1726739209.2464383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38"/>
        <v>-1726739209.2464383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-7194746.7051934917</v>
      </c>
      <c r="L1988" s="444">
        <f t="shared" ca="1" si="137"/>
        <v>-1733933955.9516318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38"/>
        <v>-1733933955.9516318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-7224724.8164651329</v>
      </c>
      <c r="L1989" s="444">
        <f t="shared" ca="1" si="137"/>
        <v>-1741158680.7680969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38"/>
        <v>-1741158680.7680969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-7254827.8365337383</v>
      </c>
      <c r="L1990" s="444">
        <f t="shared" ca="1" si="137"/>
        <v>-1748413508.6046307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38"/>
        <v>-1748413508.6046307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-7285056.2858526288</v>
      </c>
      <c r="L1991" s="444">
        <f t="shared" ca="1" si="137"/>
        <v>-1755698564.8904834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38"/>
        <v>-1755698564.8904834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-7315410.6870436808</v>
      </c>
      <c r="L1992" s="444">
        <f t="shared" ca="1" si="137"/>
        <v>-1763013975.577527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38"/>
        <v>-1763013975.577527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-7345891.5649063624</v>
      </c>
      <c r="L1993" s="444">
        <f t="shared" ca="1" si="137"/>
        <v>-1770359867.1424334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38"/>
        <v>-1770359867.1424334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-7376499.446426807</v>
      </c>
      <c r="L1994" s="444">
        <f t="shared" ca="1" si="137"/>
        <v>-1777736366.5888603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38"/>
        <v>-1777736366.5888603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-7407234.8607869176</v>
      </c>
      <c r="L1995" s="444">
        <f t="shared" ca="1" si="137"/>
        <v>-1785143601.4496472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38"/>
        <v>-1785143601.4496472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-7438098.339373529</v>
      </c>
      <c r="L1996" s="444">
        <f t="shared" ca="1" si="137"/>
        <v>-1792581699.7890208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38"/>
        <v>-1792581699.7890208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-7469090.4157875879</v>
      </c>
      <c r="L1997" s="444">
        <f t="shared" ca="1" si="137"/>
        <v>-1800050790.2048085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38"/>
        <v>-1800050790.2048085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-7500211.6258533671</v>
      </c>
      <c r="L1998" s="444">
        <f t="shared" ca="1" si="137"/>
        <v>-1807551001.8306618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38"/>
        <v>-1807551001.8306618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-7531462.5076277573</v>
      </c>
      <c r="L1999" s="444">
        <f t="shared" ca="1" si="137"/>
        <v>-1815082464.3382895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38"/>
        <v>-1815082464.3382895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-7562843.6014095386</v>
      </c>
      <c r="L2000" s="444">
        <f t="shared" ca="1" si="137"/>
        <v>-1822645307.9396989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38"/>
        <v>-1822645307.9396989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-7594355.4497487452</v>
      </c>
      <c r="L2001" s="444">
        <f t="shared" ca="1" si="137"/>
        <v>-1830239663.3894477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38"/>
        <v>-1830239663.3894477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-7625998.5974560333</v>
      </c>
      <c r="L2002" s="444">
        <f t="shared" ca="1" si="137"/>
        <v>-1837865661.9869037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38"/>
        <v>-1837865661.9869037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-7657773.5916120987</v>
      </c>
      <c r="L2003" s="444">
        <f t="shared" ca="1" si="137"/>
        <v>-1845523435.5785158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38"/>
        <v>-1845523435.5785158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-7689680.9815771487</v>
      </c>
      <c r="L2004" s="444">
        <f t="shared" ca="1" si="137"/>
        <v>-1853213116.5600929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38"/>
        <v>-1853213116.5600929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-7721721.3190003866</v>
      </c>
      <c r="L2005" s="444">
        <f t="shared" ca="1" si="137"/>
        <v>-1860934837.8790934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38"/>
        <v>-1860934837.8790934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-7753895.1578295548</v>
      </c>
      <c r="L2006" s="444">
        <f t="shared" ca="1" si="137"/>
        <v>-1868688733.0369229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38"/>
        <v>-1868688733.0369229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-7786203.0543205133</v>
      </c>
      <c r="L2007" s="444">
        <f t="shared" ca="1" si="137"/>
        <v>-1876474936.0912435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38"/>
        <v>-1876474936.0912435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-7818645.5670468481</v>
      </c>
      <c r="L2008" s="444">
        <f t="shared" ca="1" si="137"/>
        <v>-1884293581.6582904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38"/>
        <v>-1884293581.6582904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-7851223.2569095427</v>
      </c>
      <c r="L2009" s="444">
        <f t="shared" ca="1" si="137"/>
        <v>-1892144804.9152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38"/>
        <v>-1892144804.9152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-7883936.6871466655</v>
      </c>
      <c r="L2010" s="444">
        <f t="shared" ca="1" si="137"/>
        <v>-1900028741.6023467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38"/>
        <v>-1900028741.6023467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-7916786.4233431108</v>
      </c>
      <c r="L2011" s="444">
        <f t="shared" ca="1" si="137"/>
        <v>-1907945528.0256898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38"/>
        <v>-1907945528.0256898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-7949773.0334403738</v>
      </c>
      <c r="L2012" s="444">
        <f t="shared" ca="1" si="137"/>
        <v>-1915895301.0591302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38"/>
        <v>-1915895301.0591302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-7982897.0877463752</v>
      </c>
      <c r="L2013" s="444">
        <f t="shared" ca="1" si="137"/>
        <v>-1923878198.1468766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38"/>
        <v>-1923878198.1468766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-8016159.1589453202</v>
      </c>
      <c r="L2014" s="444">
        <f t="shared" ca="1" si="137"/>
        <v>-1931894357.3058219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38"/>
        <v>-1931894357.3058219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-8049559.8221075917</v>
      </c>
      <c r="L2015" s="444">
        <f t="shared" ca="1" si="137"/>
        <v>-1939943917.1279294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38"/>
        <v>-1939943917.1279294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-8083099.6546997065</v>
      </c>
      <c r="L2016" s="444">
        <f t="shared" ca="1" si="137"/>
        <v>-1948027016.7826293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38"/>
        <v>-1948027016.7826293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-8116779.2365942886</v>
      </c>
      <c r="L2017" s="444">
        <f t="shared" ca="1" si="137"/>
        <v>-1956143796.0192235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38"/>
        <v>-1956143796.0192235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-8150599.1500800969</v>
      </c>
      <c r="L2018" s="444">
        <f t="shared" ca="1" si="137"/>
        <v>-1964294395.1693037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38"/>
        <v>-1964294395.1693037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-8184559.9798720973</v>
      </c>
      <c r="L2019" s="444">
        <f t="shared" ca="1" si="137"/>
        <v>-1972478955.1491756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38"/>
        <v>-1972478955.1491756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-8218662.3131215647</v>
      </c>
      <c r="L2020" s="444">
        <f t="shared" ca="1" si="137"/>
        <v>-1980697617.4622972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38"/>
        <v>-1980697617.4622972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-8252906.7394262394</v>
      </c>
      <c r="L2021" s="444">
        <f t="shared" ca="1" si="137"/>
        <v>-1988950524.2017233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38"/>
        <v>-1988950524.2017233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-8287293.8508405145</v>
      </c>
      <c r="L2022" s="444">
        <f t="shared" ca="1" si="137"/>
        <v>-1997237818.0525639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38"/>
        <v>-1997237818.0525639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-8321824.2418856816</v>
      </c>
      <c r="L2023" s="444">
        <f t="shared" ca="1" si="137"/>
        <v>-2005559642.2944496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38"/>
        <v>-2005559642.2944496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-8356498.509560206</v>
      </c>
      <c r="L2024" s="444">
        <f t="shared" ca="1" si="137"/>
        <v>-2013916140.8040097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38"/>
        <v>-2013916140.8040097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-8391317.2533500399</v>
      </c>
      <c r="L2025" s="444">
        <f t="shared" ca="1" si="137"/>
        <v>-2022307458.0573597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38"/>
        <v>-2022307458.0573597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-8426281.0752389971</v>
      </c>
      <c r="L2026" s="444">
        <f t="shared" ca="1" si="137"/>
        <v>-2030733739.1325986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38"/>
        <v>-2030733739.1325986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-8461390.5797191616</v>
      </c>
      <c r="L2027" s="444">
        <f t="shared" ca="1" si="137"/>
        <v>-2039195129.7123177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38"/>
        <v>-2039195129.7123177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-8496646.3738013245</v>
      </c>
      <c r="L2028" s="444">
        <f t="shared" ca="1" si="137"/>
        <v>-2047691776.0861189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38"/>
        <v>-2047691776.0861189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-8532049.0670254938</v>
      </c>
      <c r="L2029" s="444">
        <f t="shared" ca="1" si="137"/>
        <v>-2056223825.1531444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38"/>
        <v>-2056223825.1531444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-8567599.2714714352</v>
      </c>
      <c r="L2030" s="444">
        <f t="shared" ca="1" si="137"/>
        <v>-2064791424.4246159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38"/>
        <v>-2064791424.4246159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-8603297.6017692331</v>
      </c>
      <c r="L2031" s="444">
        <f t="shared" ca="1" si="137"/>
        <v>-2073394722.0263851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38"/>
        <v>-2073394722.0263851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-8639144.6751099378</v>
      </c>
      <c r="L2032" s="444">
        <f t="shared" ca="1" si="137"/>
        <v>-2082033866.7014949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38"/>
        <v>-2082033866.7014949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-8675141.1112562306</v>
      </c>
      <c r="L2033" s="444">
        <f t="shared" ca="1" si="137"/>
        <v>-2090709007.8127511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38"/>
        <v>-2090709007.8127511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-8711287.5325531289</v>
      </c>
      <c r="L2034" s="444">
        <f t="shared" ca="1" si="137"/>
        <v>-2099420295.3453043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38"/>
        <v>-2099420295.3453043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-8747584.5639387667</v>
      </c>
      <c r="L2035" s="444">
        <f t="shared" ca="1" si="137"/>
        <v>-2108167879.9092431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38"/>
        <v>-2108167879.9092431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-8784032.8329551797</v>
      </c>
      <c r="L2036" s="444">
        <f t="shared" ca="1" si="137"/>
        <v>-2116951912.7421982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38"/>
        <v>-2116951912.7421982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-8820632.9697591588</v>
      </c>
      <c r="L2037" s="444">
        <f t="shared" ca="1" si="137"/>
        <v>-2125772545.7119575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38"/>
        <v>-2125772545.7119575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-8857385.6071331557</v>
      </c>
      <c r="L2038" s="444">
        <f t="shared" ca="1" si="137"/>
        <v>-2134629931.3190906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38"/>
        <v>-2134629931.3190906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-8894291.3804962113</v>
      </c>
      <c r="L2039" s="444">
        <f t="shared" ca="1" si="137"/>
        <v>-2143524222.6995869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38"/>
        <v>-2143524222.6995869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-8931350.9279149454</v>
      </c>
      <c r="L2040" s="444">
        <f t="shared" ca="1" si="137"/>
        <v>-2152455573.627502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38"/>
        <v>-2152455573.627502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-8968564.8901145905</v>
      </c>
      <c r="L2041" s="444">
        <f t="shared" ca="1" si="137"/>
        <v>-2161424138.5176167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38"/>
        <v>-2161424138.5176167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-9005933.9104900695</v>
      </c>
      <c r="L2042" s="444">
        <f t="shared" ca="1" si="137"/>
        <v>-2170430072.4281068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38"/>
        <v>-2170430072.4281068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-9043458.6351171117</v>
      </c>
      <c r="L2043" s="444">
        <f t="shared" ca="1" si="137"/>
        <v>-2179473531.0632238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38"/>
        <v>-2179473531.0632238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-9081139.7127634324</v>
      </c>
      <c r="L2044" s="444">
        <f t="shared" ca="1" si="137"/>
        <v>-2188554670.7759871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38"/>
        <v>-2188554670.7759871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-9118977.7948999461</v>
      </c>
      <c r="L2045" s="444">
        <f t="shared" ca="1" si="137"/>
        <v>-2197673648.5708871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38"/>
        <v>-2197673648.5708871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-9156973.5357120298</v>
      </c>
      <c r="L2046" s="444">
        <f t="shared" ca="1" si="137"/>
        <v>-2206830622.1065993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38"/>
        <v>-2206830622.1065993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-9195127.5921108313</v>
      </c>
      <c r="L2047" s="444">
        <f t="shared" ca="1" si="137"/>
        <v>-2216025749.69871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38"/>
        <v>-2216025749.69871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-9233440.6237446256</v>
      </c>
      <c r="L2048" s="444">
        <f t="shared" ref="L2048:L2302" ca="1" si="142">I2048-J2048+K2048</f>
        <v>-2225259190.3224545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43">L2048</f>
        <v>-2225259190.3224545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-9271913.2930102274</v>
      </c>
      <c r="L2049" s="444">
        <f t="shared" ca="1" si="142"/>
        <v>-2234531103.6154647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43"/>
        <v>-2234531103.6154647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-9310546.2650644369</v>
      </c>
      <c r="L2050" s="444">
        <f t="shared" ca="1" si="142"/>
        <v>-2243841649.8805289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43"/>
        <v>-2243841649.8805289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-9349340.2078355365</v>
      </c>
      <c r="L2051" s="444">
        <f t="shared" ca="1" si="142"/>
        <v>-2253190990.0883646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43"/>
        <v>-2253190990.0883646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-9388295.7920348532</v>
      </c>
      <c r="L2052" s="444">
        <f t="shared" ca="1" si="142"/>
        <v>-2262579285.8803992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43"/>
        <v>-2262579285.8803992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-9427413.6911683306</v>
      </c>
      <c r="L2053" s="444">
        <f t="shared" ca="1" si="142"/>
        <v>-2272006699.5715675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43"/>
        <v>-2272006699.5715675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-9466694.5815481972</v>
      </c>
      <c r="L2054" s="444">
        <f t="shared" ca="1" si="142"/>
        <v>-2281473394.1531157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43"/>
        <v>-2281473394.1531157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-9506139.1423046496</v>
      </c>
      <c r="L2055" s="444">
        <f t="shared" ca="1" si="142"/>
        <v>-2290979533.2954202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43"/>
        <v>-2290979533.2954202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-9545748.0553975832</v>
      </c>
      <c r="L2056" s="444">
        <f t="shared" ca="1" si="142"/>
        <v>-2300525281.3508177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43"/>
        <v>-2300525281.3508177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-9585522.005628407</v>
      </c>
      <c r="L2057" s="444">
        <f t="shared" ca="1" si="142"/>
        <v>-2310110803.3564463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43"/>
        <v>-2310110803.3564463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-9625461.6806518584</v>
      </c>
      <c r="L2058" s="444">
        <f t="shared" ca="1" si="142"/>
        <v>-2319736265.0370979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43"/>
        <v>-2319736265.0370979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-9665567.7709879074</v>
      </c>
      <c r="L2059" s="444">
        <f t="shared" ca="1" si="142"/>
        <v>-2329401832.8080859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43"/>
        <v>-2329401832.8080859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-9705840.9700336903</v>
      </c>
      <c r="L2060" s="444">
        <f t="shared" ca="1" si="142"/>
        <v>-2339107673.7781196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43"/>
        <v>-2339107673.7781196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-9746281.9740754981</v>
      </c>
      <c r="L2061" s="444">
        <f t="shared" ca="1" si="142"/>
        <v>-2348853955.7521949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43"/>
        <v>-2348853955.7521949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-9786891.4823008124</v>
      </c>
      <c r="L2062" s="444">
        <f t="shared" ca="1" si="142"/>
        <v>-2358640847.2344956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43"/>
        <v>-2358640847.2344956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-9827670.1968103983</v>
      </c>
      <c r="L2063" s="444">
        <f t="shared" ca="1" si="142"/>
        <v>-2368468517.4313059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43"/>
        <v>-2368468517.4313059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-9868618.8226304408</v>
      </c>
      <c r="L2064" s="444">
        <f t="shared" ca="1" si="142"/>
        <v>-2378337136.2539363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43"/>
        <v>-2378337136.2539363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-9909738.0677247345</v>
      </c>
      <c r="L2065" s="444">
        <f t="shared" ca="1" si="142"/>
        <v>-2388246874.321661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43"/>
        <v>-2388246874.321661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-9951028.6430069208</v>
      </c>
      <c r="L2066" s="444">
        <f t="shared" ca="1" si="142"/>
        <v>-2398197902.9646678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43"/>
        <v>-2398197902.9646678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-9992491.2623527832</v>
      </c>
      <c r="L2067" s="444">
        <f t="shared" ca="1" si="142"/>
        <v>-2408190394.2270207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43"/>
        <v>-2408190394.2270207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-10034126.642612586</v>
      </c>
      <c r="L2068" s="444">
        <f t="shared" ca="1" si="142"/>
        <v>-2418224520.8696332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43"/>
        <v>-2418224520.8696332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-10075935.503623471</v>
      </c>
      <c r="L2069" s="444">
        <f t="shared" ca="1" si="142"/>
        <v>-2428300456.3732567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43"/>
        <v>-2428300456.3732567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-10117918.568221902</v>
      </c>
      <c r="L2070" s="444">
        <f t="shared" ca="1" si="142"/>
        <v>-2438418374.9414787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43"/>
        <v>-2438418374.9414787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-10160076.562256161</v>
      </c>
      <c r="L2071" s="444">
        <f t="shared" ca="1" si="142"/>
        <v>-2448578451.5037351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43"/>
        <v>-2448578451.5037351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-10202410.214598896</v>
      </c>
      <c r="L2072" s="444">
        <f t="shared" ca="1" si="142"/>
        <v>-2458780861.7183342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43"/>
        <v>-2458780861.7183342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-10244920.257159725</v>
      </c>
      <c r="L2073" s="444">
        <f t="shared" ca="1" si="142"/>
        <v>-2469025781.9754939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43"/>
        <v>-2469025781.9754939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-10287607.424897891</v>
      </c>
      <c r="L2074" s="444">
        <f t="shared" ca="1" si="142"/>
        <v>-2479313389.4003916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43"/>
        <v>-2479313389.4003916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-10330472.455834964</v>
      </c>
      <c r="L2075" s="444">
        <f t="shared" ca="1" si="142"/>
        <v>-2489643861.8562264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43"/>
        <v>-2489643861.8562264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-10373516.09106761</v>
      </c>
      <c r="L2076" s="444">
        <f t="shared" ca="1" si="142"/>
        <v>-2500017377.9472942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43"/>
        <v>-2500017377.9472942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-10416739.074780393</v>
      </c>
      <c r="L2077" s="444">
        <f t="shared" ca="1" si="142"/>
        <v>-2510434117.0220747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43"/>
        <v>-2510434117.0220747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-10460142.154258644</v>
      </c>
      <c r="L2078" s="444">
        <f t="shared" ca="1" si="142"/>
        <v>-2520894259.1763334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43"/>
        <v>-2520894259.1763334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-10503726.07990139</v>
      </c>
      <c r="L2079" s="444">
        <f t="shared" ca="1" si="142"/>
        <v>-2531397985.2562346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43"/>
        <v>-2531397985.2562346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-10547491.60523431</v>
      </c>
      <c r="L2080" s="444">
        <f t="shared" ca="1" si="142"/>
        <v>-2541945476.8614688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43"/>
        <v>-2541945476.8614688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-10591439.486922786</v>
      </c>
      <c r="L2081" s="444">
        <f t="shared" ca="1" si="142"/>
        <v>-2552536916.3483915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43"/>
        <v>-2552536916.3483915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-10635570.484784964</v>
      </c>
      <c r="L2082" s="444">
        <f t="shared" ca="1" si="142"/>
        <v>-2563172486.8331766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43"/>
        <v>-2563172486.8331766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-10679885.361804903</v>
      </c>
      <c r="L2083" s="444">
        <f t="shared" ca="1" si="142"/>
        <v>-2573852372.1949816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43"/>
        <v>-2573852372.1949816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-10724384.884145757</v>
      </c>
      <c r="L2084" s="444">
        <f t="shared" ca="1" si="142"/>
        <v>-2584576757.0791273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43"/>
        <v>-2584576757.0791273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-10769069.82116303</v>
      </c>
      <c r="L2085" s="444">
        <f t="shared" ca="1" si="142"/>
        <v>-2595345826.9002905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43"/>
        <v>-2595345826.9002905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-10813940.945417877</v>
      </c>
      <c r="L2086" s="444">
        <f t="shared" ca="1" si="142"/>
        <v>-2606159767.8457084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43"/>
        <v>-2606159767.8457084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-10858999.032690451</v>
      </c>
      <c r="L2087" s="444">
        <f t="shared" ca="1" si="142"/>
        <v>-2617018766.8783989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43"/>
        <v>-2617018766.8783989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-10904244.861993328</v>
      </c>
      <c r="L2088" s="444">
        <f t="shared" ca="1" si="142"/>
        <v>-2627923011.7403922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43"/>
        <v>-2627923011.7403922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-10949679.215584967</v>
      </c>
      <c r="L2089" s="444">
        <f t="shared" ca="1" si="142"/>
        <v>-2638872690.955977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43"/>
        <v>-2638872690.955977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-10995302.878983237</v>
      </c>
      <c r="L2090" s="444">
        <f t="shared" ca="1" si="142"/>
        <v>-2649867993.83496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43"/>
        <v>-2649867993.83496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-11041116.640978999</v>
      </c>
      <c r="L2091" s="444">
        <f t="shared" ca="1" si="142"/>
        <v>-2660909110.4759388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43"/>
        <v>-2660909110.4759388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-11087121.293649744</v>
      </c>
      <c r="L2092" s="444">
        <f t="shared" ca="1" si="142"/>
        <v>-2671996231.7695885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43"/>
        <v>-2671996231.7695885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-11133317.632373285</v>
      </c>
      <c r="L2093" s="444">
        <f t="shared" ca="1" si="142"/>
        <v>-2683129549.4019618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43"/>
        <v>-2683129549.4019618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-11179706.455841508</v>
      </c>
      <c r="L2094" s="444">
        <f t="shared" ca="1" si="142"/>
        <v>-2694309255.8578033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43"/>
        <v>-2694309255.8578033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-11226288.566074181</v>
      </c>
      <c r="L2095" s="444">
        <f t="shared" ca="1" si="142"/>
        <v>-2705535544.4238777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43"/>
        <v>-2705535544.4238777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-11273064.768432824</v>
      </c>
      <c r="L2096" s="444">
        <f t="shared" ca="1" si="142"/>
        <v>-2716808609.1923103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43"/>
        <v>-2716808609.1923103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-11320035.871634627</v>
      </c>
      <c r="L2097" s="444">
        <f t="shared" ca="1" si="142"/>
        <v>-2728128645.0639448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43"/>
        <v>-2728128645.0639448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-11367202.687766436</v>
      </c>
      <c r="L2098" s="444">
        <f t="shared" ca="1" si="142"/>
        <v>-2739495847.7517114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43"/>
        <v>-2739495847.7517114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-11414566.032298798</v>
      </c>
      <c r="L2099" s="444">
        <f t="shared" ca="1" si="142"/>
        <v>-2750910413.7840099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43"/>
        <v>-2750910413.7840099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-11462126.724100042</v>
      </c>
      <c r="L2100" s="444">
        <f t="shared" ca="1" si="142"/>
        <v>-2762372540.50811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43"/>
        <v>-2762372540.50811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-11509885.585450459</v>
      </c>
      <c r="L2101" s="444">
        <f t="shared" ca="1" si="142"/>
        <v>-2773882426.0935607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43"/>
        <v>-2773882426.0935607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-11557843.442056503</v>
      </c>
      <c r="L2102" s="444">
        <f t="shared" ca="1" si="142"/>
        <v>-2785440269.5356174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43"/>
        <v>-2785440269.5356174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-11606001.123065073</v>
      </c>
      <c r="L2103" s="444">
        <f t="shared" ca="1" si="142"/>
        <v>-2797046270.6586823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43"/>
        <v>-2797046270.6586823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-11654359.461077843</v>
      </c>
      <c r="L2104" s="444">
        <f t="shared" ca="1" si="142"/>
        <v>-2808700630.11976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43"/>
        <v>-2808700630.11976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-11702919.292165667</v>
      </c>
      <c r="L2105" s="444">
        <f t="shared" ca="1" si="142"/>
        <v>-2820403549.4119258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43"/>
        <v>-2820403549.4119258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-11751681.455883024</v>
      </c>
      <c r="L2106" s="444">
        <f t="shared" ca="1" si="142"/>
        <v>-2832155230.8678088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43"/>
        <v>-2832155230.8678088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-11800646.795282537</v>
      </c>
      <c r="L2107" s="444">
        <f t="shared" ca="1" si="142"/>
        <v>-2843955877.6630912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43"/>
        <v>-2843955877.6630912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-11849816.156929547</v>
      </c>
      <c r="L2108" s="444">
        <f t="shared" ca="1" si="142"/>
        <v>-2855805693.8200207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43"/>
        <v>-2855805693.8200207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-11899190.390916754</v>
      </c>
      <c r="L2109" s="444">
        <f t="shared" ca="1" si="142"/>
        <v>-2867704884.2109375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43"/>
        <v>-2867704884.2109375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-11948770.350878906</v>
      </c>
      <c r="L2110" s="444">
        <f t="shared" ca="1" si="142"/>
        <v>-2879653654.5618162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43"/>
        <v>-2879653654.5618162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-11998556.894007567</v>
      </c>
      <c r="L2111" s="444">
        <f t="shared" ca="1" si="142"/>
        <v>-2891652211.4558239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43"/>
        <v>-2891652211.4558239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-12048550.881065933</v>
      </c>
      <c r="L2112" s="444">
        <f t="shared" ca="1" si="142"/>
        <v>-2903700762.3368897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43"/>
        <v>-2903700762.3368897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-12098753.176403707</v>
      </c>
      <c r="L2113" s="444">
        <f t="shared" ca="1" si="142"/>
        <v>-2915799515.5132933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43"/>
        <v>-2915799515.5132933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-12149164.647972055</v>
      </c>
      <c r="L2114" s="444">
        <f t="shared" ca="1" si="142"/>
        <v>-2927948680.1612654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43"/>
        <v>-2927948680.1612654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-12199786.167338606</v>
      </c>
      <c r="L2115" s="444">
        <f t="shared" ca="1" si="142"/>
        <v>-2940148466.3286037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43"/>
        <v>-2940148466.3286037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-12250618.609702516</v>
      </c>
      <c r="L2116" s="444">
        <f t="shared" ca="1" si="142"/>
        <v>-2952399084.9383063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43"/>
        <v>-2952399084.9383063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-12301662.85390961</v>
      </c>
      <c r="L2117" s="444">
        <f t="shared" ca="1" si="142"/>
        <v>-2964700747.7922158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43"/>
        <v>-2964700747.7922158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-12352919.782467566</v>
      </c>
      <c r="L2118" s="444">
        <f t="shared" ca="1" si="142"/>
        <v>-2977053667.5746832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43"/>
        <v>-2977053667.5746832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-12404390.281561179</v>
      </c>
      <c r="L2119" s="444">
        <f t="shared" ca="1" si="142"/>
        <v>-2989458057.8562446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43"/>
        <v>-2989458057.8562446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-12456075.241067685</v>
      </c>
      <c r="L2120" s="444">
        <f t="shared" ca="1" si="142"/>
        <v>-3001914133.0973125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43"/>
        <v>-3001914133.0973125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-12507975.554572135</v>
      </c>
      <c r="L2121" s="444">
        <f t="shared" ca="1" si="142"/>
        <v>-3014422108.6518846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43"/>
        <v>-3014422108.6518846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-12560092.119382853</v>
      </c>
      <c r="L2122" s="444">
        <f t="shared" ca="1" si="142"/>
        <v>-3026982200.7712674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43"/>
        <v>-3026982200.7712674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-12612425.836546948</v>
      </c>
      <c r="L2123" s="444">
        <f t="shared" ca="1" si="142"/>
        <v>-3039594626.6078143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43"/>
        <v>-3039594626.6078143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-12664977.610865893</v>
      </c>
      <c r="L2124" s="444">
        <f t="shared" ca="1" si="142"/>
        <v>-3052259604.2186804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43"/>
        <v>-3052259604.2186804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-12717748.350911168</v>
      </c>
      <c r="L2125" s="444">
        <f t="shared" ca="1" si="142"/>
        <v>-3064977352.5695915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43"/>
        <v>-3064977352.5695915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-12770738.969039965</v>
      </c>
      <c r="L2126" s="444">
        <f t="shared" ca="1" si="142"/>
        <v>-3077748091.5386314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43"/>
        <v>-3077748091.5386314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-12823950.381410964</v>
      </c>
      <c r="L2127" s="444">
        <f t="shared" ca="1" si="142"/>
        <v>-3090572041.9200425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43"/>
        <v>-3090572041.9200425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-12877383.508000176</v>
      </c>
      <c r="L2128" s="444">
        <f t="shared" ca="1" si="142"/>
        <v>-3103449425.4280429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43"/>
        <v>-3103449425.4280429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-12931039.272616845</v>
      </c>
      <c r="L2129" s="444">
        <f t="shared" ca="1" si="142"/>
        <v>-3116380464.7006598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43"/>
        <v>-3116380464.7006598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-12984918.602919415</v>
      </c>
      <c r="L2130" s="444">
        <f t="shared" ca="1" si="142"/>
        <v>-3129365383.3035793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43"/>
        <v>-3129365383.3035793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-13039022.43043158</v>
      </c>
      <c r="L2131" s="444">
        <f t="shared" ca="1" si="142"/>
        <v>-3142404405.7340107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43"/>
        <v>-3142404405.7340107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-13093351.690558378</v>
      </c>
      <c r="L2132" s="444">
        <f t="shared" ca="1" si="142"/>
        <v>-3155497757.4245691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43"/>
        <v>-3155497757.4245691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-13147907.322602371</v>
      </c>
      <c r="L2133" s="444">
        <f t="shared" ca="1" si="142"/>
        <v>-3168645664.7471714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43"/>
        <v>-3168645664.7471714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-13202690.269779881</v>
      </c>
      <c r="L2134" s="444">
        <f t="shared" ca="1" si="142"/>
        <v>-3181848355.0169511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43"/>
        <v>-3181848355.0169511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-13257701.479237296</v>
      </c>
      <c r="L2135" s="444">
        <f t="shared" ca="1" si="142"/>
        <v>-3195106056.4961882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43"/>
        <v>-3195106056.4961882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-13312941.902067451</v>
      </c>
      <c r="L2136" s="444">
        <f t="shared" ca="1" si="142"/>
        <v>-3208418998.3982558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43"/>
        <v>-3208418998.3982558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-13368412.493326066</v>
      </c>
      <c r="L2137" s="444">
        <f t="shared" ca="1" si="142"/>
        <v>-3221787410.891582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43"/>
        <v>-3221787410.891582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-13424114.212048259</v>
      </c>
      <c r="L2138" s="444">
        <f t="shared" ca="1" si="142"/>
        <v>-3235211525.1036301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43"/>
        <v>-3235211525.1036301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-13480048.021265125</v>
      </c>
      <c r="L2139" s="444">
        <f t="shared" ca="1" si="142"/>
        <v>-3248691573.1248951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43"/>
        <v>-3248691573.1248951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-13536214.888020396</v>
      </c>
      <c r="L2140" s="444">
        <f t="shared" ca="1" si="142"/>
        <v>-3262227788.0129156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43"/>
        <v>-3262227788.0129156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-13592615.783387149</v>
      </c>
      <c r="L2141" s="444">
        <f t="shared" ca="1" si="142"/>
        <v>-3275820403.7963028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43"/>
        <v>-3275820403.7963028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-13649251.682484595</v>
      </c>
      <c r="L2142" s="444">
        <f t="shared" ca="1" si="142"/>
        <v>-3289469655.4787874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43"/>
        <v>-3289469655.4787874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-13706123.564494947</v>
      </c>
      <c r="L2143" s="444">
        <f t="shared" ca="1" si="142"/>
        <v>-3303175779.0432825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43"/>
        <v>-3303175779.0432825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-13763232.412680343</v>
      </c>
      <c r="L2144" s="444">
        <f t="shared" ca="1" si="142"/>
        <v>-3316939011.4559627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43"/>
        <v>-3316939011.4559627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-13820579.214399844</v>
      </c>
      <c r="L2145" s="444">
        <f t="shared" ca="1" si="142"/>
        <v>-3330759590.6703625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43"/>
        <v>-3330759590.6703625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-13878164.96112651</v>
      </c>
      <c r="L2146" s="444">
        <f t="shared" ca="1" si="142"/>
        <v>-3344637755.6314888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43"/>
        <v>-3344637755.6314888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-13935990.648464536</v>
      </c>
      <c r="L2147" s="444">
        <f t="shared" ca="1" si="142"/>
        <v>-3358573746.2799535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43"/>
        <v>-3358573746.2799535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-13994057.276166473</v>
      </c>
      <c r="L2148" s="444">
        <f t="shared" ca="1" si="142"/>
        <v>-3372567803.5561199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43"/>
        <v>-3372567803.5561199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-14052365.848150499</v>
      </c>
      <c r="L2149" s="444">
        <f t="shared" ca="1" si="142"/>
        <v>-3386620169.4042706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43"/>
        <v>-3386620169.4042706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-14110917.372517794</v>
      </c>
      <c r="L2150" s="444">
        <f t="shared" ca="1" si="142"/>
        <v>-3400731086.7767882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43"/>
        <v>-3400731086.7767882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-14169712.86156995</v>
      </c>
      <c r="L2151" s="444">
        <f t="shared" ca="1" si="142"/>
        <v>-3414900799.6383581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43"/>
        <v>-3414900799.6383581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-14228753.331826491</v>
      </c>
      <c r="L2152" s="444">
        <f t="shared" ca="1" si="142"/>
        <v>-3429129552.9701848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43"/>
        <v>-3429129552.9701848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-14288039.804042436</v>
      </c>
      <c r="L2153" s="444">
        <f t="shared" ca="1" si="142"/>
        <v>-3443417592.7742271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43"/>
        <v>-3443417592.7742271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-14347573.303225946</v>
      </c>
      <c r="L2154" s="444">
        <f t="shared" ca="1" si="142"/>
        <v>-3457765166.0774531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43"/>
        <v>-3457765166.0774531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-14407354.858656054</v>
      </c>
      <c r="L2155" s="444">
        <f t="shared" ca="1" si="142"/>
        <v>-3472172520.9361091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43"/>
        <v>-3472172520.9361091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-14467385.503900452</v>
      </c>
      <c r="L2156" s="444">
        <f t="shared" ca="1" si="142"/>
        <v>-3486639906.4400096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43"/>
        <v>-3486639906.4400096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-14527666.276833372</v>
      </c>
      <c r="L2157" s="444">
        <f t="shared" ca="1" si="142"/>
        <v>-3501167572.7168431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43"/>
        <v>-3501167572.7168431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-14588198.219653511</v>
      </c>
      <c r="L2158" s="444">
        <f t="shared" ca="1" si="142"/>
        <v>-3515755770.9364967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43"/>
        <v>-3515755770.9364967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-14648982.378902072</v>
      </c>
      <c r="L2159" s="444">
        <f t="shared" ca="1" si="142"/>
        <v>-3530404753.3153987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43"/>
        <v>-3530404753.3153987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-14710019.805480829</v>
      </c>
      <c r="L2160" s="444">
        <f t="shared" ca="1" si="142"/>
        <v>-3545114773.1208797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43"/>
        <v>-3545114773.1208797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-14771311.55467033</v>
      </c>
      <c r="L2161" s="444">
        <f t="shared" ca="1" si="142"/>
        <v>-3559886084.67555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43"/>
        <v>-3559886084.67555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-14832858.686148124</v>
      </c>
      <c r="L2162" s="444">
        <f t="shared" ca="1" si="142"/>
        <v>-3574718943.3616982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43"/>
        <v>-3574718943.3616982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-14894662.264007075</v>
      </c>
      <c r="L2163" s="444">
        <f t="shared" ca="1" si="142"/>
        <v>-3589613605.6257052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43"/>
        <v>-3589613605.6257052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-14956723.356773773</v>
      </c>
      <c r="L2164" s="444">
        <f t="shared" ca="1" si="142"/>
        <v>-3604570328.9824791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43"/>
        <v>-3604570328.9824791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-15019043.037426995</v>
      </c>
      <c r="L2165" s="444">
        <f t="shared" ca="1" si="142"/>
        <v>-3619589372.019906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43"/>
        <v>-3619589372.019906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-15081622.383416273</v>
      </c>
      <c r="L2166" s="444">
        <f t="shared" ca="1" si="142"/>
        <v>-3634670994.4033222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43"/>
        <v>-3634670994.4033222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-15144462.476680512</v>
      </c>
      <c r="L2167" s="444">
        <f t="shared" ca="1" si="142"/>
        <v>-3649815456.8800025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43"/>
        <v>-3649815456.8800025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-15207564.403666675</v>
      </c>
      <c r="L2168" s="444">
        <f t="shared" ca="1" si="142"/>
        <v>-3665023021.283669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43"/>
        <v>-3665023021.283669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-15270929.255348619</v>
      </c>
      <c r="L2169" s="444">
        <f t="shared" ca="1" si="142"/>
        <v>-3680293950.5390177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43"/>
        <v>-3680293950.5390177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-15334558.127245907</v>
      </c>
      <c r="L2170" s="444">
        <f t="shared" ca="1" si="142"/>
        <v>-3695628508.6662636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43"/>
        <v>-3695628508.6662636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-15398452.119442767</v>
      </c>
      <c r="L2171" s="444">
        <f t="shared" ca="1" si="142"/>
        <v>-3711026960.7857065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43"/>
        <v>-3711026960.7857065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-15462612.33660711</v>
      </c>
      <c r="L2172" s="444">
        <f t="shared" ca="1" si="142"/>
        <v>-3726489573.1223135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43"/>
        <v>-3726489573.1223135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-15527039.888009639</v>
      </c>
      <c r="L2173" s="444">
        <f t="shared" ca="1" si="142"/>
        <v>-3742016613.010323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43"/>
        <v>-3742016613.010323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-15591735.887543013</v>
      </c>
      <c r="L2174" s="444">
        <f t="shared" ca="1" si="142"/>
        <v>-3757608348.8978662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43"/>
        <v>-3757608348.8978662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-15656701.453741109</v>
      </c>
      <c r="L2175" s="444">
        <f t="shared" ca="1" si="142"/>
        <v>-3773265050.3516073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43"/>
        <v>-3773265050.3516073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-15721937.709798364</v>
      </c>
      <c r="L2176" s="444">
        <f t="shared" ca="1" si="142"/>
        <v>-3788986988.0614057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43"/>
        <v>-3788986988.0614057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-15787445.78358919</v>
      </c>
      <c r="L2177" s="444">
        <f t="shared" ca="1" si="142"/>
        <v>-3804774433.844995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43"/>
        <v>-3804774433.844995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-15853226.807687478</v>
      </c>
      <c r="L2178" s="444">
        <f t="shared" ca="1" si="142"/>
        <v>-3820627660.6526823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43"/>
        <v>-3820627660.6526823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-15919281.919386175</v>
      </c>
      <c r="L2179" s="444">
        <f t="shared" ca="1" si="142"/>
        <v>-3836546942.5720687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43"/>
        <v>-3836546942.5720687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-15985612.260716952</v>
      </c>
      <c r="L2180" s="444">
        <f t="shared" ca="1" si="142"/>
        <v>-3852532554.8327856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43"/>
        <v>-3852532554.8327856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-16052218.97846994</v>
      </c>
      <c r="L2181" s="444">
        <f t="shared" ca="1" si="142"/>
        <v>-3868584773.8112555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43"/>
        <v>-3868584773.8112555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-16119103.224213565</v>
      </c>
      <c r="L2182" s="444">
        <f t="shared" ca="1" si="142"/>
        <v>-3884703877.0354691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43"/>
        <v>-3884703877.0354691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-16186266.154314455</v>
      </c>
      <c r="L2183" s="444">
        <f t="shared" ca="1" si="142"/>
        <v>-3900890143.1897836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43"/>
        <v>-3900890143.1897836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-16253708.929957431</v>
      </c>
      <c r="L2184" s="444">
        <f t="shared" ca="1" si="142"/>
        <v>-3917143852.119741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43"/>
        <v>-3917143852.119741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-16321432.717165589</v>
      </c>
      <c r="L2185" s="444">
        <f t="shared" ca="1" si="142"/>
        <v>-3933465284.8369064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43"/>
        <v>-3933465284.8369064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-16389438.686820444</v>
      </c>
      <c r="L2186" s="444">
        <f t="shared" ca="1" si="142"/>
        <v>-3949854723.5237269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43"/>
        <v>-3949854723.5237269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-16457728.014682196</v>
      </c>
      <c r="L2187" s="444">
        <f t="shared" ca="1" si="142"/>
        <v>-3966312451.5384092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43"/>
        <v>-3966312451.5384092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-16526301.88141004</v>
      </c>
      <c r="L2188" s="444">
        <f t="shared" ca="1" si="142"/>
        <v>-3982838753.4198194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43"/>
        <v>-3982838753.4198194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-16595161.472582579</v>
      </c>
      <c r="L2189" s="444">
        <f t="shared" ca="1" si="142"/>
        <v>-3999433914.8924017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43"/>
        <v>-3999433914.8924017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-16664307.97871834</v>
      </c>
      <c r="L2190" s="444">
        <f t="shared" ca="1" si="142"/>
        <v>-4016098222.87112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43"/>
        <v>-4016098222.87112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-16733742.595296333</v>
      </c>
      <c r="L2191" s="444">
        <f t="shared" ca="1" si="142"/>
        <v>-4032831965.4664164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43"/>
        <v>-4032831965.4664164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-16803466.522776738</v>
      </c>
      <c r="L2192" s="444">
        <f t="shared" ca="1" si="142"/>
        <v>-4049635431.989193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43"/>
        <v>-4049635431.989193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-16873480.966621637</v>
      </c>
      <c r="L2193" s="444">
        <f t="shared" ca="1" si="142"/>
        <v>-4066508912.9558144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43"/>
        <v>-4066508912.9558144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-16943787.137315895</v>
      </c>
      <c r="L2194" s="444">
        <f t="shared" ca="1" si="142"/>
        <v>-4083452700.0931301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43"/>
        <v>-4083452700.0931301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-17014386.250388041</v>
      </c>
      <c r="L2195" s="444">
        <f t="shared" ca="1" si="142"/>
        <v>-4100467086.3435183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43"/>
        <v>-4100467086.3435183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-17085279.526431326</v>
      </c>
      <c r="L2196" s="444">
        <f t="shared" ca="1" si="142"/>
        <v>-4117552365.8699498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43"/>
        <v>-4117552365.8699498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-17156468.191124789</v>
      </c>
      <c r="L2197" s="444">
        <f t="shared" ca="1" si="142"/>
        <v>-4134708834.0610747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43"/>
        <v>-4134708834.0610747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-17227953.475254476</v>
      </c>
      <c r="L2198" s="444">
        <f t="shared" ca="1" si="142"/>
        <v>-4151936787.5363293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43"/>
        <v>-4151936787.5363293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-17299736.614734706</v>
      </c>
      <c r="L2199" s="444">
        <f t="shared" ca="1" si="142"/>
        <v>-4169236524.1510639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43"/>
        <v>-4169236524.1510639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-17371818.85062943</v>
      </c>
      <c r="L2200" s="444">
        <f t="shared" ca="1" si="142"/>
        <v>-4186608343.0016932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43"/>
        <v>-4186608343.0016932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-17444201.429173723</v>
      </c>
      <c r="L2201" s="444">
        <f t="shared" ca="1" si="142"/>
        <v>-4204052544.4308672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43"/>
        <v>-4204052544.4308672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-17516885.601795278</v>
      </c>
      <c r="L2202" s="444">
        <f t="shared" ca="1" si="142"/>
        <v>-4221569430.0326624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43"/>
        <v>-4221569430.0326624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-17589872.625136092</v>
      </c>
      <c r="L2203" s="444">
        <f t="shared" ca="1" si="142"/>
        <v>-4239159302.6577983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43"/>
        <v>-4239159302.6577983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-17663163.761074159</v>
      </c>
      <c r="L2204" s="444">
        <f t="shared" ca="1" si="142"/>
        <v>-4256822466.4188724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43"/>
        <v>-4256822466.4188724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-17736760.276745301</v>
      </c>
      <c r="L2205" s="444">
        <f t="shared" ca="1" si="142"/>
        <v>-4274559226.6956177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43"/>
        <v>-4274559226.6956177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-17810663.444565073</v>
      </c>
      <c r="L2206" s="444">
        <f t="shared" ca="1" si="142"/>
        <v>-4292369890.140183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43"/>
        <v>-4292369890.140183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-17884874.542250764</v>
      </c>
      <c r="L2207" s="444">
        <f t="shared" ca="1" si="142"/>
        <v>-4310254764.6824341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43"/>
        <v>-4310254764.6824341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-17959394.852843475</v>
      </c>
      <c r="L2208" s="444">
        <f t="shared" ca="1" si="142"/>
        <v>-4328214159.5352774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43"/>
        <v>-4328214159.5352774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-18034225.664730322</v>
      </c>
      <c r="L2209" s="444">
        <f t="shared" ca="1" si="142"/>
        <v>-4346248385.2000074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43"/>
        <v>-4346248385.2000074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-18109368.271666698</v>
      </c>
      <c r="L2210" s="444">
        <f t="shared" ca="1" si="142"/>
        <v>-4364357753.471674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43"/>
        <v>-4364357753.471674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-18184823.972798642</v>
      </c>
      <c r="L2211" s="444">
        <f t="shared" ca="1" si="142"/>
        <v>-4382542577.4444723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43"/>
        <v>-4382542577.4444723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-18260594.072685301</v>
      </c>
      <c r="L2212" s="444">
        <f t="shared" ca="1" si="142"/>
        <v>-4400803171.5171576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43"/>
        <v>-4400803171.5171576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-18336679.88132149</v>
      </c>
      <c r="L2213" s="444">
        <f t="shared" ca="1" si="142"/>
        <v>-4419139851.3984795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43"/>
        <v>-4419139851.3984795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-18413082.714160331</v>
      </c>
      <c r="L2214" s="444">
        <f t="shared" ca="1" si="142"/>
        <v>-4437552934.1126394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43"/>
        <v>-4437552934.1126394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-18489803.892135996</v>
      </c>
      <c r="L2215" s="444">
        <f t="shared" ca="1" si="142"/>
        <v>-4456042738.004775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43"/>
        <v>-4456042738.004775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-18566844.741686564</v>
      </c>
      <c r="L2216" s="444">
        <f t="shared" ca="1" si="142"/>
        <v>-4474609582.7464619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43"/>
        <v>-4474609582.7464619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-18644206.594776925</v>
      </c>
      <c r="L2217" s="444">
        <f t="shared" ca="1" si="142"/>
        <v>-4493253789.341239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43"/>
        <v>-4493253789.341239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-18721890.788921829</v>
      </c>
      <c r="L2218" s="444">
        <f t="shared" ca="1" si="142"/>
        <v>-4511975680.1301603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43"/>
        <v>-4511975680.1301603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-18799898.667208999</v>
      </c>
      <c r="L2219" s="444">
        <f t="shared" ca="1" si="142"/>
        <v>-4530775578.797369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43"/>
        <v>-4530775578.797369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-18878231.57832237</v>
      </c>
      <c r="L2220" s="444">
        <f t="shared" ca="1" si="142"/>
        <v>-4549653810.3756914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43"/>
        <v>-4549653810.3756914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-18956890.876565382</v>
      </c>
      <c r="L2221" s="444">
        <f t="shared" ca="1" si="142"/>
        <v>-4568610701.2522564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43"/>
        <v>-4568610701.2522564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-19035877.921884403</v>
      </c>
      <c r="L2222" s="444">
        <f t="shared" ca="1" si="142"/>
        <v>-4587646579.1741409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43"/>
        <v>-4587646579.1741409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-19115194.079892255</v>
      </c>
      <c r="L2223" s="444">
        <f t="shared" ca="1" si="142"/>
        <v>-4606761773.2540331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43"/>
        <v>-4606761773.2540331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-19194840.721891806</v>
      </c>
      <c r="L2224" s="444">
        <f t="shared" ca="1" si="142"/>
        <v>-4625956613.9759245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43"/>
        <v>-4625956613.9759245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-19274819.224899687</v>
      </c>
      <c r="L2225" s="444">
        <f t="shared" ca="1" si="142"/>
        <v>-4645231433.2008238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43"/>
        <v>-4645231433.2008238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-19355130.971670099</v>
      </c>
      <c r="L2226" s="444">
        <f t="shared" ca="1" si="142"/>
        <v>-4664586564.1724939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43"/>
        <v>-4664586564.1724939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-19435777.350718725</v>
      </c>
      <c r="L2227" s="444">
        <f t="shared" ca="1" si="142"/>
        <v>-4684022341.5232124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43"/>
        <v>-4684022341.5232124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-19516759.756346717</v>
      </c>
      <c r="L2228" s="444">
        <f t="shared" ca="1" si="142"/>
        <v>-4703539101.2795591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43"/>
        <v>-4703539101.2795591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-19598079.58866483</v>
      </c>
      <c r="L2229" s="444">
        <f t="shared" ca="1" si="142"/>
        <v>-4723137180.8682241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43"/>
        <v>-4723137180.8682241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-19679738.2536176</v>
      </c>
      <c r="L2230" s="444">
        <f t="shared" ca="1" si="142"/>
        <v>-4742816919.1218414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43"/>
        <v>-4742816919.1218414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-19761737.163007673</v>
      </c>
      <c r="L2231" s="444">
        <f t="shared" ca="1" si="142"/>
        <v>-4762578656.2848492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43"/>
        <v>-4762578656.2848492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-19844077.734520204</v>
      </c>
      <c r="L2232" s="444">
        <f t="shared" ca="1" si="142"/>
        <v>-4782422734.0193691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43"/>
        <v>-4782422734.0193691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-19926761.39174737</v>
      </c>
      <c r="L2233" s="444">
        <f t="shared" ca="1" si="142"/>
        <v>-4802349495.4111166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43"/>
        <v>-4802349495.4111166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-20009789.564212985</v>
      </c>
      <c r="L2234" s="444">
        <f t="shared" ca="1" si="142"/>
        <v>-4822359284.9753294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43"/>
        <v>-4822359284.9753294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-20093163.687397204</v>
      </c>
      <c r="L2235" s="444">
        <f t="shared" ca="1" si="142"/>
        <v>-4842452448.6627264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43"/>
        <v>-4842452448.6627264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-20176885.20276136</v>
      </c>
      <c r="L2236" s="444">
        <f t="shared" ca="1" si="142"/>
        <v>-4862629333.8654881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43"/>
        <v>-4862629333.8654881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-20260955.557772867</v>
      </c>
      <c r="L2237" s="444">
        <f t="shared" ca="1" si="142"/>
        <v>-4882890289.4232607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43"/>
        <v>-4882890289.4232607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-20345376.205930252</v>
      </c>
      <c r="L2238" s="444">
        <f t="shared" ca="1" si="142"/>
        <v>-4903235665.6291914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43"/>
        <v>-4903235665.6291914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-20430148.606788296</v>
      </c>
      <c r="L2239" s="444">
        <f t="shared" ca="1" si="142"/>
        <v>-4923665814.23598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43"/>
        <v>-4923665814.23598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-20515274.225983251</v>
      </c>
      <c r="L2240" s="444">
        <f t="shared" ca="1" si="142"/>
        <v>-4944181088.4619637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43"/>
        <v>-4944181088.4619637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-20600754.535258181</v>
      </c>
      <c r="L2241" s="444">
        <f t="shared" ca="1" si="142"/>
        <v>-4964781842.9972219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43"/>
        <v>-4964781842.9972219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-20686591.012488425</v>
      </c>
      <c r="L2242" s="444">
        <f t="shared" ca="1" si="142"/>
        <v>-4985468434.0097103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43"/>
        <v>-4985468434.0097103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-20772785.141707126</v>
      </c>
      <c r="L2243" s="444">
        <f t="shared" ca="1" si="142"/>
        <v>-5006241219.1514177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43"/>
        <v>-5006241219.1514177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-20859338.413130905</v>
      </c>
      <c r="L2244" s="444">
        <f t="shared" ca="1" si="142"/>
        <v>-5027100557.5645485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43"/>
        <v>-5027100557.5645485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-20946252.323185619</v>
      </c>
      <c r="L2245" s="444">
        <f t="shared" ca="1" si="142"/>
        <v>-5048046809.8877344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43"/>
        <v>-5048046809.8877344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-21033528.374532226</v>
      </c>
      <c r="L2246" s="444">
        <f t="shared" ca="1" si="142"/>
        <v>-5069080338.2622671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43"/>
        <v>-5069080338.2622671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-21121168.07609278</v>
      </c>
      <c r="L2247" s="444">
        <f t="shared" ca="1" si="142"/>
        <v>-5090201506.3383598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43"/>
        <v>-5090201506.3383598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-21209172.943076499</v>
      </c>
      <c r="L2248" s="444">
        <f t="shared" ca="1" si="142"/>
        <v>-5111410679.281436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43"/>
        <v>-5111410679.281436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-21297544.497005984</v>
      </c>
      <c r="L2249" s="444">
        <f t="shared" ca="1" si="142"/>
        <v>-5132708223.7784424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43"/>
        <v>-5132708223.7784424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-21386284.265743509</v>
      </c>
      <c r="L2250" s="444">
        <f t="shared" ca="1" si="142"/>
        <v>-5154094508.0441856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43"/>
        <v>-5154094508.0441856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-21475393.783517439</v>
      </c>
      <c r="L2251" s="444">
        <f t="shared" ca="1" si="142"/>
        <v>-5175569901.8277035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43"/>
        <v>-5175569901.8277035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-21564874.590948764</v>
      </c>
      <c r="L2252" s="444">
        <f t="shared" ca="1" si="142"/>
        <v>-5197134776.4186525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43"/>
        <v>-5197134776.4186525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-21654728.23507772</v>
      </c>
      <c r="L2253" s="444">
        <f t="shared" ca="1" si="142"/>
        <v>-5218789504.6537304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43"/>
        <v>-5218789504.6537304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-21744956.269390542</v>
      </c>
      <c r="L2254" s="444">
        <f t="shared" ca="1" si="142"/>
        <v>-5240534460.9231205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43"/>
        <v>-5240534460.9231205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-21835560.253846336</v>
      </c>
      <c r="L2255" s="444">
        <f t="shared" ca="1" si="142"/>
        <v>-5262370021.1769667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43"/>
        <v>-5262370021.1769667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-21926541.754904028</v>
      </c>
      <c r="L2256" s="444">
        <f t="shared" ca="1" si="142"/>
        <v>-5284296562.9318705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43"/>
        <v>-5284296562.9318705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-22017902.345549461</v>
      </c>
      <c r="L2257" s="444">
        <f t="shared" ca="1" si="142"/>
        <v>-5306314465.27742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43"/>
        <v>-5306314465.27742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-22109643.605322585</v>
      </c>
      <c r="L2258" s="444">
        <f t="shared" ca="1" si="142"/>
        <v>-5328424108.8827429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43"/>
        <v>-5328424108.8827429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-22201767.120344762</v>
      </c>
      <c r="L2259" s="444">
        <f t="shared" ca="1" si="142"/>
        <v>-5350625876.003088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43"/>
        <v>-5350625876.003088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-22294274.483346201</v>
      </c>
      <c r="L2260" s="444">
        <f t="shared" ca="1" si="142"/>
        <v>-5372920150.486434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43"/>
        <v>-5372920150.486434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-22387167.293693475</v>
      </c>
      <c r="L2261" s="444">
        <f t="shared" ca="1" si="142"/>
        <v>-5395307317.7801275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43"/>
        <v>-5395307317.7801275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-22480447.157417197</v>
      </c>
      <c r="L2262" s="444">
        <f t="shared" ca="1" si="142"/>
        <v>-5417787764.9375448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43"/>
        <v>-5417787764.9375448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-22574115.68723977</v>
      </c>
      <c r="L2263" s="444">
        <f t="shared" ca="1" si="142"/>
        <v>-5440361880.6247845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43"/>
        <v>-5440361880.6247845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-22668174.50260327</v>
      </c>
      <c r="L2264" s="444">
        <f t="shared" ca="1" si="142"/>
        <v>-5463030055.127388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43"/>
        <v>-5463030055.127388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-22762625.229697451</v>
      </c>
      <c r="L2265" s="444">
        <f t="shared" ca="1" si="142"/>
        <v>-5485792680.3570852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43"/>
        <v>-5485792680.3570852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-22857469.501487855</v>
      </c>
      <c r="L2266" s="444">
        <f t="shared" ca="1" si="142"/>
        <v>-5508650149.858573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43"/>
        <v>-5508650149.858573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-22952708.957744054</v>
      </c>
      <c r="L2267" s="444">
        <f t="shared" ca="1" si="142"/>
        <v>-5531602858.8163166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43"/>
        <v>-5531602858.8163166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-23048345.245067984</v>
      </c>
      <c r="L2268" s="444">
        <f t="shared" ca="1" si="142"/>
        <v>-5554651204.0613842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43"/>
        <v>-5554651204.0613842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-23144380.016922433</v>
      </c>
      <c r="L2269" s="444">
        <f t="shared" ca="1" si="142"/>
        <v>-5577795584.0783062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43"/>
        <v>-5577795584.0783062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-23240814.933659609</v>
      </c>
      <c r="L2270" s="444">
        <f t="shared" ca="1" si="142"/>
        <v>-5601036399.0119658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43"/>
        <v>-5601036399.0119658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-23337651.662549857</v>
      </c>
      <c r="L2271" s="444">
        <f t="shared" ca="1" si="142"/>
        <v>-5624374050.6745157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43"/>
        <v>-5624374050.6745157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-23434891.877810482</v>
      </c>
      <c r="L2272" s="444">
        <f t="shared" ca="1" si="142"/>
        <v>-5647808942.5523262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43"/>
        <v>-5647808942.5523262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-23532537.260634691</v>
      </c>
      <c r="L2273" s="444">
        <f t="shared" ca="1" si="142"/>
        <v>-5671341479.8129606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43"/>
        <v>-5671341479.8129606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-23630589.499220669</v>
      </c>
      <c r="L2274" s="444">
        <f t="shared" ca="1" si="142"/>
        <v>-5694972069.3121815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43"/>
        <v>-5694972069.3121815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-23729050.288800757</v>
      </c>
      <c r="L2275" s="444">
        <f t="shared" ca="1" si="142"/>
        <v>-5718701119.6009827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43"/>
        <v>-5718701119.6009827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-23827921.331670761</v>
      </c>
      <c r="L2276" s="444">
        <f t="shared" ca="1" si="142"/>
        <v>-5742529040.9326534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43"/>
        <v>-5742529040.9326534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-23927204.337219387</v>
      </c>
      <c r="L2277" s="444">
        <f t="shared" ca="1" si="142"/>
        <v>-5766456245.2698727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43"/>
        <v>-5766456245.2698727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-24026901.021957804</v>
      </c>
      <c r="L2278" s="444">
        <f t="shared" ca="1" si="142"/>
        <v>-5790483146.2918301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43"/>
        <v>-5790483146.2918301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-24127013.109549291</v>
      </c>
      <c r="L2279" s="444">
        <f t="shared" ca="1" si="142"/>
        <v>-5814610159.4013796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43"/>
        <v>-5814610159.4013796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-24227542.330839083</v>
      </c>
      <c r="L2280" s="444">
        <f t="shared" ca="1" si="142"/>
        <v>-5838837701.7322187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43"/>
        <v>-5838837701.7322187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-24328490.423884243</v>
      </c>
      <c r="L2281" s="444">
        <f t="shared" ca="1" si="142"/>
        <v>-5863166192.1561031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43"/>
        <v>-5863166192.1561031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-24429859.133983761</v>
      </c>
      <c r="L2282" s="444">
        <f t="shared" ca="1" si="142"/>
        <v>-5887596051.2900867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43"/>
        <v>-5887596051.2900867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-24531650.213708695</v>
      </c>
      <c r="L2283" s="444">
        <f t="shared" ca="1" si="142"/>
        <v>-5912127701.5037956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43"/>
        <v>-5912127701.5037956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-24633865.422932483</v>
      </c>
      <c r="L2284" s="444">
        <f t="shared" ca="1" si="142"/>
        <v>-5936761566.9267282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43"/>
        <v>-5936761566.9267282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-24736506.528861366</v>
      </c>
      <c r="L2285" s="444">
        <f t="shared" ca="1" si="142"/>
        <v>-5961498073.4555893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43"/>
        <v>-5961498073.4555893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-24839575.306064956</v>
      </c>
      <c r="L2286" s="444">
        <f t="shared" ca="1" si="142"/>
        <v>-5986337648.7616539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43"/>
        <v>-5986337648.7616539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-24943073.536506891</v>
      </c>
      <c r="L2287" s="444">
        <f t="shared" ca="1" si="142"/>
        <v>-6011280722.2981606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43"/>
        <v>-6011280722.2981606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-25047003.009575669</v>
      </c>
      <c r="L2288" s="444">
        <f t="shared" ca="1" si="142"/>
        <v>-6036327725.3077364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43"/>
        <v>-6036327725.3077364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-25151365.52211557</v>
      </c>
      <c r="L2289" s="444">
        <f t="shared" ca="1" si="142"/>
        <v>-6061479090.8298521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43"/>
        <v>-6061479090.8298521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-25256162.878457718</v>
      </c>
      <c r="L2290" s="444">
        <f t="shared" ca="1" si="142"/>
        <v>-6086735253.7083101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43"/>
        <v>-6086735253.7083101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-25361396.890451293</v>
      </c>
      <c r="L2291" s="444">
        <f t="shared" ca="1" si="142"/>
        <v>-6112096650.5987616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43"/>
        <v>-6112096650.5987616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-25467069.377494838</v>
      </c>
      <c r="L2292" s="444">
        <f t="shared" ca="1" si="142"/>
        <v>-6137563719.9762564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43"/>
        <v>-6137563719.9762564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-25573182.166567735</v>
      </c>
      <c r="L2293" s="444">
        <f t="shared" ca="1" si="142"/>
        <v>-6163136902.1428242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43"/>
        <v>-6163136902.1428242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-25679737.092261769</v>
      </c>
      <c r="L2294" s="444">
        <f t="shared" ca="1" si="142"/>
        <v>-6188816639.2350855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43"/>
        <v>-6188816639.2350855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-25786735.996812858</v>
      </c>
      <c r="L2295" s="444">
        <f t="shared" ca="1" si="142"/>
        <v>-6214603375.2318983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43"/>
        <v>-6214603375.2318983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-25894180.730132908</v>
      </c>
      <c r="L2296" s="444">
        <f t="shared" ca="1" si="142"/>
        <v>-6240497555.9620314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43"/>
        <v>-6240497555.9620314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-26002073.149841797</v>
      </c>
      <c r="L2297" s="444">
        <f t="shared" ca="1" si="142"/>
        <v>-6266499629.1118736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43"/>
        <v>-6266499629.1118736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-26110415.121299472</v>
      </c>
      <c r="L2298" s="444">
        <f t="shared" ca="1" si="142"/>
        <v>-6292610044.2331734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43"/>
        <v>-6292610044.2331734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-26219208.517638221</v>
      </c>
      <c r="L2299" s="444">
        <f t="shared" ca="1" si="142"/>
        <v>-6318829252.7508116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43"/>
        <v>-6318829252.7508116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-26328455.219795048</v>
      </c>
      <c r="L2300" s="444">
        <f t="shared" ca="1" si="142"/>
        <v>-6345157707.9706068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43"/>
        <v>-6345157707.9706068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-26438157.116544195</v>
      </c>
      <c r="L2301" s="444">
        <f t="shared" ca="1" si="142"/>
        <v>-6371595865.0871506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43"/>
        <v>-6371595865.0871506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-26548316.104529794</v>
      </c>
      <c r="L2302" s="444">
        <f t="shared" ca="1" si="142"/>
        <v>-6398144181.19168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43"/>
        <v>-6398144181.19168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-26658934.088298667</v>
      </c>
      <c r="L2303" s="444">
        <f t="shared" ref="L2303:L2557" ca="1" si="147">I2303-J2303+K2303</f>
        <v>-6424803115.2799788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48">L2303</f>
        <v>-6424803115.2799788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-26770012.980333246</v>
      </c>
      <c r="L2304" s="444">
        <f t="shared" ca="1" si="147"/>
        <v>-6451573128.2603121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48"/>
        <v>-6451573128.2603121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-26881554.701084632</v>
      </c>
      <c r="L2305" s="444">
        <f t="shared" ca="1" si="147"/>
        <v>-6478454682.9613972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48"/>
        <v>-6478454682.9613972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-26993561.17900582</v>
      </c>
      <c r="L2306" s="444">
        <f t="shared" ca="1" si="147"/>
        <v>-6505448244.1404028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48"/>
        <v>-6505448244.1404028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-27106034.35058501</v>
      </c>
      <c r="L2307" s="444">
        <f t="shared" ca="1" si="147"/>
        <v>-6532554278.4909878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48"/>
        <v>-6532554278.4909878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-27218976.160379115</v>
      </c>
      <c r="L2308" s="444">
        <f t="shared" ca="1" si="147"/>
        <v>-6559773254.6513672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48"/>
        <v>-6559773254.6513672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-27332388.561047364</v>
      </c>
      <c r="L2309" s="444">
        <f t="shared" ca="1" si="147"/>
        <v>-6587105643.2124147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48"/>
        <v>-6587105643.2124147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-27446273.513385061</v>
      </c>
      <c r="L2310" s="444">
        <f t="shared" ca="1" si="147"/>
        <v>-6614551916.7257996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48"/>
        <v>-6614551916.7257996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-27560632.986357499</v>
      </c>
      <c r="L2311" s="444">
        <f t="shared" ca="1" si="147"/>
        <v>-6642112549.7121572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48"/>
        <v>-6642112549.7121572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-27675468.95713399</v>
      </c>
      <c r="L2312" s="444">
        <f t="shared" ca="1" si="147"/>
        <v>-6669788018.6692915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48"/>
        <v>-6669788018.6692915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-27790783.411122046</v>
      </c>
      <c r="L2313" s="444">
        <f t="shared" ca="1" si="147"/>
        <v>-6697578802.0804138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48"/>
        <v>-6697578802.0804138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-27906578.342001725</v>
      </c>
      <c r="L2314" s="444">
        <f t="shared" ca="1" si="147"/>
        <v>-6725485380.4224157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48"/>
        <v>-6725485380.4224157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-28022855.751760066</v>
      </c>
      <c r="L2315" s="444">
        <f t="shared" ca="1" si="147"/>
        <v>-6753508236.1741762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48"/>
        <v>-6753508236.1741762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-28139617.650725733</v>
      </c>
      <c r="L2316" s="444">
        <f t="shared" ca="1" si="147"/>
        <v>-6781647853.8249016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48"/>
        <v>-6781647853.8249016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-28256866.057603758</v>
      </c>
      <c r="L2317" s="444">
        <f t="shared" ca="1" si="147"/>
        <v>-6809904719.8825054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48"/>
        <v>-6809904719.8825054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-28374602.999510441</v>
      </c>
      <c r="L2318" s="444">
        <f t="shared" ca="1" si="147"/>
        <v>-6838279322.8820162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48"/>
        <v>-6838279322.8820162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-28492830.512008402</v>
      </c>
      <c r="L2319" s="444">
        <f t="shared" ca="1" si="147"/>
        <v>-6866772153.3940248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48"/>
        <v>-6866772153.3940248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-28611550.639141772</v>
      </c>
      <c r="L2320" s="444">
        <f t="shared" ca="1" si="147"/>
        <v>-6895383704.0331669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48"/>
        <v>-6895383704.0331669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-28730765.433471527</v>
      </c>
      <c r="L2321" s="444">
        <f t="shared" ca="1" si="147"/>
        <v>-6924114469.4666386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48"/>
        <v>-6924114469.4666386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-28850476.956110988</v>
      </c>
      <c r="L2322" s="444">
        <f t="shared" ca="1" si="147"/>
        <v>-6952964946.4227495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48"/>
        <v>-6952964946.4227495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-28970687.276761454</v>
      </c>
      <c r="L2323" s="444">
        <f t="shared" ca="1" si="147"/>
        <v>-6981935633.6995106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48"/>
        <v>-6981935633.6995106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-29091398.473747961</v>
      </c>
      <c r="L2324" s="444">
        <f t="shared" ca="1" si="147"/>
        <v>-7011027032.1732588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48"/>
        <v>-7011027032.1732588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-29212612.634055246</v>
      </c>
      <c r="L2325" s="444">
        <f t="shared" ca="1" si="147"/>
        <v>-7040239644.8073139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48"/>
        <v>-7040239644.8073139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-29334331.853363808</v>
      </c>
      <c r="L2326" s="444">
        <f t="shared" ca="1" si="147"/>
        <v>-7069573976.6606779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48"/>
        <v>-7069573976.6606779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-29456558.236086156</v>
      </c>
      <c r="L2327" s="444">
        <f t="shared" ca="1" si="147"/>
        <v>-7099030534.8967638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48"/>
        <v>-7099030534.8967638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-29579293.895403188</v>
      </c>
      <c r="L2328" s="444">
        <f t="shared" ca="1" si="147"/>
        <v>-7128609828.7921667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48"/>
        <v>-7128609828.7921667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-29702540.953300696</v>
      </c>
      <c r="L2329" s="444">
        <f t="shared" ca="1" si="147"/>
        <v>-7158312369.7454672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48"/>
        <v>-7158312369.7454672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-29826301.540606111</v>
      </c>
      <c r="L2330" s="444">
        <f t="shared" ca="1" si="147"/>
        <v>-7188138671.2860737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48"/>
        <v>-7188138671.2860737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-29950577.797025308</v>
      </c>
      <c r="L2331" s="444">
        <f t="shared" ca="1" si="147"/>
        <v>-7218089249.0830994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48"/>
        <v>-7218089249.0830994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-30075371.871179581</v>
      </c>
      <c r="L2332" s="444">
        <f t="shared" ca="1" si="147"/>
        <v>-7248164620.9542789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48"/>
        <v>-7248164620.9542789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-30200685.920642834</v>
      </c>
      <c r="L2333" s="444">
        <f t="shared" ca="1" si="147"/>
        <v>-7278365306.8749218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48"/>
        <v>-7278365306.8749218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-30326522.11197884</v>
      </c>
      <c r="L2334" s="444">
        <f t="shared" ca="1" si="147"/>
        <v>-7308691828.9869003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48"/>
        <v>-7308691828.9869003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-30452882.620778751</v>
      </c>
      <c r="L2335" s="444">
        <f t="shared" ca="1" si="147"/>
        <v>-7339144711.6076794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48"/>
        <v>-7339144711.6076794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-30579769.631698664</v>
      </c>
      <c r="L2336" s="444">
        <f t="shared" ca="1" si="147"/>
        <v>-7369724481.239378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48"/>
        <v>-7369724481.239378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-30707185.338497408</v>
      </c>
      <c r="L2337" s="444">
        <f t="shared" ca="1" si="147"/>
        <v>-7400431666.5778751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48"/>
        <v>-7400431666.5778751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-30835131.944074482</v>
      </c>
      <c r="L2338" s="444">
        <f t="shared" ca="1" si="147"/>
        <v>-7431266798.5219498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48"/>
        <v>-7431266798.5219498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-30963611.660508122</v>
      </c>
      <c r="L2339" s="444">
        <f t="shared" ca="1" si="147"/>
        <v>-7462230410.1824579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48"/>
        <v>-7462230410.1824579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-31092626.709093578</v>
      </c>
      <c r="L2340" s="444">
        <f t="shared" ca="1" si="147"/>
        <v>-7493323036.891552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48"/>
        <v>-7493323036.891552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-31222179.320381466</v>
      </c>
      <c r="L2341" s="444">
        <f t="shared" ca="1" si="147"/>
        <v>-7524545216.2119331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48"/>
        <v>-7524545216.2119331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-31352271.734216385</v>
      </c>
      <c r="L2342" s="444">
        <f t="shared" ca="1" si="147"/>
        <v>-7555897487.9461498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48"/>
        <v>-7555897487.9461498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-31482906.199775625</v>
      </c>
      <c r="L2343" s="444">
        <f t="shared" ca="1" si="147"/>
        <v>-7587380394.1459255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48"/>
        <v>-7587380394.1459255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-31614084.975608021</v>
      </c>
      <c r="L2344" s="444">
        <f t="shared" ca="1" si="147"/>
        <v>-7618994479.1215334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48"/>
        <v>-7618994479.1215334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-31745810.329673056</v>
      </c>
      <c r="L2345" s="444">
        <f t="shared" ca="1" si="147"/>
        <v>-7650740289.4512062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48"/>
        <v>-7650740289.4512062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-31878084.539380025</v>
      </c>
      <c r="L2346" s="444">
        <f t="shared" ca="1" si="147"/>
        <v>-7682618373.9905863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48"/>
        <v>-7682618373.9905863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-32010909.891627442</v>
      </c>
      <c r="L2347" s="444">
        <f t="shared" ca="1" si="147"/>
        <v>-7714629283.8822136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48"/>
        <v>-7714629283.8822136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-32144288.682842556</v>
      </c>
      <c r="L2348" s="444">
        <f t="shared" ca="1" si="147"/>
        <v>-7746773572.5650558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48"/>
        <v>-7746773572.5650558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-32278223.219021063</v>
      </c>
      <c r="L2349" s="444">
        <f t="shared" ca="1" si="147"/>
        <v>-7779051795.7840767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48"/>
        <v>-7779051795.7840767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-32412715.815766986</v>
      </c>
      <c r="L2350" s="444">
        <f t="shared" ca="1" si="147"/>
        <v>-7811464511.599844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48"/>
        <v>-7811464511.599844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-32547768.798332687</v>
      </c>
      <c r="L2351" s="444">
        <f t="shared" ca="1" si="147"/>
        <v>-7844012280.3981762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48"/>
        <v>-7844012280.3981762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-32683384.501659069</v>
      </c>
      <c r="L2352" s="444">
        <f t="shared" ca="1" si="147"/>
        <v>-7876695664.8998356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48"/>
        <v>-7876695664.8998356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-32819565.27041598</v>
      </c>
      <c r="L2353" s="444">
        <f t="shared" ca="1" si="147"/>
        <v>-7909515230.1702518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48"/>
        <v>-7909515230.1702518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-32956313.459042717</v>
      </c>
      <c r="L2354" s="444">
        <f t="shared" ca="1" si="147"/>
        <v>-7942471543.6292944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48"/>
        <v>-7942471543.6292944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-33093631.431788728</v>
      </c>
      <c r="L2355" s="444">
        <f t="shared" ca="1" si="147"/>
        <v>-7975565175.0610828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48"/>
        <v>-7975565175.0610828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-33231521.562754512</v>
      </c>
      <c r="L2356" s="444">
        <f t="shared" ca="1" si="147"/>
        <v>-8008796696.6238375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48"/>
        <v>-8008796696.6238375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-33369986.235932656</v>
      </c>
      <c r="L2357" s="444">
        <f t="shared" ca="1" si="147"/>
        <v>-8042166682.8597698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48"/>
        <v>-8042166682.8597698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-33509027.845249046</v>
      </c>
      <c r="L2358" s="444">
        <f t="shared" ca="1" si="147"/>
        <v>-8075675710.705019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48"/>
        <v>-8075675710.705019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-33648648.794604242</v>
      </c>
      <c r="L2359" s="444">
        <f t="shared" ca="1" si="147"/>
        <v>-8109324359.4996233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48"/>
        <v>-8109324359.4996233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-33788851.497915104</v>
      </c>
      <c r="L2360" s="444">
        <f t="shared" ca="1" si="147"/>
        <v>-8143113210.9975386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48"/>
        <v>-8143113210.9975386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-33929638.379156411</v>
      </c>
      <c r="L2361" s="444">
        <f t="shared" ca="1" si="147"/>
        <v>-8177042849.3766947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48"/>
        <v>-8177042849.3766947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-34071011.872402899</v>
      </c>
      <c r="L2362" s="444">
        <f t="shared" ca="1" si="147"/>
        <v>-8211113861.2490978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48"/>
        <v>-8211113861.2490978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-34212974.421871237</v>
      </c>
      <c r="L2363" s="444">
        <f t="shared" ca="1" si="147"/>
        <v>-8245326835.670969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48"/>
        <v>-8245326835.670969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-34355528.481962368</v>
      </c>
      <c r="L2364" s="444">
        <f t="shared" ca="1" si="147"/>
        <v>-8279682364.1529312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48"/>
        <v>-8279682364.1529312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-34498676.517303877</v>
      </c>
      <c r="L2365" s="444">
        <f t="shared" ca="1" si="147"/>
        <v>-8314181040.6702347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48"/>
        <v>-8314181040.6702347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-34642421.002792642</v>
      </c>
      <c r="L2366" s="444">
        <f t="shared" ca="1" si="147"/>
        <v>-8348823461.673027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48"/>
        <v>-8348823461.673027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-34786764.423637614</v>
      </c>
      <c r="L2367" s="444">
        <f t="shared" ca="1" si="147"/>
        <v>-8383610226.0966644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48"/>
        <v>-8383610226.0966644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-34931709.275402769</v>
      </c>
      <c r="L2368" s="444">
        <f t="shared" ca="1" si="147"/>
        <v>-8418541935.3720675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48"/>
        <v>-8418541935.3720675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-35077258.06405028</v>
      </c>
      <c r="L2369" s="444">
        <f t="shared" ca="1" si="147"/>
        <v>-8453619193.4361181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48"/>
        <v>-8453619193.4361181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-35223413.305983827</v>
      </c>
      <c r="L2370" s="444">
        <f t="shared" ca="1" si="147"/>
        <v>-8488842606.7421017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48"/>
        <v>-8488842606.7421017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-35370177.528092086</v>
      </c>
      <c r="L2371" s="444">
        <f t="shared" ca="1" si="147"/>
        <v>-8524212784.2701941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48"/>
        <v>-8524212784.2701941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-35517553.267792478</v>
      </c>
      <c r="L2372" s="444">
        <f t="shared" ca="1" si="147"/>
        <v>-8559730337.5379868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48"/>
        <v>-8559730337.5379868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-35665543.073074944</v>
      </c>
      <c r="L2373" s="444">
        <f t="shared" ca="1" si="147"/>
        <v>-8595395880.6110611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48"/>
        <v>-8595395880.6110611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-35814149.502546087</v>
      </c>
      <c r="L2374" s="444">
        <f t="shared" ca="1" si="147"/>
        <v>-8631210030.1136074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48"/>
        <v>-8631210030.1136074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-35963375.125473365</v>
      </c>
      <c r="L2375" s="444">
        <f t="shared" ca="1" si="147"/>
        <v>-8667173405.2390804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48"/>
        <v>-8667173405.2390804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-36113222.521829501</v>
      </c>
      <c r="L2376" s="444">
        <f t="shared" ca="1" si="147"/>
        <v>-8703286627.76091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48"/>
        <v>-8703286627.76091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-36263694.282337122</v>
      </c>
      <c r="L2377" s="444">
        <f t="shared" ca="1" si="147"/>
        <v>-8739550322.0432472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48"/>
        <v>-8739550322.0432472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-36414793.008513533</v>
      </c>
      <c r="L2378" s="444">
        <f t="shared" ca="1" si="147"/>
        <v>-8775965115.0517616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48"/>
        <v>-8775965115.0517616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-36566521.312715672</v>
      </c>
      <c r="L2379" s="444">
        <f t="shared" ca="1" si="147"/>
        <v>-8812531636.3644772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48"/>
        <v>-8812531636.3644772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-36718881.818185322</v>
      </c>
      <c r="L2380" s="444">
        <f t="shared" ca="1" si="147"/>
        <v>-8849250518.182663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48"/>
        <v>-8849250518.182663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-36871877.159094431</v>
      </c>
      <c r="L2381" s="444">
        <f t="shared" ca="1" si="147"/>
        <v>-8886122395.3417568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48"/>
        <v>-8886122395.3417568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-37025509.980590656</v>
      </c>
      <c r="L2382" s="444">
        <f t="shared" ca="1" si="147"/>
        <v>-8923147905.3223476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48"/>
        <v>-8923147905.3223476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-37179782.938843116</v>
      </c>
      <c r="L2383" s="444">
        <f t="shared" ca="1" si="147"/>
        <v>-8960327688.2611904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48"/>
        <v>-8960327688.2611904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-37334698.701088294</v>
      </c>
      <c r="L2384" s="444">
        <f t="shared" ca="1" si="147"/>
        <v>-8997662386.9622784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48"/>
        <v>-8997662386.9622784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-37490259.945676163</v>
      </c>
      <c r="L2385" s="444">
        <f t="shared" ca="1" si="147"/>
        <v>-9035152646.9079552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48"/>
        <v>-9035152646.9079552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-37646469.362116478</v>
      </c>
      <c r="L2386" s="444">
        <f t="shared" ca="1" si="147"/>
        <v>-9072799116.270071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48"/>
        <v>-9072799116.270071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-37803329.651125297</v>
      </c>
      <c r="L2387" s="444">
        <f t="shared" ca="1" si="147"/>
        <v>-9110602445.921196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48"/>
        <v>-9110602445.921196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-37960843.524671651</v>
      </c>
      <c r="L2388" s="444">
        <f t="shared" ca="1" si="147"/>
        <v>-9148563289.4458675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48"/>
        <v>-9148563289.4458675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-38119013.706024446</v>
      </c>
      <c r="L2389" s="444">
        <f t="shared" ca="1" si="147"/>
        <v>-9186682303.1518917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48"/>
        <v>-9186682303.1518917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-38277842.929799549</v>
      </c>
      <c r="L2390" s="444">
        <f t="shared" ca="1" si="147"/>
        <v>-9224960146.0816917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48"/>
        <v>-9224960146.0816917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-38437333.94200705</v>
      </c>
      <c r="L2391" s="444">
        <f t="shared" ca="1" si="147"/>
        <v>-9263397480.0236988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48"/>
        <v>-9263397480.0236988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-38597489.500098743</v>
      </c>
      <c r="L2392" s="444">
        <f t="shared" ca="1" si="147"/>
        <v>-9301994969.523798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48"/>
        <v>-9301994969.523798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-38758312.373015821</v>
      </c>
      <c r="L2393" s="444">
        <f t="shared" ca="1" si="147"/>
        <v>-9340753281.8968143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48"/>
        <v>-9340753281.8968143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-38919805.341236725</v>
      </c>
      <c r="L2394" s="444">
        <f t="shared" ca="1" si="147"/>
        <v>-9379673087.2380505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48"/>
        <v>-9379673087.2380505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-39081971.196825206</v>
      </c>
      <c r="L2395" s="444">
        <f t="shared" ca="1" si="147"/>
        <v>-9418755058.4348755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48"/>
        <v>-9418755058.4348755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-39244812.743478648</v>
      </c>
      <c r="L2396" s="444">
        <f t="shared" ca="1" si="147"/>
        <v>-9457999871.1783543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48"/>
        <v>-9457999871.1783543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-39408332.796576478</v>
      </c>
      <c r="L2397" s="444">
        <f t="shared" ca="1" si="147"/>
        <v>-9497408203.9749298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48"/>
        <v>-9497408203.9749298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-39572534.183228873</v>
      </c>
      <c r="L2398" s="444">
        <f t="shared" ca="1" si="147"/>
        <v>-9536980738.1581593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48"/>
        <v>-9536980738.1581593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-39737419.742325664</v>
      </c>
      <c r="L2399" s="444">
        <f t="shared" ca="1" si="147"/>
        <v>-9576718157.9004841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48"/>
        <v>-9576718157.9004841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-39902992.324585348</v>
      </c>
      <c r="L2400" s="444">
        <f t="shared" ca="1" si="147"/>
        <v>-9616621150.225069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48"/>
        <v>-9616621150.225069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-40069254.792604454</v>
      </c>
      <c r="L2401" s="444">
        <f t="shared" ca="1" si="147"/>
        <v>-9656690405.0176735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48"/>
        <v>-9656690405.0176735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-40236210.02090697</v>
      </c>
      <c r="L2402" s="444">
        <f t="shared" ca="1" si="147"/>
        <v>-9696926615.0385799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48"/>
        <v>-9696926615.0385799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-40403860.895994082</v>
      </c>
      <c r="L2403" s="444">
        <f t="shared" ca="1" si="147"/>
        <v>-9737330475.9345741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48"/>
        <v>-9737330475.9345741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-40572210.316394061</v>
      </c>
      <c r="L2404" s="444">
        <f t="shared" ca="1" si="147"/>
        <v>-9777902686.2509689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48"/>
        <v>-9777902686.2509689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-40741261.192712367</v>
      </c>
      <c r="L2405" s="444">
        <f t="shared" ca="1" si="147"/>
        <v>-9818643947.4436817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48"/>
        <v>-9818643947.4436817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-40911016.447682008</v>
      </c>
      <c r="L2406" s="444">
        <f t="shared" ca="1" si="147"/>
        <v>-9859554963.8913631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48"/>
        <v>-9859554963.8913631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-41081479.016214013</v>
      </c>
      <c r="L2407" s="444">
        <f t="shared" ca="1" si="147"/>
        <v>-9900636442.9075775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48"/>
        <v>-9900636442.9075775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-41252651.845448241</v>
      </c>
      <c r="L2408" s="444">
        <f t="shared" ca="1" si="147"/>
        <v>-9941889094.7530251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48"/>
        <v>-9941889094.7530251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-41424537.894804269</v>
      </c>
      <c r="L2409" s="444">
        <f t="shared" ca="1" si="147"/>
        <v>-9983313632.6478291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48"/>
        <v>-9983313632.6478291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-41597140.136032619</v>
      </c>
      <c r="L2410" s="444">
        <f t="shared" ca="1" si="147"/>
        <v>-10024910772.783861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48"/>
        <v>-10024910772.783861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-41770461.553266086</v>
      </c>
      <c r="L2411" s="444">
        <f t="shared" ca="1" si="147"/>
        <v>-10066681234.337128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48"/>
        <v>-10066681234.337128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-41944505.143071368</v>
      </c>
      <c r="L2412" s="444">
        <f t="shared" ca="1" si="147"/>
        <v>-10108625739.4802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48"/>
        <v>-10108625739.4802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-42119273.914500833</v>
      </c>
      <c r="L2413" s="444">
        <f t="shared" ca="1" si="147"/>
        <v>-10150745013.394701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48"/>
        <v>-10150745013.394701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-42294770.889144585</v>
      </c>
      <c r="L2414" s="444">
        <f t="shared" ca="1" si="147"/>
        <v>-10193039784.283846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48"/>
        <v>-10193039784.283846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-42470999.101182692</v>
      </c>
      <c r="L2415" s="444">
        <f t="shared" ca="1" si="147"/>
        <v>-10235510783.385029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48"/>
        <v>-10235510783.385029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-42647961.59743762</v>
      </c>
      <c r="L2416" s="444">
        <f t="shared" ca="1" si="147"/>
        <v>-10278158744.982466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48"/>
        <v>-10278158744.982466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-42825661.43742694</v>
      </c>
      <c r="L2417" s="444">
        <f t="shared" ca="1" si="147"/>
        <v>-10320984406.419893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48"/>
        <v>-10320984406.419893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-43004101.693416223</v>
      </c>
      <c r="L2418" s="444">
        <f t="shared" ca="1" si="147"/>
        <v>-10363988508.11331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48"/>
        <v>-10363988508.11331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-43183285.450472124</v>
      </c>
      <c r="L2419" s="444">
        <f t="shared" ca="1" si="147"/>
        <v>-10407171793.563782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48"/>
        <v>-10407171793.563782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-43363215.806515753</v>
      </c>
      <c r="L2420" s="444">
        <f t="shared" ca="1" si="147"/>
        <v>-10450535009.370298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48"/>
        <v>-10450535009.370298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-43543895.872376241</v>
      </c>
      <c r="L2421" s="444">
        <f t="shared" ca="1" si="147"/>
        <v>-10494078905.242674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48"/>
        <v>-10494078905.242674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-43725328.771844476</v>
      </c>
      <c r="L2422" s="444">
        <f t="shared" ca="1" si="147"/>
        <v>-10537804234.014519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48"/>
        <v>-10537804234.014519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-43907517.641727164</v>
      </c>
      <c r="L2423" s="444">
        <f t="shared" ca="1" si="147"/>
        <v>-10581711751.656246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48"/>
        <v>-10581711751.656246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-44090465.631901026</v>
      </c>
      <c r="L2424" s="444">
        <f t="shared" ca="1" si="147"/>
        <v>-10625802217.288147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48"/>
        <v>-10625802217.288147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-44274175.905367278</v>
      </c>
      <c r="L2425" s="444">
        <f t="shared" ca="1" si="147"/>
        <v>-10670076393.193514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48"/>
        <v>-10670076393.193514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-44458651.638306305</v>
      </c>
      <c r="L2426" s="444">
        <f t="shared" ca="1" si="147"/>
        <v>-10714535044.83182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48"/>
        <v>-10714535044.83182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-44643896.020132579</v>
      </c>
      <c r="L2427" s="444">
        <f t="shared" ca="1" si="147"/>
        <v>-10759178940.851952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48"/>
        <v>-10759178940.851952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-44829912.253549799</v>
      </c>
      <c r="L2428" s="444">
        <f t="shared" ca="1" si="147"/>
        <v>-10804008853.105501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48"/>
        <v>-10804008853.105501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-45016703.554606251</v>
      </c>
      <c r="L2429" s="444">
        <f t="shared" ca="1" si="147"/>
        <v>-10849025556.660107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48"/>
        <v>-10849025556.660107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-45204273.152750447</v>
      </c>
      <c r="L2430" s="444">
        <f t="shared" ca="1" si="147"/>
        <v>-10894229829.812857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48"/>
        <v>-10894229829.812857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-45392624.290886901</v>
      </c>
      <c r="L2431" s="444">
        <f t="shared" ca="1" si="147"/>
        <v>-10939622454.103745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48"/>
        <v>-10939622454.103745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-45581760.225432269</v>
      </c>
      <c r="L2432" s="444">
        <f t="shared" ca="1" si="147"/>
        <v>-10985204214.329176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48"/>
        <v>-10985204214.329176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-45771684.226371564</v>
      </c>
      <c r="L2433" s="444">
        <f t="shared" ca="1" si="147"/>
        <v>-11030975898.555548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48"/>
        <v>-11030975898.555548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-45962399.577314779</v>
      </c>
      <c r="L2434" s="444">
        <f t="shared" ca="1" si="147"/>
        <v>-11076938298.132862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48"/>
        <v>-11076938298.132862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-46153909.575553589</v>
      </c>
      <c r="L2435" s="444">
        <f t="shared" ca="1" si="147"/>
        <v>-11123092207.708416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48"/>
        <v>-11123092207.708416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-46346217.532118402</v>
      </c>
      <c r="L2436" s="444">
        <f t="shared" ca="1" si="147"/>
        <v>-11169438425.240534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48"/>
        <v>-11169438425.240534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-46539326.771835558</v>
      </c>
      <c r="L2437" s="444">
        <f t="shared" ca="1" si="147"/>
        <v>-11215977752.012369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48"/>
        <v>-11215977752.012369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-46733240.633384869</v>
      </c>
      <c r="L2438" s="444">
        <f t="shared" ca="1" si="147"/>
        <v>-11262710992.645754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48"/>
        <v>-11262710992.645754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-46927962.469357304</v>
      </c>
      <c r="L2439" s="444">
        <f t="shared" ca="1" si="147"/>
        <v>-11309638955.11511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48"/>
        <v>-11309638955.11511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-47123495.646312959</v>
      </c>
      <c r="L2440" s="444">
        <f t="shared" ca="1" si="147"/>
        <v>-11356762450.761423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48"/>
        <v>-11356762450.761423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-47319843.544839263</v>
      </c>
      <c r="L2441" s="444">
        <f t="shared" ca="1" si="147"/>
        <v>-11404082294.306263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48"/>
        <v>-11404082294.306263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-47517009.559609428</v>
      </c>
      <c r="L2442" s="444">
        <f t="shared" ca="1" si="147"/>
        <v>-11451599303.865873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48"/>
        <v>-11451599303.865873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-47714997.099441141</v>
      </c>
      <c r="L2443" s="444">
        <f t="shared" ca="1" si="147"/>
        <v>-11499314300.965315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48"/>
        <v>-11499314300.965315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-47913809.58735548</v>
      </c>
      <c r="L2444" s="444">
        <f t="shared" ca="1" si="147"/>
        <v>-11547228110.55267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48"/>
        <v>-11547228110.55267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-48113450.460636124</v>
      </c>
      <c r="L2445" s="444">
        <f t="shared" ca="1" si="147"/>
        <v>-11595341561.013306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48"/>
        <v>-11595341561.013306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-48313923.170888774</v>
      </c>
      <c r="L2446" s="444">
        <f t="shared" ca="1" si="147"/>
        <v>-11643655484.184195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48"/>
        <v>-11643655484.184195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-48515231.184100807</v>
      </c>
      <c r="L2447" s="444">
        <f t="shared" ca="1" si="147"/>
        <v>-11692170715.368296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48"/>
        <v>-11692170715.368296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-48717377.98070123</v>
      </c>
      <c r="L2448" s="444">
        <f t="shared" ca="1" si="147"/>
        <v>-11740888093.348997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48"/>
        <v>-11740888093.348997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-48920367.055620819</v>
      </c>
      <c r="L2449" s="444">
        <f t="shared" ca="1" si="147"/>
        <v>-11789808460.404617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48"/>
        <v>-11789808460.404617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-49124201.918352574</v>
      </c>
      <c r="L2450" s="444">
        <f t="shared" ca="1" si="147"/>
        <v>-11838932662.322969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48"/>
        <v>-11838932662.322969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-49328886.09301237</v>
      </c>
      <c r="L2451" s="444">
        <f t="shared" ca="1" si="147"/>
        <v>-11888261548.415981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48"/>
        <v>-11888261548.415981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-49534423.118399918</v>
      </c>
      <c r="L2452" s="444">
        <f t="shared" ca="1" si="147"/>
        <v>-11937795971.534382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48"/>
        <v>-11937795971.534382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-49740816.548059925</v>
      </c>
      <c r="L2453" s="444">
        <f t="shared" ca="1" si="147"/>
        <v>-11987536788.082441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48"/>
        <v>-11987536788.082441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-49948069.950343505</v>
      </c>
      <c r="L2454" s="444">
        <f t="shared" ca="1" si="147"/>
        <v>-12037484858.032785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48"/>
        <v>-12037484858.032785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-50156186.908469938</v>
      </c>
      <c r="L2455" s="444">
        <f t="shared" ca="1" si="147"/>
        <v>-12087641044.941256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48"/>
        <v>-12087641044.941256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-50365171.020588562</v>
      </c>
      <c r="L2456" s="444">
        <f t="shared" ca="1" si="147"/>
        <v>-12138006215.961843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48"/>
        <v>-12138006215.961843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-50575025.899841011</v>
      </c>
      <c r="L2457" s="444">
        <f t="shared" ca="1" si="147"/>
        <v>-12188581241.861685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48"/>
        <v>-12188581241.861685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-50785755.174423687</v>
      </c>
      <c r="L2458" s="444">
        <f t="shared" ca="1" si="147"/>
        <v>-12239366997.036108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48"/>
        <v>-12239366997.036108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-50997362.487650447</v>
      </c>
      <c r="L2459" s="444">
        <f t="shared" ca="1" si="147"/>
        <v>-12290364359.523758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48"/>
        <v>-12290364359.523758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-51209851.498015657</v>
      </c>
      <c r="L2460" s="444">
        <f t="shared" ca="1" si="147"/>
        <v>-12341574211.021774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48"/>
        <v>-12341574211.021774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-51423225.879257396</v>
      </c>
      <c r="L2461" s="444">
        <f t="shared" ca="1" si="147"/>
        <v>-12392997436.901031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48"/>
        <v>-12392997436.901031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-51637489.320420966</v>
      </c>
      <c r="L2462" s="444">
        <f t="shared" ca="1" si="147"/>
        <v>-12444634926.221453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48"/>
        <v>-12444634926.221453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-51852645.525922716</v>
      </c>
      <c r="L2463" s="444">
        <f t="shared" ca="1" si="147"/>
        <v>-12496487571.747375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48"/>
        <v>-12496487571.747375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-52068698.215614066</v>
      </c>
      <c r="L2464" s="444">
        <f t="shared" ca="1" si="147"/>
        <v>-12548556269.96299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48"/>
        <v>-12548556269.96299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-52285651.124845788</v>
      </c>
      <c r="L2465" s="444">
        <f t="shared" ca="1" si="147"/>
        <v>-12600841921.087835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48"/>
        <v>-12600841921.087835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-52503508.00453265</v>
      </c>
      <c r="L2466" s="444">
        <f t="shared" ca="1" si="147"/>
        <v>-12653345429.092367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48"/>
        <v>-12653345429.092367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-52722272.621218197</v>
      </c>
      <c r="L2467" s="444">
        <f t="shared" ca="1" si="147"/>
        <v>-12706067701.713585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48"/>
        <v>-12706067701.713585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-52941948.757139936</v>
      </c>
      <c r="L2468" s="444">
        <f t="shared" ca="1" si="147"/>
        <v>-12759009650.470724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48"/>
        <v>-12759009650.470724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-53162540.210294686</v>
      </c>
      <c r="L2469" s="444">
        <f t="shared" ca="1" si="147"/>
        <v>-12812172190.681019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48"/>
        <v>-12812172190.681019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-53384050.794504248</v>
      </c>
      <c r="L2470" s="444">
        <f t="shared" ca="1" si="147"/>
        <v>-12865556241.475523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48"/>
        <v>-12865556241.475523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-53606484.339481346</v>
      </c>
      <c r="L2471" s="444">
        <f t="shared" ca="1" si="147"/>
        <v>-12919162725.815004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48"/>
        <v>-12919162725.815004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-53829844.690895848</v>
      </c>
      <c r="L2472" s="444">
        <f t="shared" ca="1" si="147"/>
        <v>-12972992570.505899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48"/>
        <v>-12972992570.505899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-54054135.710441247</v>
      </c>
      <c r="L2473" s="444">
        <f t="shared" ca="1" si="147"/>
        <v>-13027046706.216341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48"/>
        <v>-13027046706.216341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-54279361.275901422</v>
      </c>
      <c r="L2474" s="444">
        <f t="shared" ca="1" si="147"/>
        <v>-13081326067.492243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48"/>
        <v>-13081326067.492243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-54505525.281217679</v>
      </c>
      <c r="L2475" s="444">
        <f t="shared" ca="1" si="147"/>
        <v>-13135831592.77346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48"/>
        <v>-13135831592.77346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-54732631.636556081</v>
      </c>
      <c r="L2476" s="444">
        <f t="shared" ca="1" si="147"/>
        <v>-13190564224.410017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48"/>
        <v>-13190564224.410017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-54960684.268375069</v>
      </c>
      <c r="L2477" s="444">
        <f t="shared" ca="1" si="147"/>
        <v>-13245524908.678392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48"/>
        <v>-13245524908.678392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-55189687.119493298</v>
      </c>
      <c r="L2478" s="444">
        <f t="shared" ca="1" si="147"/>
        <v>-13300714595.797886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48"/>
        <v>-13300714595.797886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-55419644.149157859</v>
      </c>
      <c r="L2479" s="444">
        <f t="shared" ca="1" si="147"/>
        <v>-13356134239.947044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48"/>
        <v>-13356134239.947044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-55650559.333112687</v>
      </c>
      <c r="L2480" s="444">
        <f t="shared" ca="1" si="147"/>
        <v>-13411784799.280157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48"/>
        <v>-13411784799.280157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-55882436.663667314</v>
      </c>
      <c r="L2481" s="444">
        <f t="shared" ca="1" si="147"/>
        <v>-13467667235.943825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48"/>
        <v>-13467667235.943825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-56115280.149765939</v>
      </c>
      <c r="L2482" s="444">
        <f t="shared" ca="1" si="147"/>
        <v>-13523782516.09359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48"/>
        <v>-13523782516.09359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-56349093.817056626</v>
      </c>
      <c r="L2483" s="444">
        <f t="shared" ca="1" si="147"/>
        <v>-13580131609.910646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48"/>
        <v>-13580131609.910646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-56583881.70796103</v>
      </c>
      <c r="L2484" s="444">
        <f t="shared" ca="1" si="147"/>
        <v>-13636715491.618607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48"/>
        <v>-13636715491.618607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-56819647.881744184</v>
      </c>
      <c r="L2485" s="444">
        <f t="shared" ca="1" si="147"/>
        <v>-13693535139.500351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48"/>
        <v>-13693535139.500351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-57056396.414584793</v>
      </c>
      <c r="L2486" s="444">
        <f t="shared" ca="1" si="147"/>
        <v>-13750591535.914936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48"/>
        <v>-13750591535.914936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-57294131.399645567</v>
      </c>
      <c r="L2487" s="444">
        <f t="shared" ca="1" si="147"/>
        <v>-13807885667.314581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48"/>
        <v>-13807885667.314581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-57532856.947144084</v>
      </c>
      <c r="L2488" s="444">
        <f t="shared" ca="1" si="147"/>
        <v>-13865418524.261724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48"/>
        <v>-13865418524.261724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-57772577.184423849</v>
      </c>
      <c r="L2489" s="444">
        <f t="shared" ca="1" si="147"/>
        <v>-13923191101.446148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48"/>
        <v>-13923191101.446148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-58013296.256025605</v>
      </c>
      <c r="L2490" s="444">
        <f t="shared" ca="1" si="147"/>
        <v>-13981204397.702173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48"/>
        <v>-13981204397.702173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-58255018.323759057</v>
      </c>
      <c r="L2491" s="444">
        <f t="shared" ca="1" si="147"/>
        <v>-14039459416.025932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48"/>
        <v>-14039459416.025932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-58497747.566774718</v>
      </c>
      <c r="L2492" s="444">
        <f t="shared" ca="1" si="147"/>
        <v>-14097957163.592707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48"/>
        <v>-14097957163.592707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-58741488.181636274</v>
      </c>
      <c r="L2493" s="444">
        <f t="shared" ca="1" si="147"/>
        <v>-14156698651.774343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48"/>
        <v>-14156698651.774343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-58986244.382393099</v>
      </c>
      <c r="L2494" s="444">
        <f t="shared" ca="1" si="147"/>
        <v>-14215684896.156736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48"/>
        <v>-14215684896.156736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-59232020.400653057</v>
      </c>
      <c r="L2495" s="444">
        <f t="shared" ca="1" si="147"/>
        <v>-14274916916.55739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48"/>
        <v>-14274916916.55739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-59478820.485655785</v>
      </c>
      <c r="L2496" s="444">
        <f t="shared" ca="1" si="147"/>
        <v>-14334395737.043045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48"/>
        <v>-14334395737.043045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-59726648.904346019</v>
      </c>
      <c r="L2497" s="444">
        <f t="shared" ca="1" si="147"/>
        <v>-14394122385.947392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48"/>
        <v>-14394122385.947392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-59975509.941447467</v>
      </c>
      <c r="L2498" s="444">
        <f t="shared" ca="1" si="147"/>
        <v>-14454097895.88884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48"/>
        <v>-14454097895.88884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-60225407.899536826</v>
      </c>
      <c r="L2499" s="444">
        <f t="shared" ca="1" si="147"/>
        <v>-14514323303.788376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48"/>
        <v>-14514323303.788376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-60476347.099118233</v>
      </c>
      <c r="L2500" s="444">
        <f t="shared" ca="1" si="147"/>
        <v>-14574799650.887493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48"/>
        <v>-14574799650.887493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-60728331.878697887</v>
      </c>
      <c r="L2501" s="444">
        <f t="shared" ca="1" si="147"/>
        <v>-14635527982.766191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48"/>
        <v>-14635527982.766191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-60981366.594859138</v>
      </c>
      <c r="L2502" s="444">
        <f t="shared" ca="1" si="147"/>
        <v>-14696509349.361052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48"/>
        <v>-14696509349.361052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-61235455.622337714</v>
      </c>
      <c r="L2503" s="444">
        <f t="shared" ca="1" si="147"/>
        <v>-14757744804.983389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48"/>
        <v>-14757744804.983389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-61490603.354097456</v>
      </c>
      <c r="L2504" s="444">
        <f t="shared" ca="1" si="147"/>
        <v>-14819235408.337486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48"/>
        <v>-14819235408.337486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-61746814.201406188</v>
      </c>
      <c r="L2505" s="444">
        <f t="shared" ca="1" si="147"/>
        <v>-14880982222.538893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48"/>
        <v>-14880982222.538893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-62004092.59391205</v>
      </c>
      <c r="L2506" s="444">
        <f t="shared" ca="1" si="147"/>
        <v>-14942986315.132805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48"/>
        <v>-14942986315.132805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-62262442.979720026</v>
      </c>
      <c r="L2507" s="444">
        <f t="shared" ca="1" si="147"/>
        <v>-15005248758.112524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48"/>
        <v>-15005248758.112524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-62521869.825468846</v>
      </c>
      <c r="L2508" s="444">
        <f t="shared" ca="1" si="147"/>
        <v>-15067770627.937992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48"/>
        <v>-15067770627.937992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-62782377.616408296</v>
      </c>
      <c r="L2509" s="444">
        <f t="shared" ca="1" si="147"/>
        <v>-15130553005.554399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48"/>
        <v>-15130553005.554399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-63043970.856476657</v>
      </c>
      <c r="L2510" s="444">
        <f t="shared" ca="1" si="147"/>
        <v>-15193596976.410875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48"/>
        <v>-15193596976.410875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-63306654.06837865</v>
      </c>
      <c r="L2511" s="444">
        <f t="shared" ca="1" si="147"/>
        <v>-15256903630.479254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48"/>
        <v>-15256903630.479254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-63570431.793663554</v>
      </c>
      <c r="L2512" s="444">
        <f t="shared" ca="1" si="147"/>
        <v>-15320474062.272917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48"/>
        <v>-15320474062.272917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-63835308.592803821</v>
      </c>
      <c r="L2513" s="444">
        <f t="shared" ca="1" si="147"/>
        <v>-15384309370.865721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48"/>
        <v>-15384309370.865721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-64101289.04527384</v>
      </c>
      <c r="L2514" s="444">
        <f t="shared" ca="1" si="147"/>
        <v>-15448410659.910995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48"/>
        <v>-15448410659.910995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-64368377.74962914</v>
      </c>
      <c r="L2515" s="444">
        <f t="shared" ca="1" si="147"/>
        <v>-15512779037.660625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48"/>
        <v>-15512779037.660625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-64636579.323585935</v>
      </c>
      <c r="L2516" s="444">
        <f t="shared" ca="1" si="147"/>
        <v>-15577415616.984211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48"/>
        <v>-15577415616.984211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-64905898.404100887</v>
      </c>
      <c r="L2517" s="444">
        <f t="shared" ca="1" si="147"/>
        <v>-15642321515.388311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48"/>
        <v>-15642321515.388311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-65176339.647451296</v>
      </c>
      <c r="L2518" s="444">
        <f t="shared" ca="1" si="147"/>
        <v>-15707497855.035763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48"/>
        <v>-15707497855.035763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-65447907.729315683</v>
      </c>
      <c r="L2519" s="444">
        <f t="shared" ca="1" si="147"/>
        <v>-15772945762.765078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48"/>
        <v>-15772945762.765078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-65720607.344854489</v>
      </c>
      <c r="L2520" s="444">
        <f t="shared" ca="1" si="147"/>
        <v>-15838666370.109932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48"/>
        <v>-15838666370.109932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-65994443.208791375</v>
      </c>
      <c r="L2521" s="444">
        <f t="shared" ca="1" si="147"/>
        <v>-15904660813.318724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48"/>
        <v>-15904660813.318724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-66269420.055494681</v>
      </c>
      <c r="L2522" s="444">
        <f t="shared" ca="1" si="147"/>
        <v>-15970930233.374218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48"/>
        <v>-15970930233.374218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-66545542.639059238</v>
      </c>
      <c r="L2523" s="444">
        <f t="shared" ca="1" si="147"/>
        <v>-16037475776.013277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48"/>
        <v>-16037475776.013277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-66822815.733388655</v>
      </c>
      <c r="L2524" s="444">
        <f t="shared" ca="1" si="147"/>
        <v>-16104298591.746666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48"/>
        <v>-16104298591.746666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-67101244.132277764</v>
      </c>
      <c r="L2525" s="444">
        <f t="shared" ca="1" si="147"/>
        <v>-16171399835.878944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48"/>
        <v>-16171399835.878944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-67380832.649495587</v>
      </c>
      <c r="L2526" s="444">
        <f t="shared" ca="1" si="147"/>
        <v>-16238780668.52844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48"/>
        <v>-16238780668.52844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-67661586.118868515</v>
      </c>
      <c r="L2527" s="444">
        <f t="shared" ca="1" si="147"/>
        <v>-16306442254.647308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48"/>
        <v>-16306442254.647308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-67943509.394363791</v>
      </c>
      <c r="L2528" s="444">
        <f t="shared" ca="1" si="147"/>
        <v>-16374385764.041672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48"/>
        <v>-16374385764.041672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-68226607.350173637</v>
      </c>
      <c r="L2529" s="444">
        <f t="shared" ca="1" si="147"/>
        <v>-16442612371.391846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48"/>
        <v>-16442612371.391846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-68510884.880799353</v>
      </c>
      <c r="L2530" s="444">
        <f t="shared" ca="1" si="147"/>
        <v>-16511123256.272646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48"/>
        <v>-16511123256.272646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-68796346.901136026</v>
      </c>
      <c r="L2531" s="444">
        <f t="shared" ca="1" si="147"/>
        <v>-16579919603.173782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48"/>
        <v>-16579919603.173782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-69082998.346557438</v>
      </c>
      <c r="L2532" s="444">
        <f t="shared" ca="1" si="147"/>
        <v>-16649002601.52034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48"/>
        <v>-16649002601.52034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-69370844.173001409</v>
      </c>
      <c r="L2533" s="444">
        <f t="shared" ca="1" si="147"/>
        <v>-16718373445.693342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48"/>
        <v>-16718373445.693342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-69659889.357055604</v>
      </c>
      <c r="L2534" s="444">
        <f t="shared" ca="1" si="147"/>
        <v>-16788033335.050398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48"/>
        <v>-16788033335.050398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-69950138.89604333</v>
      </c>
      <c r="L2535" s="444">
        <f t="shared" ca="1" si="147"/>
        <v>-16857983473.946442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48"/>
        <v>-16857983473.946442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-70241597.808110178</v>
      </c>
      <c r="L2536" s="444">
        <f t="shared" ca="1" si="147"/>
        <v>-16928225071.754551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48"/>
        <v>-16928225071.754551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-70534271.132310629</v>
      </c>
      <c r="L2537" s="444">
        <f t="shared" ca="1" si="147"/>
        <v>-16998759342.886862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48"/>
        <v>-16998759342.886862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-70828163.928695247</v>
      </c>
      <c r="L2538" s="444">
        <f t="shared" ca="1" si="147"/>
        <v>-17069587506.815557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48"/>
        <v>-17069587506.815557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-71123281.278398156</v>
      </c>
      <c r="L2539" s="444">
        <f t="shared" ca="1" si="147"/>
        <v>-17140710788.093956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48"/>
        <v>-17140710788.093956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-71419628.28372483</v>
      </c>
      <c r="L2540" s="444">
        <f t="shared" ca="1" si="147"/>
        <v>-17212130416.377682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48"/>
        <v>-17212130416.377682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-71717210.068240345</v>
      </c>
      <c r="L2541" s="444">
        <f t="shared" ca="1" si="147"/>
        <v>-17283847626.445923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48"/>
        <v>-17283847626.445923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-72016031.776858017</v>
      </c>
      <c r="L2542" s="444">
        <f t="shared" ca="1" si="147"/>
        <v>-17355863658.222782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48"/>
        <v>-17355863658.222782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-72316098.575928256</v>
      </c>
      <c r="L2543" s="444">
        <f t="shared" ca="1" si="147"/>
        <v>-17428179756.79871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48"/>
        <v>-17428179756.79871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-72617415.653327957</v>
      </c>
      <c r="L2544" s="444">
        <f t="shared" ca="1" si="147"/>
        <v>-17500797172.452038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48"/>
        <v>-17500797172.452038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-72919988.218550161</v>
      </c>
      <c r="L2545" s="444">
        <f t="shared" ca="1" si="147"/>
        <v>-17573717160.670589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48"/>
        <v>-17573717160.670589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-73223821.502794117</v>
      </c>
      <c r="L2546" s="444">
        <f t="shared" ca="1" si="147"/>
        <v>-17646940982.173382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48"/>
        <v>-17646940982.173382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-73528920.759055763</v>
      </c>
      <c r="L2547" s="444">
        <f t="shared" ca="1" si="147"/>
        <v>-17720469902.932438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48"/>
        <v>-17720469902.932438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-73835291.26221849</v>
      </c>
      <c r="L2548" s="444">
        <f t="shared" ca="1" si="147"/>
        <v>-17794305194.194656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48"/>
        <v>-17794305194.194656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-74142938.309144408</v>
      </c>
      <c r="L2549" s="444">
        <f t="shared" ca="1" si="147"/>
        <v>-17868448132.503799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48"/>
        <v>-17868448132.503799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-74451867.218765825</v>
      </c>
      <c r="L2550" s="444">
        <f t="shared" ca="1" si="147"/>
        <v>-17942899999.722565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48"/>
        <v>-17942899999.722565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-74762083.332177356</v>
      </c>
      <c r="L2551" s="444">
        <f t="shared" ca="1" si="147"/>
        <v>-18017662083.054741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48"/>
        <v>-18017662083.054741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-75073592.01272808</v>
      </c>
      <c r="L2552" s="444">
        <f t="shared" ca="1" si="147"/>
        <v>-18092735675.067471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48"/>
        <v>-18092735675.067471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-75386398.646114454</v>
      </c>
      <c r="L2553" s="444">
        <f t="shared" ca="1" si="147"/>
        <v>-18168122073.713585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48"/>
        <v>-18168122073.713585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-75700508.640473276</v>
      </c>
      <c r="L2554" s="444">
        <f t="shared" ca="1" si="147"/>
        <v>-18243822582.354057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48"/>
        <v>-18243822582.354057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-76015927.426475242</v>
      </c>
      <c r="L2555" s="444">
        <f t="shared" ca="1" si="147"/>
        <v>-18319838509.780533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48"/>
        <v>-18319838509.780533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-76332660.457418889</v>
      </c>
      <c r="L2556" s="444">
        <f t="shared" ca="1" si="147"/>
        <v>-18396171170.237953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48"/>
        <v>-18396171170.237953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-76650713.209324807</v>
      </c>
      <c r="L2557" s="444">
        <f t="shared" ca="1" si="147"/>
        <v>-18472821883.447277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48"/>
        <v>-18472821883.447277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-76970091.181030318</v>
      </c>
      <c r="L2558" s="444">
        <f t="shared" ref="L2558:L2812" ca="1" si="152">I2558-J2558+K2558</f>
        <v>-18549791974.628307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53">L2558</f>
        <v>-18549791974.628307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-77290799.894284606</v>
      </c>
      <c r="L2559" s="444">
        <f t="shared" ca="1" si="152"/>
        <v>-18627082774.522591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53"/>
        <v>-18627082774.522591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-77612844.893844128</v>
      </c>
      <c r="L2560" s="444">
        <f t="shared" ca="1" si="152"/>
        <v>-18704695619.416435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53"/>
        <v>-18704695619.416435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-77936231.747568473</v>
      </c>
      <c r="L2561" s="444">
        <f t="shared" ca="1" si="152"/>
        <v>-18782631851.164005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53"/>
        <v>-18782631851.164005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-78260966.046516687</v>
      </c>
      <c r="L2562" s="444">
        <f t="shared" ca="1" si="152"/>
        <v>-18860892817.210522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53"/>
        <v>-18860892817.210522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-78587053.40504384</v>
      </c>
      <c r="L2563" s="444">
        <f t="shared" ca="1" si="152"/>
        <v>-18939479870.615566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53"/>
        <v>-18939479870.615566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-78914499.460898191</v>
      </c>
      <c r="L2564" s="444">
        <f t="shared" ca="1" si="152"/>
        <v>-19018394370.076466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53"/>
        <v>-19018394370.076466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-79243309.875318602</v>
      </c>
      <c r="L2565" s="444">
        <f t="shared" ca="1" si="152"/>
        <v>-19097637679.951786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53"/>
        <v>-19097637679.951786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-79573490.333132446</v>
      </c>
      <c r="L2566" s="444">
        <f t="shared" ca="1" si="152"/>
        <v>-19177211170.28492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53"/>
        <v>-19177211170.28492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-79905046.542853832</v>
      </c>
      <c r="L2567" s="444">
        <f t="shared" ca="1" si="152"/>
        <v>-19257116216.827774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53"/>
        <v>-19257116216.827774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-80237984.236782387</v>
      </c>
      <c r="L2568" s="444">
        <f t="shared" ca="1" si="152"/>
        <v>-19337354201.064556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53"/>
        <v>-19337354201.064556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-80572309.171102315</v>
      </c>
      <c r="L2569" s="444">
        <f t="shared" ca="1" si="152"/>
        <v>-19417926510.235657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53"/>
        <v>-19417926510.235657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-80908027.125981897</v>
      </c>
      <c r="L2570" s="444">
        <f t="shared" ca="1" si="152"/>
        <v>-19498834537.361637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53"/>
        <v>-19498834537.361637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-81245143.905673489</v>
      </c>
      <c r="L2571" s="444">
        <f t="shared" ca="1" si="152"/>
        <v>-19580079681.267311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53"/>
        <v>-19580079681.267311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-81583665.338613793</v>
      </c>
      <c r="L2572" s="444">
        <f t="shared" ca="1" si="152"/>
        <v>-19661663346.605927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53"/>
        <v>-19661663346.605927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-81923597.277524695</v>
      </c>
      <c r="L2573" s="444">
        <f t="shared" ca="1" si="152"/>
        <v>-19743586943.88345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53"/>
        <v>-19743586943.88345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-82264945.599514365</v>
      </c>
      <c r="L2574" s="444">
        <f t="shared" ca="1" si="152"/>
        <v>-19825851889.482964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53"/>
        <v>-19825851889.482964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-82607716.206179008</v>
      </c>
      <c r="L2575" s="444">
        <f t="shared" ca="1" si="152"/>
        <v>-19908459605.689144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53"/>
        <v>-19908459605.689144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-82951915.023704767</v>
      </c>
      <c r="L2576" s="444">
        <f t="shared" ca="1" si="152"/>
        <v>-19991411520.712849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53"/>
        <v>-19991411520.712849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-83297548.002970204</v>
      </c>
      <c r="L2577" s="444">
        <f t="shared" ca="1" si="152"/>
        <v>-20074709068.71582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53"/>
        <v>-20074709068.71582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-83644621.119649246</v>
      </c>
      <c r="L2578" s="444">
        <f t="shared" ca="1" si="152"/>
        <v>-20158353689.835468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53"/>
        <v>-20158353689.835468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-83993140.374314457</v>
      </c>
      <c r="L2579" s="444">
        <f t="shared" ca="1" si="152"/>
        <v>-20242346830.209782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53"/>
        <v>-20242346830.209782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-84343111.792540759</v>
      </c>
      <c r="L2580" s="444">
        <f t="shared" ca="1" si="152"/>
        <v>-20326689942.002323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53"/>
        <v>-20326689942.002323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-84694541.425009683</v>
      </c>
      <c r="L2581" s="444">
        <f t="shared" ca="1" si="152"/>
        <v>-20411384483.427334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53"/>
        <v>-20411384483.427334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-85047435.347613886</v>
      </c>
      <c r="L2582" s="444">
        <f t="shared" ca="1" si="152"/>
        <v>-20496431918.774948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53"/>
        <v>-20496431918.774948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-85401799.661562279</v>
      </c>
      <c r="L2583" s="444">
        <f t="shared" ca="1" si="152"/>
        <v>-20581833718.436512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53"/>
        <v>-20581833718.436512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-85757640.493485466</v>
      </c>
      <c r="L2584" s="444">
        <f t="shared" ca="1" si="152"/>
        <v>-20667591358.929996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53"/>
        <v>-20667591358.929996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-86114963.995541647</v>
      </c>
      <c r="L2585" s="444">
        <f t="shared" ca="1" si="152"/>
        <v>-20753706322.925537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53"/>
        <v>-20753706322.925537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-86473776.345523074</v>
      </c>
      <c r="L2586" s="444">
        <f t="shared" ca="1" si="152"/>
        <v>-20840180099.271061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53"/>
        <v>-20840180099.271061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-86834083.746962756</v>
      </c>
      <c r="L2587" s="444">
        <f t="shared" ca="1" si="152"/>
        <v>-20927014183.018024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53"/>
        <v>-20927014183.018024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-87195892.429241762</v>
      </c>
      <c r="L2588" s="444">
        <f t="shared" ca="1" si="152"/>
        <v>-21014210075.447266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53"/>
        <v>-21014210075.447266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-87559208.647696942</v>
      </c>
      <c r="L2589" s="444">
        <f t="shared" ca="1" si="152"/>
        <v>-21101769284.094963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53"/>
        <v>-21101769284.094963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-87924038.683729008</v>
      </c>
      <c r="L2590" s="444">
        <f t="shared" ca="1" si="152"/>
        <v>-21189693322.77869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53"/>
        <v>-21189693322.77869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-88290388.844911203</v>
      </c>
      <c r="L2591" s="444">
        <f t="shared" ca="1" si="152"/>
        <v>-21277983711.6236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53"/>
        <v>-21277983711.6236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-88658265.465098336</v>
      </c>
      <c r="L2592" s="444">
        <f t="shared" ca="1" si="152"/>
        <v>-21366641977.088699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53"/>
        <v>-21366641977.088699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-89027674.904536247</v>
      </c>
      <c r="L2593" s="444">
        <f t="shared" ca="1" si="152"/>
        <v>-21455669651.993237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53"/>
        <v>-21455669651.993237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-89398623.549971819</v>
      </c>
      <c r="L2594" s="444">
        <f t="shared" ca="1" si="152"/>
        <v>-21545068275.543209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53"/>
        <v>-21545068275.543209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-89771117.814763367</v>
      </c>
      <c r="L2595" s="444">
        <f t="shared" ca="1" si="152"/>
        <v>-21634839393.357971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53"/>
        <v>-21634839393.357971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-90145164.13899155</v>
      </c>
      <c r="L2596" s="444">
        <f t="shared" ca="1" si="152"/>
        <v>-21724984557.496964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53"/>
        <v>-21724984557.496964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-90520768.989570677</v>
      </c>
      <c r="L2597" s="444">
        <f t="shared" ca="1" si="152"/>
        <v>-21815505326.486534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53"/>
        <v>-21815505326.486534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-90897938.860360563</v>
      </c>
      <c r="L2598" s="444">
        <f t="shared" ca="1" si="152"/>
        <v>-21906403265.346893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53"/>
        <v>-21906403265.346893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-91276680.272278726</v>
      </c>
      <c r="L2599" s="444">
        <f t="shared" ca="1" si="152"/>
        <v>-21997679945.619171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53"/>
        <v>-21997679945.619171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-91656999.773413211</v>
      </c>
      <c r="L2600" s="444">
        <f t="shared" ca="1" si="152"/>
        <v>-22089336945.392586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53"/>
        <v>-22089336945.392586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-92038903.939135775</v>
      </c>
      <c r="L2601" s="444">
        <f t="shared" ca="1" si="152"/>
        <v>-22181375849.331722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53"/>
        <v>-22181375849.331722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-92422399.372215509</v>
      </c>
      <c r="L2602" s="444">
        <f t="shared" ca="1" si="152"/>
        <v>-22273798248.703938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53"/>
        <v>-22273798248.703938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-92807492.702933073</v>
      </c>
      <c r="L2603" s="444">
        <f t="shared" ca="1" si="152"/>
        <v>-22366605741.406872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53"/>
        <v>-22366605741.406872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-93194190.589195296</v>
      </c>
      <c r="L2604" s="444">
        <f t="shared" ca="1" si="152"/>
        <v>-22459799931.996067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53"/>
        <v>-22459799931.996067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-93582499.716650277</v>
      </c>
      <c r="L2605" s="444">
        <f t="shared" ca="1" si="152"/>
        <v>-22553382431.712719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53"/>
        <v>-22553382431.712719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-93972426.798803002</v>
      </c>
      <c r="L2606" s="444">
        <f t="shared" ca="1" si="152"/>
        <v>-22647354858.51152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53"/>
        <v>-22647354858.51152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-94363978.577131331</v>
      </c>
      <c r="L2607" s="444">
        <f t="shared" ca="1" si="152"/>
        <v>-22741718837.088654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53"/>
        <v>-22741718837.088654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-94757161.821202725</v>
      </c>
      <c r="L2608" s="444">
        <f t="shared" ca="1" si="152"/>
        <v>-22836475998.909855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53"/>
        <v>-22836475998.909855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-95151983.328791067</v>
      </c>
      <c r="L2609" s="444">
        <f t="shared" ca="1" si="152"/>
        <v>-22931627982.238647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53"/>
        <v>-22931627982.238647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-95548449.925994366</v>
      </c>
      <c r="L2610" s="444">
        <f t="shared" ca="1" si="152"/>
        <v>-23027176432.164642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53"/>
        <v>-23027176432.164642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-95946568.467352673</v>
      </c>
      <c r="L2611" s="444">
        <f t="shared" ca="1" si="152"/>
        <v>-23123123000.631996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53"/>
        <v>-23123123000.631996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-96346345.835966647</v>
      </c>
      <c r="L2612" s="444">
        <f t="shared" ca="1" si="152"/>
        <v>-23219469346.467964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53"/>
        <v>-23219469346.467964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-96747788.943616509</v>
      </c>
      <c r="L2613" s="444">
        <f t="shared" ca="1" si="152"/>
        <v>-23316217135.411579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53"/>
        <v>-23316217135.411579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-97150904.730881572</v>
      </c>
      <c r="L2614" s="444">
        <f t="shared" ca="1" si="152"/>
        <v>-23413368040.14246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53"/>
        <v>-23413368040.14246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-97555700.167260244</v>
      </c>
      <c r="L2615" s="444">
        <f t="shared" ca="1" si="152"/>
        <v>-23510923740.309719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53"/>
        <v>-23510923740.309719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-97962182.2512905</v>
      </c>
      <c r="L2616" s="444">
        <f t="shared" ca="1" si="152"/>
        <v>-23608885922.561008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53"/>
        <v>-23608885922.561008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-98370358.010670871</v>
      </c>
      <c r="L2617" s="444">
        <f t="shared" ca="1" si="152"/>
        <v>-23707256280.571678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53"/>
        <v>-23707256280.571678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-98780234.502381995</v>
      </c>
      <c r="L2618" s="444">
        <f t="shared" ca="1" si="152"/>
        <v>-23806036515.074059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53"/>
        <v>-23806036515.074059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-99191818.812808573</v>
      </c>
      <c r="L2619" s="444">
        <f t="shared" ca="1" si="152"/>
        <v>-23905228333.886868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53"/>
        <v>-23905228333.886868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-99605118.057861954</v>
      </c>
      <c r="L2620" s="444">
        <f t="shared" ca="1" si="152"/>
        <v>-24004833451.944729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53"/>
        <v>-24004833451.944729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-100020139.38310304</v>
      </c>
      <c r="L2621" s="444">
        <f t="shared" ca="1" si="152"/>
        <v>-24104853591.327831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53"/>
        <v>-24104853591.327831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-100436889.96386597</v>
      </c>
      <c r="L2622" s="444">
        <f t="shared" ca="1" si="152"/>
        <v>-24205290481.291698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53"/>
        <v>-24205290481.291698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-100855377.00538208</v>
      </c>
      <c r="L2623" s="444">
        <f t="shared" ca="1" si="152"/>
        <v>-24306145858.297081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53"/>
        <v>-24306145858.297081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-101275607.7429045</v>
      </c>
      <c r="L2624" s="444">
        <f t="shared" ca="1" si="152"/>
        <v>-24407421466.039986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53"/>
        <v>-24407421466.039986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-101697589.44183327</v>
      </c>
      <c r="L2625" s="444">
        <f t="shared" ca="1" si="152"/>
        <v>-24509119055.481819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53"/>
        <v>-24509119055.481819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-102121329.39784092</v>
      </c>
      <c r="L2626" s="444">
        <f t="shared" ca="1" si="152"/>
        <v>-24611240384.879662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53"/>
        <v>-24611240384.879662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-102546834.93699859</v>
      </c>
      <c r="L2627" s="444">
        <f t="shared" ca="1" si="152"/>
        <v>-24713787219.816662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53"/>
        <v>-24713787219.816662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-102974113.41590276</v>
      </c>
      <c r="L2628" s="444">
        <f t="shared" ca="1" si="152"/>
        <v>-24816761333.232563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53"/>
        <v>-24816761333.232563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-103403172.22180234</v>
      </c>
      <c r="L2629" s="444">
        <f t="shared" ca="1" si="152"/>
        <v>-24920164505.454365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53"/>
        <v>-24920164505.454365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-103834018.77272652</v>
      </c>
      <c r="L2630" s="444">
        <f t="shared" ca="1" si="152"/>
        <v>-25023998524.227093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53"/>
        <v>-25023998524.227093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-104266660.51761289</v>
      </c>
      <c r="L2631" s="444">
        <f t="shared" ca="1" si="152"/>
        <v>-25128265184.744705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53"/>
        <v>-25128265184.744705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-104701104.93643627</v>
      </c>
      <c r="L2632" s="444">
        <f t="shared" ca="1" si="152"/>
        <v>-25232966289.681141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53"/>
        <v>-25232966289.681141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-105137359.54033808</v>
      </c>
      <c r="L2633" s="444">
        <f t="shared" ca="1" si="152"/>
        <v>-25338103649.221478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53"/>
        <v>-25338103649.221478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-105575431.87175615</v>
      </c>
      <c r="L2634" s="444">
        <f t="shared" ca="1" si="152"/>
        <v>-25443679081.093235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53"/>
        <v>-25443679081.093235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-106015329.50455515</v>
      </c>
      <c r="L2635" s="444">
        <f t="shared" ca="1" si="152"/>
        <v>-25549694410.59779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53"/>
        <v>-25549694410.59779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-106457060.04415746</v>
      </c>
      <c r="L2636" s="444">
        <f t="shared" ca="1" si="152"/>
        <v>-25656151470.641949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53"/>
        <v>-25656151470.641949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-106900631.12767479</v>
      </c>
      <c r="L2637" s="444">
        <f t="shared" ca="1" si="152"/>
        <v>-25763052101.769623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53"/>
        <v>-25763052101.769623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-107346050.42404009</v>
      </c>
      <c r="L2638" s="444">
        <f t="shared" ca="1" si="152"/>
        <v>-25870398152.193665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53"/>
        <v>-25870398152.193665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-107793325.63414027</v>
      </c>
      <c r="L2639" s="444">
        <f t="shared" ca="1" si="152"/>
        <v>-25978191477.827805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53"/>
        <v>-25978191477.827805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-108242464.49094918</v>
      </c>
      <c r="L2640" s="444">
        <f t="shared" ca="1" si="152"/>
        <v>-26086433942.318752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53"/>
        <v>-26086433942.318752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-108693474.75966147</v>
      </c>
      <c r="L2641" s="444">
        <f t="shared" ca="1" si="152"/>
        <v>-26195127417.078415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53"/>
        <v>-26195127417.078415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-109146364.23782672</v>
      </c>
      <c r="L2642" s="444">
        <f t="shared" ca="1" si="152"/>
        <v>-26304273781.316242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53"/>
        <v>-26304273781.316242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-109601140.75548434</v>
      </c>
      <c r="L2643" s="444">
        <f t="shared" ca="1" si="152"/>
        <v>-26413874922.071728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53"/>
        <v>-26413874922.071728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-110057812.17529887</v>
      </c>
      <c r="L2644" s="444">
        <f t="shared" ca="1" si="152"/>
        <v>-26523932734.247028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53"/>
        <v>-26523932734.247028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-110516386.39269595</v>
      </c>
      <c r="L2645" s="444">
        <f t="shared" ca="1" si="152"/>
        <v>-26634449120.639725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53"/>
        <v>-26634449120.639725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-110976871.33599885</v>
      </c>
      <c r="L2646" s="444">
        <f t="shared" ca="1" si="152"/>
        <v>-26745425991.975723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53"/>
        <v>-26745425991.975723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-111439274.9665655</v>
      </c>
      <c r="L2647" s="444">
        <f t="shared" ca="1" si="152"/>
        <v>-26856865266.942287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53"/>
        <v>-26856865266.942287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-111903605.27892619</v>
      </c>
      <c r="L2648" s="444">
        <f t="shared" ca="1" si="152"/>
        <v>-26968768872.221214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53"/>
        <v>-26968768872.221214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-112369870.30092174</v>
      </c>
      <c r="L2649" s="444">
        <f t="shared" ca="1" si="152"/>
        <v>-27081138742.522137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53"/>
        <v>-27081138742.522137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-112838078.09384225</v>
      </c>
      <c r="L2650" s="444">
        <f t="shared" ca="1" si="152"/>
        <v>-27193976820.615978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53"/>
        <v>-27193976820.615978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-113308236.75256656</v>
      </c>
      <c r="L2651" s="444">
        <f t="shared" ca="1" si="152"/>
        <v>-27307285057.368546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53"/>
        <v>-27307285057.368546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-113780354.40570229</v>
      </c>
      <c r="L2652" s="444">
        <f t="shared" ca="1" si="152"/>
        <v>-27421065411.774246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53"/>
        <v>-27421065411.774246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-114254439.21572602</v>
      </c>
      <c r="L2653" s="444">
        <f t="shared" ca="1" si="152"/>
        <v>-27535319850.989971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53"/>
        <v>-27535319850.989971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-114730499.37912488</v>
      </c>
      <c r="L2654" s="444">
        <f t="shared" ca="1" si="152"/>
        <v>-27650050350.369095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53"/>
        <v>-27650050350.369095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-115208543.12653789</v>
      </c>
      <c r="L2655" s="444">
        <f t="shared" ca="1" si="152"/>
        <v>-27765258893.495632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53"/>
        <v>-27765258893.495632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-115688578.72289847</v>
      </c>
      <c r="L2656" s="444">
        <f t="shared" ca="1" si="152"/>
        <v>-27880947472.218529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53"/>
        <v>-27880947472.218529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-116170614.4675772</v>
      </c>
      <c r="L2657" s="444">
        <f t="shared" ca="1" si="152"/>
        <v>-27997118086.686108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53"/>
        <v>-27997118086.686108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-116654658.69452547</v>
      </c>
      <c r="L2658" s="444">
        <f t="shared" ca="1" si="152"/>
        <v>-28113772745.380634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53"/>
        <v>-28113772745.380634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-117140719.77241929</v>
      </c>
      <c r="L2659" s="444">
        <f t="shared" ca="1" si="152"/>
        <v>-28230913465.153053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53"/>
        <v>-28230913465.153053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-117628806.10480438</v>
      </c>
      <c r="L2660" s="444">
        <f t="shared" ca="1" si="152"/>
        <v>-28348542271.257858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53"/>
        <v>-28348542271.257858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-118118926.1302411</v>
      </c>
      <c r="L2661" s="444">
        <f t="shared" ca="1" si="152"/>
        <v>-28466661197.3881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53"/>
        <v>-28466661197.3881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-118611088.32245043</v>
      </c>
      <c r="L2662" s="444">
        <f t="shared" ca="1" si="152"/>
        <v>-28585272285.710548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53"/>
        <v>-28585272285.710548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-119105301.19046062</v>
      </c>
      <c r="L2663" s="444">
        <f t="shared" ca="1" si="152"/>
        <v>-28704377586.901009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53"/>
        <v>-28704377586.901009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-119601573.2787542</v>
      </c>
      <c r="L2664" s="444">
        <f t="shared" ca="1" si="152"/>
        <v>-28823979160.179764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53"/>
        <v>-28823979160.179764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-120099913.16741568</v>
      </c>
      <c r="L2665" s="444">
        <f t="shared" ca="1" si="152"/>
        <v>-28944079073.347179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53"/>
        <v>-28944079073.347179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-120600329.47227991</v>
      </c>
      <c r="L2666" s="444">
        <f t="shared" ca="1" si="152"/>
        <v>-29064679402.819458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53"/>
        <v>-29064679402.819458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-121102830.84508108</v>
      </c>
      <c r="L2667" s="444">
        <f t="shared" ca="1" si="152"/>
        <v>-29185782233.664539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53"/>
        <v>-29185782233.664539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-121607425.97360227</v>
      </c>
      <c r="L2668" s="444">
        <f t="shared" ca="1" si="152"/>
        <v>-29307389659.638142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53"/>
        <v>-29307389659.638142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-122114123.58182558</v>
      </c>
      <c r="L2669" s="444">
        <f t="shared" ca="1" si="152"/>
        <v>-29429503783.219967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53"/>
        <v>-29429503783.219967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-122622932.43008322</v>
      </c>
      <c r="L2670" s="444">
        <f t="shared" ca="1" si="152"/>
        <v>-29552126715.650051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53"/>
        <v>-29552126715.650051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-123133861.31520855</v>
      </c>
      <c r="L2671" s="444">
        <f t="shared" ca="1" si="152"/>
        <v>-29675260576.96526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53"/>
        <v>-29675260576.96526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-123646919.07068856</v>
      </c>
      <c r="L2672" s="444">
        <f t="shared" ca="1" si="152"/>
        <v>-29798907496.03595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53"/>
        <v>-29798907496.03595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-124162114.56681645</v>
      </c>
      <c r="L2673" s="444">
        <f t="shared" ca="1" si="152"/>
        <v>-29923069610.602768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53"/>
        <v>-29923069610.602768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-124679456.71084486</v>
      </c>
      <c r="L2674" s="444">
        <f t="shared" ca="1" si="152"/>
        <v>-30047749067.313614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53"/>
        <v>-30047749067.313614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-125198954.44714007</v>
      </c>
      <c r="L2675" s="444">
        <f t="shared" ca="1" si="152"/>
        <v>-30172948021.760754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53"/>
        <v>-30172948021.760754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-125720616.75733647</v>
      </c>
      <c r="L2676" s="444">
        <f t="shared" ca="1" si="152"/>
        <v>-30298668638.518089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53"/>
        <v>-30298668638.518089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-126244452.66049203</v>
      </c>
      <c r="L2677" s="444">
        <f t="shared" ca="1" si="152"/>
        <v>-30424913091.178581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53"/>
        <v>-30424913091.178581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-126770471.2132441</v>
      </c>
      <c r="L2678" s="444">
        <f t="shared" ca="1" si="152"/>
        <v>-30551683562.391827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53"/>
        <v>-30551683562.391827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-127298681.50996594</v>
      </c>
      <c r="L2679" s="444">
        <f t="shared" ca="1" si="152"/>
        <v>-30678982243.901794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53"/>
        <v>-30678982243.901794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-127829092.68292414</v>
      </c>
      <c r="L2680" s="444">
        <f t="shared" ca="1" si="152"/>
        <v>-30806811336.584717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53"/>
        <v>-30806811336.584717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-128361713.90243632</v>
      </c>
      <c r="L2681" s="444">
        <f t="shared" ca="1" si="152"/>
        <v>-30935173050.487152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53"/>
        <v>-30935173050.487152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-128896554.37702979</v>
      </c>
      <c r="L2682" s="444">
        <f t="shared" ca="1" si="152"/>
        <v>-31064069604.864182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53"/>
        <v>-31064069604.864182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-129433623.35360074</v>
      </c>
      <c r="L2683" s="444">
        <f t="shared" ca="1" si="152"/>
        <v>-31193503228.217781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53"/>
        <v>-31193503228.217781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-129972930.11757408</v>
      </c>
      <c r="L2684" s="444">
        <f t="shared" ca="1" si="152"/>
        <v>-31323476158.335354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53"/>
        <v>-31323476158.335354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-130514483.99306397</v>
      </c>
      <c r="L2685" s="444">
        <f t="shared" ca="1" si="152"/>
        <v>-31453990642.328419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53"/>
        <v>-31453990642.328419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-131058294.34303507</v>
      </c>
      <c r="L2686" s="444">
        <f t="shared" ca="1" si="152"/>
        <v>-31585048936.671455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53"/>
        <v>-31585048936.671455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-131604370.5694644</v>
      </c>
      <c r="L2687" s="444">
        <f t="shared" ca="1" si="152"/>
        <v>-31716653307.240921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53"/>
        <v>-31716653307.240921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-132152722.11350381</v>
      </c>
      <c r="L2688" s="444">
        <f t="shared" ca="1" si="152"/>
        <v>-31848806029.354424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53"/>
        <v>-31848806029.354424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-132703358.45564343</v>
      </c>
      <c r="L2689" s="444">
        <f t="shared" ca="1" si="152"/>
        <v>-31981509387.810066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53"/>
        <v>-31981509387.810066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-133256289.11587529</v>
      </c>
      <c r="L2690" s="444">
        <f t="shared" ca="1" si="152"/>
        <v>-32114765676.925941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53"/>
        <v>-32114765676.925941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-133811523.65385808</v>
      </c>
      <c r="L2691" s="444">
        <f t="shared" ca="1" si="152"/>
        <v>-32248577200.5798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53"/>
        <v>-32248577200.5798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-134369071.66908249</v>
      </c>
      <c r="L2692" s="444">
        <f t="shared" ca="1" si="152"/>
        <v>-32382946272.248882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53"/>
        <v>-32382946272.248882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-134928942.80103701</v>
      </c>
      <c r="L2693" s="444">
        <f t="shared" ca="1" si="152"/>
        <v>-32517875215.049919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53"/>
        <v>-32517875215.049919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-135491146.72937465</v>
      </c>
      <c r="L2694" s="444">
        <f t="shared" ca="1" si="152"/>
        <v>-32653366361.779293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53"/>
        <v>-32653366361.779293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-136055693.17408037</v>
      </c>
      <c r="L2695" s="444">
        <f t="shared" ca="1" si="152"/>
        <v>-32789422054.953373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53"/>
        <v>-32789422054.953373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-136622591.89563906</v>
      </c>
      <c r="L2696" s="444">
        <f t="shared" ca="1" si="152"/>
        <v>-32926044646.84901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53"/>
        <v>-32926044646.84901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-137191852.6952042</v>
      </c>
      <c r="L2697" s="444">
        <f t="shared" ca="1" si="152"/>
        <v>-33063236499.544216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53"/>
        <v>-33063236499.544216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-137763485.41476756</v>
      </c>
      <c r="L2698" s="444">
        <f t="shared" ca="1" si="152"/>
        <v>-33200999984.958984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53"/>
        <v>-33200999984.958984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-138337499.93732911</v>
      </c>
      <c r="L2699" s="444">
        <f t="shared" ca="1" si="152"/>
        <v>-33339337484.896313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53"/>
        <v>-33339337484.896313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-138913906.18706799</v>
      </c>
      <c r="L2700" s="444">
        <f t="shared" ca="1" si="152"/>
        <v>-33478251391.083382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53"/>
        <v>-33478251391.083382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-139492714.1295141</v>
      </c>
      <c r="L2701" s="444">
        <f t="shared" ca="1" si="152"/>
        <v>-33617744105.212894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53"/>
        <v>-33617744105.212894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-140073933.77172038</v>
      </c>
      <c r="L2702" s="444">
        <f t="shared" ca="1" si="152"/>
        <v>-33757818038.984615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53"/>
        <v>-33757818038.984615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-140657575.16243592</v>
      </c>
      <c r="L2703" s="444">
        <f t="shared" ca="1" si="152"/>
        <v>-33898475614.147053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53"/>
        <v>-33898475614.147053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-141243648.39227939</v>
      </c>
      <c r="L2704" s="444">
        <f t="shared" ca="1" si="152"/>
        <v>-34039719262.539333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53"/>
        <v>-34039719262.539333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-141832163.59391388</v>
      </c>
      <c r="L2705" s="444">
        <f t="shared" ca="1" si="152"/>
        <v>-34181551426.133247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53"/>
        <v>-34181551426.133247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-142423130.94222185</v>
      </c>
      <c r="L2706" s="444">
        <f t="shared" ca="1" si="152"/>
        <v>-34323974557.07547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53"/>
        <v>-34323974557.07547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-143016560.65448111</v>
      </c>
      <c r="L2707" s="444">
        <f t="shared" ca="1" si="152"/>
        <v>-34466991117.72995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53"/>
        <v>-34466991117.72995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-143612462.99054146</v>
      </c>
      <c r="L2708" s="444">
        <f t="shared" ca="1" si="152"/>
        <v>-34610603580.72049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53"/>
        <v>-34610603580.72049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-144210848.25300205</v>
      </c>
      <c r="L2709" s="444">
        <f t="shared" ca="1" si="152"/>
        <v>-34754814428.973488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53"/>
        <v>-34754814428.973488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-144811726.78738952</v>
      </c>
      <c r="L2710" s="444">
        <f t="shared" ca="1" si="152"/>
        <v>-34899626155.76088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53"/>
        <v>-34899626155.76088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-145415108.982337</v>
      </c>
      <c r="L2711" s="444">
        <f t="shared" ca="1" si="152"/>
        <v>-35045041264.743217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53"/>
        <v>-35045041264.743217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-146021005.26976341</v>
      </c>
      <c r="L2712" s="444">
        <f t="shared" ca="1" si="152"/>
        <v>-35191062270.012978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53"/>
        <v>-35191062270.012978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-146629426.12505406</v>
      </c>
      <c r="L2713" s="444">
        <f t="shared" ca="1" si="152"/>
        <v>-35337691696.138031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53"/>
        <v>-35337691696.138031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-147240382.06724179</v>
      </c>
      <c r="L2714" s="444">
        <f t="shared" ca="1" si="152"/>
        <v>-35484932078.205276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53"/>
        <v>-35484932078.205276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-147853883.65918866</v>
      </c>
      <c r="L2715" s="444">
        <f t="shared" ca="1" si="152"/>
        <v>-35632785961.864464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53"/>
        <v>-35632785961.864464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-148469941.5077686</v>
      </c>
      <c r="L2716" s="444">
        <f t="shared" ca="1" si="152"/>
        <v>-35781255903.372231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53"/>
        <v>-35781255903.372231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-149088566.26405096</v>
      </c>
      <c r="L2717" s="444">
        <f t="shared" ca="1" si="152"/>
        <v>-35930344469.636284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53"/>
        <v>-35930344469.636284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-149709768.62348452</v>
      </c>
      <c r="L2718" s="444">
        <f t="shared" ca="1" si="152"/>
        <v>-36080054238.259766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53"/>
        <v>-36080054238.259766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-150333559.32608235</v>
      </c>
      <c r="L2719" s="444">
        <f t="shared" ca="1" si="152"/>
        <v>-36230387797.585846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53"/>
        <v>-36230387797.585846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-150959949.15660769</v>
      </c>
      <c r="L2720" s="444">
        <f t="shared" ca="1" si="152"/>
        <v>-36381347746.742455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53"/>
        <v>-36381347746.742455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-151588948.94476023</v>
      </c>
      <c r="L2721" s="444">
        <f t="shared" ca="1" si="152"/>
        <v>-36532936695.687218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53"/>
        <v>-36532936695.687218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-152220569.56536341</v>
      </c>
      <c r="L2722" s="444">
        <f t="shared" ca="1" si="152"/>
        <v>-36685157265.252579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53"/>
        <v>-36685157265.252579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-152854821.93855241</v>
      </c>
      <c r="L2723" s="444">
        <f t="shared" ca="1" si="152"/>
        <v>-36838012087.191132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53"/>
        <v>-36838012087.191132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-153491717.02996305</v>
      </c>
      <c r="L2724" s="444">
        <f t="shared" ca="1" si="152"/>
        <v>-36991503804.221092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53"/>
        <v>-36991503804.221092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-154131265.85092121</v>
      </c>
      <c r="L2725" s="444">
        <f t="shared" ca="1" si="152"/>
        <v>-37145635070.072014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53"/>
        <v>-37145635070.072014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-154773479.45863339</v>
      </c>
      <c r="L2726" s="444">
        <f t="shared" ca="1" si="152"/>
        <v>-37300408549.530647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53"/>
        <v>-37300408549.530647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-155418368.95637769</v>
      </c>
      <c r="L2727" s="444">
        <f t="shared" ca="1" si="152"/>
        <v>-37455826918.487022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53"/>
        <v>-37455826918.487022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-156065945.49369591</v>
      </c>
      <c r="L2728" s="444">
        <f t="shared" ca="1" si="152"/>
        <v>-37611892863.980721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53"/>
        <v>-37611892863.980721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-156716220.26658633</v>
      </c>
      <c r="L2729" s="444">
        <f t="shared" ca="1" si="152"/>
        <v>-37768609084.247307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53"/>
        <v>-37768609084.247307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-157369204.5176971</v>
      </c>
      <c r="L2730" s="444">
        <f t="shared" ca="1" si="152"/>
        <v>-37925978288.765007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53"/>
        <v>-37925978288.765007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-158024909.53652087</v>
      </c>
      <c r="L2731" s="444">
        <f t="shared" ca="1" si="152"/>
        <v>-38084003198.301529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53"/>
        <v>-38084003198.301529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-158683346.65958971</v>
      </c>
      <c r="L2732" s="444">
        <f t="shared" ca="1" si="152"/>
        <v>-38242686544.961121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53"/>
        <v>-38242686544.961121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-159344527.27067134</v>
      </c>
      <c r="L2733" s="444">
        <f t="shared" ca="1" si="152"/>
        <v>-38402031072.231789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53"/>
        <v>-38402031072.231789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-160008462.80096579</v>
      </c>
      <c r="L2734" s="444">
        <f t="shared" ca="1" si="152"/>
        <v>-38562039535.032753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53"/>
        <v>-38562039535.032753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-160675164.72930312</v>
      </c>
      <c r="L2735" s="444">
        <f t="shared" ca="1" si="152"/>
        <v>-38722714699.762054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53"/>
        <v>-38722714699.762054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-161344644.58234188</v>
      </c>
      <c r="L2736" s="444">
        <f t="shared" ca="1" si="152"/>
        <v>-38884059344.344398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53"/>
        <v>-38884059344.344398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-162016913.93476832</v>
      </c>
      <c r="L2737" s="444">
        <f t="shared" ca="1" si="152"/>
        <v>-39046076258.279167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53"/>
        <v>-39046076258.279167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-162691984.40949652</v>
      </c>
      <c r="L2738" s="444">
        <f t="shared" ca="1" si="152"/>
        <v>-39208768242.688667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53"/>
        <v>-39208768242.688667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-163369867.67786944</v>
      </c>
      <c r="L2739" s="444">
        <f t="shared" ca="1" si="152"/>
        <v>-39372138110.366539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53"/>
        <v>-39372138110.366539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-164050575.45986056</v>
      </c>
      <c r="L2740" s="444">
        <f t="shared" ca="1" si="152"/>
        <v>-39536188685.826401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53"/>
        <v>-39536188685.826401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-164734119.52427667</v>
      </c>
      <c r="L2741" s="444">
        <f t="shared" ca="1" si="152"/>
        <v>-39700922805.350677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53"/>
        <v>-39700922805.350677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-165420511.68896115</v>
      </c>
      <c r="L2742" s="444">
        <f t="shared" ca="1" si="152"/>
        <v>-39866343317.039642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53"/>
        <v>-39866343317.039642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-166109763.82099852</v>
      </c>
      <c r="L2743" s="444">
        <f t="shared" ca="1" si="152"/>
        <v>-40032453080.860641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53"/>
        <v>-40032453080.860641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-166801887.83691934</v>
      </c>
      <c r="L2744" s="444">
        <f t="shared" ca="1" si="152"/>
        <v>-40199254968.697563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53"/>
        <v>-40199254968.697563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-167496895.70290652</v>
      </c>
      <c r="L2745" s="444">
        <f t="shared" ca="1" si="152"/>
        <v>-40366751864.400467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53"/>
        <v>-40366751864.400467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-168194799.43500194</v>
      </c>
      <c r="L2746" s="444">
        <f t="shared" ca="1" si="152"/>
        <v>-40534946663.835472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53"/>
        <v>-40534946663.835472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-168895611.09931445</v>
      </c>
      <c r="L2747" s="444">
        <f t="shared" ca="1" si="152"/>
        <v>-40703842274.934784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53"/>
        <v>-40703842274.934784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-169599342.81222826</v>
      </c>
      <c r="L2748" s="444">
        <f t="shared" ca="1" si="152"/>
        <v>-40873441617.747009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53"/>
        <v>-40873441617.747009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-170306006.74061254</v>
      </c>
      <c r="L2749" s="444">
        <f t="shared" ca="1" si="152"/>
        <v>-41043747624.487625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53"/>
        <v>-41043747624.487625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-171015615.10203177</v>
      </c>
      <c r="L2750" s="444">
        <f t="shared" ca="1" si="152"/>
        <v>-41214763239.589661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53"/>
        <v>-41214763239.589661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-171728180.16495693</v>
      </c>
      <c r="L2751" s="444">
        <f t="shared" ca="1" si="152"/>
        <v>-41386491419.754616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53"/>
        <v>-41386491419.754616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-172443714.24897757</v>
      </c>
      <c r="L2752" s="444">
        <f t="shared" ca="1" si="152"/>
        <v>-41558935134.003593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53"/>
        <v>-41558935134.003593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-173162229.72501498</v>
      </c>
      <c r="L2753" s="444">
        <f t="shared" ca="1" si="152"/>
        <v>-41732097363.728607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53"/>
        <v>-41732097363.728607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-173883739.01553586</v>
      </c>
      <c r="L2754" s="444">
        <f t="shared" ca="1" si="152"/>
        <v>-41905981102.744141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53"/>
        <v>-41905981102.744141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-174608254.59476724</v>
      </c>
      <c r="L2755" s="444">
        <f t="shared" ca="1" si="152"/>
        <v>-42080589357.338905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53"/>
        <v>-42080589357.338905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-175335788.98891211</v>
      </c>
      <c r="L2756" s="444">
        <f t="shared" ca="1" si="152"/>
        <v>-42255925146.32782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53"/>
        <v>-42255925146.32782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-176066354.77636591</v>
      </c>
      <c r="L2757" s="444">
        <f t="shared" ca="1" si="152"/>
        <v>-42431991501.104187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53"/>
        <v>-42431991501.104187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-176799964.58793411</v>
      </c>
      <c r="L2758" s="444">
        <f t="shared" ca="1" si="152"/>
        <v>-42608791465.692123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53"/>
        <v>-42608791465.692123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-177536631.10705051</v>
      </c>
      <c r="L2759" s="444">
        <f t="shared" ca="1" si="152"/>
        <v>-42786328096.799171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53"/>
        <v>-42786328096.799171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-178276367.06999654</v>
      </c>
      <c r="L2760" s="444">
        <f t="shared" ca="1" si="152"/>
        <v>-42964604463.869171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53"/>
        <v>-42964604463.869171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-179019185.26612154</v>
      </c>
      <c r="L2761" s="444">
        <f t="shared" ca="1" si="152"/>
        <v>-43143623649.135292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53"/>
        <v>-43143623649.135292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-179765098.5380637</v>
      </c>
      <c r="L2762" s="444">
        <f t="shared" ca="1" si="152"/>
        <v>-43323388747.673355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53"/>
        <v>-43323388747.673355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-180514119.78197232</v>
      </c>
      <c r="L2763" s="444">
        <f t="shared" ca="1" si="152"/>
        <v>-43503902867.45533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53"/>
        <v>-43503902867.45533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-181266261.94773054</v>
      </c>
      <c r="L2764" s="444">
        <f t="shared" ca="1" si="152"/>
        <v>-43685169129.403061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53"/>
        <v>-43685169129.403061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-182021538.03917941</v>
      </c>
      <c r="L2765" s="444">
        <f t="shared" ca="1" si="152"/>
        <v>-43867190667.442238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53"/>
        <v>-43867190667.442238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-182779961.11434266</v>
      </c>
      <c r="L2766" s="444">
        <f t="shared" ca="1" si="152"/>
        <v>-44049970628.55658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53"/>
        <v>-44049970628.55658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-183541544.2856524</v>
      </c>
      <c r="L2767" s="444">
        <f t="shared" ca="1" si="152"/>
        <v>-44233512172.842232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53"/>
        <v>-44233512172.842232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-184306300.72017595</v>
      </c>
      <c r="L2768" s="444">
        <f t="shared" ca="1" si="152"/>
        <v>-44417818473.562408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53"/>
        <v>-44417818473.562408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-185074243.63984337</v>
      </c>
      <c r="L2769" s="444">
        <f t="shared" ca="1" si="152"/>
        <v>-44602892717.202255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53"/>
        <v>-44602892717.202255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-185845386.32167608</v>
      </c>
      <c r="L2770" s="444">
        <f t="shared" ca="1" si="152"/>
        <v>-44788738103.523933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53"/>
        <v>-44788738103.523933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-186619742.09801638</v>
      </c>
      <c r="L2771" s="444">
        <f t="shared" ca="1" si="152"/>
        <v>-44975357845.621948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53"/>
        <v>-44975357845.621948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-187397324.35675812</v>
      </c>
      <c r="L2772" s="444">
        <f t="shared" ca="1" si="152"/>
        <v>-45162755169.978706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53"/>
        <v>-45162755169.978706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-188178146.54157794</v>
      </c>
      <c r="L2773" s="444">
        <f t="shared" ca="1" si="152"/>
        <v>-45350933316.520287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53"/>
        <v>-45350933316.520287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-188962222.15216786</v>
      </c>
      <c r="L2774" s="444">
        <f t="shared" ca="1" si="152"/>
        <v>-45539895538.672455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53"/>
        <v>-45539895538.672455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-189749564.74446857</v>
      </c>
      <c r="L2775" s="444">
        <f t="shared" ca="1" si="152"/>
        <v>-45729645103.416924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53"/>
        <v>-45729645103.416924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-190540187.93090385</v>
      </c>
      <c r="L2776" s="444">
        <f t="shared" ca="1" si="152"/>
        <v>-45920185291.347824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53"/>
        <v>-45920185291.347824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-191334105.38061592</v>
      </c>
      <c r="L2777" s="444">
        <f t="shared" ca="1" si="152"/>
        <v>-46111519396.728439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53"/>
        <v>-46111519396.728439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-192131330.81970182</v>
      </c>
      <c r="L2778" s="444">
        <f t="shared" ca="1" si="152"/>
        <v>-46303650727.548141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53"/>
        <v>-46303650727.548141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-192931878.0314506</v>
      </c>
      <c r="L2779" s="444">
        <f t="shared" ca="1" si="152"/>
        <v>-46496582605.57959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53"/>
        <v>-46496582605.57959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-193735760.85658163</v>
      </c>
      <c r="L2780" s="444">
        <f t="shared" ca="1" si="152"/>
        <v>-46690318366.436172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53"/>
        <v>-46690318366.436172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-194542993.19348404</v>
      </c>
      <c r="L2781" s="444">
        <f t="shared" ca="1" si="152"/>
        <v>-46884861359.629654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53"/>
        <v>-46884861359.629654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-195353588.9984569</v>
      </c>
      <c r="L2782" s="444">
        <f t="shared" ca="1" si="152"/>
        <v>-47080214948.628113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53"/>
        <v>-47080214948.628113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-196167562.28595048</v>
      </c>
      <c r="L2783" s="444">
        <f t="shared" ca="1" si="152"/>
        <v>-47276382510.914063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53"/>
        <v>-47276382510.914063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-196984927.12880859</v>
      </c>
      <c r="L2784" s="444">
        <f t="shared" ca="1" si="152"/>
        <v>-47473367438.04287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53"/>
        <v>-47473367438.04287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-197805697.65851197</v>
      </c>
      <c r="L2785" s="444">
        <f t="shared" ca="1" si="152"/>
        <v>-47671173135.701378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53"/>
        <v>-47671173135.701378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-198629888.06542242</v>
      </c>
      <c r="L2786" s="444">
        <f t="shared" ca="1" si="152"/>
        <v>-47869803023.7668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53"/>
        <v>-47869803023.7668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-199457512.59902832</v>
      </c>
      <c r="L2787" s="444">
        <f t="shared" ca="1" si="152"/>
        <v>-48069260536.365829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53"/>
        <v>-48069260536.365829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-200288585.56819096</v>
      </c>
      <c r="L2788" s="444">
        <f t="shared" ca="1" si="152"/>
        <v>-48269549121.934021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53"/>
        <v>-48269549121.934021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-201123121.34139174</v>
      </c>
      <c r="L2789" s="444">
        <f t="shared" ca="1" si="152"/>
        <v>-48470672243.275414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53"/>
        <v>-48470672243.275414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-201961134.3469809</v>
      </c>
      <c r="L2790" s="444">
        <f t="shared" ca="1" si="152"/>
        <v>-48672633377.622391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53"/>
        <v>-48672633377.622391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-202802639.07342663</v>
      </c>
      <c r="L2791" s="444">
        <f t="shared" ca="1" si="152"/>
        <v>-48875436016.695816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53"/>
        <v>-48875436016.695816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-203647650.06956589</v>
      </c>
      <c r="L2792" s="444">
        <f t="shared" ca="1" si="152"/>
        <v>-49079083666.765381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53"/>
        <v>-49079083666.765381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-204496181.94485575</v>
      </c>
      <c r="L2793" s="444">
        <f t="shared" ca="1" si="152"/>
        <v>-49283579848.710236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53"/>
        <v>-49283579848.710236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-205348249.36962599</v>
      </c>
      <c r="L2794" s="444">
        <f t="shared" ca="1" si="152"/>
        <v>-49488928098.079865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53"/>
        <v>-49488928098.079865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-206203867.07533276</v>
      </c>
      <c r="L2795" s="444">
        <f t="shared" ca="1" si="152"/>
        <v>-49695131965.155197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53"/>
        <v>-49695131965.155197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-207063049.85481331</v>
      </c>
      <c r="L2796" s="444">
        <f t="shared" ca="1" si="152"/>
        <v>-49902195015.01001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53"/>
        <v>-49902195015.01001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-207925812.56254169</v>
      </c>
      <c r="L2797" s="444">
        <f t="shared" ca="1" si="152"/>
        <v>-50110120827.572548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53"/>
        <v>-50110120827.572548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-208792170.11488563</v>
      </c>
      <c r="L2798" s="444">
        <f t="shared" ca="1" si="152"/>
        <v>-50318912997.687431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53"/>
        <v>-50318912997.687431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-209662137.49036428</v>
      </c>
      <c r="L2799" s="444">
        <f t="shared" ca="1" si="152"/>
        <v>-50528575135.177795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53"/>
        <v>-50528575135.177795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-210535729.72990748</v>
      </c>
      <c r="L2800" s="444">
        <f t="shared" ca="1" si="152"/>
        <v>-50739110864.9077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53"/>
        <v>-50739110864.9077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-211412961.9371154</v>
      </c>
      <c r="L2801" s="444">
        <f t="shared" ca="1" si="152"/>
        <v>-50950523826.844818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53"/>
        <v>-50950523826.844818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-212293849.27852008</v>
      </c>
      <c r="L2802" s="444">
        <f t="shared" ca="1" si="152"/>
        <v>-51162817676.123337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53"/>
        <v>-51162817676.123337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-213178406.98384723</v>
      </c>
      <c r="L2803" s="444">
        <f t="shared" ca="1" si="152"/>
        <v>-51375996083.107185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53"/>
        <v>-51375996083.107185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-214066650.34627995</v>
      </c>
      <c r="L2804" s="444">
        <f t="shared" ca="1" si="152"/>
        <v>-51590062733.453468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53"/>
        <v>-51590062733.453468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-214958594.72272277</v>
      </c>
      <c r="L2805" s="444">
        <f t="shared" ca="1" si="152"/>
        <v>-51805021328.176193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53"/>
        <v>-51805021328.176193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-215854255.53406748</v>
      </c>
      <c r="L2806" s="444">
        <f t="shared" ca="1" si="152"/>
        <v>-52020875583.710258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53"/>
        <v>-52020875583.710258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-216753648.26545942</v>
      </c>
      <c r="L2807" s="444">
        <f t="shared" ca="1" si="152"/>
        <v>-52237629231.975716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53"/>
        <v>-52237629231.975716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-217656788.46656549</v>
      </c>
      <c r="L2808" s="444">
        <f t="shared" ca="1" si="152"/>
        <v>-52455286020.442284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53"/>
        <v>-52455286020.442284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-218563691.75184286</v>
      </c>
      <c r="L2809" s="444">
        <f t="shared" ca="1" si="152"/>
        <v>-52673849712.19413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53"/>
        <v>-52673849712.19413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-219474373.80080888</v>
      </c>
      <c r="L2810" s="444">
        <f t="shared" ca="1" si="152"/>
        <v>-52893324085.994942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53"/>
        <v>-52893324085.994942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-220388850.35831225</v>
      </c>
      <c r="L2811" s="444">
        <f t="shared" ca="1" si="152"/>
        <v>-53113712936.353256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53"/>
        <v>-53113712936.353256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-221307137.23480523</v>
      </c>
      <c r="L2812" s="444">
        <f t="shared" ca="1" si="152"/>
        <v>-53335020073.588058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53"/>
        <v>-53335020073.588058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-222229250.3066169</v>
      </c>
      <c r="L2813" s="444">
        <f t="shared" ref="L2813:L3067" ca="1" si="157">I2813-J2813+K2813</f>
        <v>-53557249323.894676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58">L2813</f>
        <v>-53557249323.894676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-223155205.51622778</v>
      </c>
      <c r="L2814" s="444">
        <f t="shared" ca="1" si="157"/>
        <v>-53780404529.410904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58"/>
        <v>-53780404529.410904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-224085018.87254542</v>
      </c>
      <c r="L2815" s="444">
        <f t="shared" ca="1" si="157"/>
        <v>-54004489548.283447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58"/>
        <v>-54004489548.283447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-225018706.45118102</v>
      </c>
      <c r="L2816" s="444">
        <f t="shared" ca="1" si="157"/>
        <v>-54229508254.734627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58"/>
        <v>-54229508254.734627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-225956284.39472762</v>
      </c>
      <c r="L2817" s="444">
        <f t="shared" ca="1" si="157"/>
        <v>-54455464539.129356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58"/>
        <v>-54455464539.129356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-226897768.91303897</v>
      </c>
      <c r="L2818" s="444">
        <f t="shared" ca="1" si="157"/>
        <v>-54682362308.042397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58"/>
        <v>-54682362308.042397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-227843176.28351</v>
      </c>
      <c r="L2819" s="444">
        <f t="shared" ca="1" si="157"/>
        <v>-54910205484.325905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58"/>
        <v>-54910205484.325905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-228792522.85135794</v>
      </c>
      <c r="L2820" s="444">
        <f t="shared" ca="1" si="157"/>
        <v>-55138998007.177261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58"/>
        <v>-55138998007.177261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-229745825.02990526</v>
      </c>
      <c r="L2821" s="444">
        <f t="shared" ca="1" si="157"/>
        <v>-55368743832.207169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58"/>
        <v>-55368743832.207169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-230703099.30086321</v>
      </c>
      <c r="L2822" s="444">
        <f t="shared" ca="1" si="157"/>
        <v>-55599446931.508034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58"/>
        <v>-55599446931.508034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-231664362.21461684</v>
      </c>
      <c r="L2823" s="444">
        <f t="shared" ca="1" si="157"/>
        <v>-55831111293.722649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58"/>
        <v>-55831111293.722649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-232629630.39051104</v>
      </c>
      <c r="L2824" s="444">
        <f t="shared" ca="1" si="157"/>
        <v>-56063740924.113159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58"/>
        <v>-56063740924.113159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-233598920.51713815</v>
      </c>
      <c r="L2825" s="444">
        <f t="shared" ca="1" si="157"/>
        <v>-56297339844.630295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58"/>
        <v>-56297339844.630295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-234572249.35262623</v>
      </c>
      <c r="L2826" s="444">
        <f t="shared" ca="1" si="157"/>
        <v>-56531912093.982918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58"/>
        <v>-56531912093.982918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-235549633.72492886</v>
      </c>
      <c r="L2827" s="444">
        <f t="shared" ca="1" si="157"/>
        <v>-56767461727.707848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58"/>
        <v>-56767461727.707848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-236531090.53211603</v>
      </c>
      <c r="L2828" s="444">
        <f t="shared" ca="1" si="157"/>
        <v>-57003992818.239967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58"/>
        <v>-57003992818.239967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-237516636.74266651</v>
      </c>
      <c r="L2829" s="444">
        <f t="shared" ca="1" si="157"/>
        <v>-57241509454.982635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58"/>
        <v>-57241509454.982635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-238506289.39576098</v>
      </c>
      <c r="L2830" s="444">
        <f t="shared" ca="1" si="157"/>
        <v>-57480015744.378395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58"/>
        <v>-57480015744.378395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-239500065.60157666</v>
      </c>
      <c r="L2831" s="444">
        <f t="shared" ca="1" si="157"/>
        <v>-57719515809.979973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58"/>
        <v>-57719515809.979973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-240497982.54158321</v>
      </c>
      <c r="L2832" s="444">
        <f t="shared" ca="1" si="157"/>
        <v>-57960013792.521553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58"/>
        <v>-57960013792.521553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-241500057.46883982</v>
      </c>
      <c r="L2833" s="444">
        <f t="shared" ca="1" si="157"/>
        <v>-58201513849.990395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58"/>
        <v>-58201513849.990395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-242506307.70829329</v>
      </c>
      <c r="L2834" s="444">
        <f t="shared" ca="1" si="157"/>
        <v>-58444020157.698685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58"/>
        <v>-58444020157.698685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-243516750.65707785</v>
      </c>
      <c r="L2835" s="444">
        <f t="shared" ca="1" si="157"/>
        <v>-58687536908.355766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58"/>
        <v>-58687536908.355766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-244531403.78481567</v>
      </c>
      <c r="L2836" s="444">
        <f t="shared" ca="1" si="157"/>
        <v>-58932068312.140579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58"/>
        <v>-58932068312.140579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-245550284.63391909</v>
      </c>
      <c r="L2837" s="444">
        <f t="shared" ca="1" si="157"/>
        <v>-59177618596.774498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58"/>
        <v>-59177618596.774498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-246573410.81989375</v>
      </c>
      <c r="L2838" s="444">
        <f t="shared" ca="1" si="157"/>
        <v>-59424192007.594391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58"/>
        <v>-59424192007.594391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-247600800.03164327</v>
      </c>
      <c r="L2839" s="444">
        <f t="shared" ca="1" si="157"/>
        <v>-59671792807.626038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58"/>
        <v>-59671792807.626038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-248632470.03177515</v>
      </c>
      <c r="L2840" s="444">
        <f t="shared" ca="1" si="157"/>
        <v>-59920425277.657814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58"/>
        <v>-59920425277.657814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-249668438.65690756</v>
      </c>
      <c r="L2841" s="444">
        <f t="shared" ca="1" si="157"/>
        <v>-60170093716.31472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58"/>
        <v>-60170093716.31472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-250708723.81797799</v>
      </c>
      <c r="L2842" s="444">
        <f t="shared" ca="1" si="157"/>
        <v>-60420802440.132698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58"/>
        <v>-60420802440.132698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-251753343.50055289</v>
      </c>
      <c r="L2843" s="444">
        <f t="shared" ca="1" si="157"/>
        <v>-60672555783.633247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58"/>
        <v>-60672555783.633247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-252802315.76513854</v>
      </c>
      <c r="L2844" s="444">
        <f t="shared" ca="1" si="157"/>
        <v>-60925358099.398384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58"/>
        <v>-60925358099.398384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-253855658.74749327</v>
      </c>
      <c r="L2845" s="444">
        <f t="shared" ca="1" si="157"/>
        <v>-61179213758.145874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58"/>
        <v>-61179213758.145874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-254913390.65894115</v>
      </c>
      <c r="L2846" s="444">
        <f t="shared" ca="1" si="157"/>
        <v>-61434127148.804817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58"/>
        <v>-61434127148.804817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-255975529.78668675</v>
      </c>
      <c r="L2847" s="444">
        <f t="shared" ca="1" si="157"/>
        <v>-61690102678.591507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58"/>
        <v>-61690102678.591507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-257042094.49413127</v>
      </c>
      <c r="L2848" s="444">
        <f t="shared" ca="1" si="157"/>
        <v>-61947144773.08564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58"/>
        <v>-61947144773.08564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-258113103.22119015</v>
      </c>
      <c r="L2849" s="444">
        <f t="shared" ca="1" si="157"/>
        <v>-62205257876.306831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58"/>
        <v>-62205257876.306831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-259188574.48461178</v>
      </c>
      <c r="L2850" s="444">
        <f t="shared" ca="1" si="157"/>
        <v>-62464446450.791443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58"/>
        <v>-62464446450.791443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-260268526.87829766</v>
      </c>
      <c r="L2851" s="444">
        <f t="shared" ca="1" si="157"/>
        <v>-62724714977.669739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58"/>
        <v>-62724714977.669739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-261352979.0736239</v>
      </c>
      <c r="L2852" s="444">
        <f t="shared" ca="1" si="157"/>
        <v>-62986067956.743362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58"/>
        <v>-62986067956.743362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-262441949.81976402</v>
      </c>
      <c r="L2853" s="444">
        <f t="shared" ca="1" si="157"/>
        <v>-63248509906.563126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58"/>
        <v>-63248509906.563126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-263535457.94401303</v>
      </c>
      <c r="L2854" s="444">
        <f t="shared" ca="1" si="157"/>
        <v>-63512045364.507141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58"/>
        <v>-63512045364.507141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-264633522.3521131</v>
      </c>
      <c r="L2855" s="444">
        <f t="shared" ca="1" si="157"/>
        <v>-63776678886.859253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58"/>
        <v>-63776678886.859253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-265736162.02858022</v>
      </c>
      <c r="L2856" s="444">
        <f t="shared" ca="1" si="157"/>
        <v>-64042415048.887833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58"/>
        <v>-64042415048.887833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-266843396.03703263</v>
      </c>
      <c r="L2857" s="444">
        <f t="shared" ca="1" si="157"/>
        <v>-64309258444.924866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58"/>
        <v>-64309258444.924866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-267955243.52052027</v>
      </c>
      <c r="L2858" s="444">
        <f t="shared" ca="1" si="157"/>
        <v>-64577213688.445389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58"/>
        <v>-64577213688.445389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-269071723.70185578</v>
      </c>
      <c r="L2859" s="444">
        <f t="shared" ca="1" si="157"/>
        <v>-64846285412.147247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58"/>
        <v>-64846285412.147247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-270192855.8839469</v>
      </c>
      <c r="L2860" s="444">
        <f t="shared" ca="1" si="157"/>
        <v>-65116478268.031197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58"/>
        <v>-65116478268.031197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-271318659.45012999</v>
      </c>
      <c r="L2861" s="444">
        <f t="shared" ca="1" si="157"/>
        <v>-65387796927.481323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58"/>
        <v>-65387796927.481323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-272449153.86450553</v>
      </c>
      <c r="L2862" s="444">
        <f t="shared" ca="1" si="157"/>
        <v>-65660246081.345825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58"/>
        <v>-65660246081.345825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-273584358.67227429</v>
      </c>
      <c r="L2863" s="444">
        <f t="shared" ca="1" si="157"/>
        <v>-65933830440.018097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58"/>
        <v>-65933830440.018097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-274724293.5000754</v>
      </c>
      <c r="L2864" s="444">
        <f t="shared" ca="1" si="157"/>
        <v>-66208554733.518173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58"/>
        <v>-66208554733.518173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-275868978.05632573</v>
      </c>
      <c r="L2865" s="444">
        <f t="shared" ca="1" si="157"/>
        <v>-66484423711.574501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58"/>
        <v>-66484423711.574501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-277018432.13156044</v>
      </c>
      <c r="L2866" s="444">
        <f t="shared" ca="1" si="157"/>
        <v>-66761442143.706062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58"/>
        <v>-66761442143.706062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-278172675.59877527</v>
      </c>
      <c r="L2867" s="444">
        <f t="shared" ca="1" si="157"/>
        <v>-67039614819.30484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58"/>
        <v>-67039614819.30484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-279331728.41377014</v>
      </c>
      <c r="L2868" s="444">
        <f t="shared" ca="1" si="157"/>
        <v>-67318946547.718613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58"/>
        <v>-67318946547.718613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-280495610.61549419</v>
      </c>
      <c r="L2869" s="444">
        <f t="shared" ca="1" si="157"/>
        <v>-67599442158.334106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58"/>
        <v>-67599442158.334106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-281664342.32639211</v>
      </c>
      <c r="L2870" s="444">
        <f t="shared" ca="1" si="157"/>
        <v>-67881106500.6605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58"/>
        <v>-67881106500.6605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-282837943.75275207</v>
      </c>
      <c r="L2871" s="444">
        <f t="shared" ca="1" si="157"/>
        <v>-68163944444.413254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58"/>
        <v>-68163944444.413254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-284016435.1850552</v>
      </c>
      <c r="L2872" s="444">
        <f t="shared" ca="1" si="157"/>
        <v>-68447960879.598312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58"/>
        <v>-68447960879.598312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-285199836.9983263</v>
      </c>
      <c r="L2873" s="444">
        <f t="shared" ca="1" si="157"/>
        <v>-68733160716.596634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58"/>
        <v>-68733160716.596634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-286388169.65248597</v>
      </c>
      <c r="L2874" s="444">
        <f t="shared" ca="1" si="157"/>
        <v>-69019548886.249115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58"/>
        <v>-69019548886.249115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-287581453.69270462</v>
      </c>
      <c r="L2875" s="444">
        <f t="shared" ca="1" si="157"/>
        <v>-69307130339.941818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58"/>
        <v>-69307130339.941818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-288779709.74975759</v>
      </c>
      <c r="L2876" s="444">
        <f t="shared" ca="1" si="157"/>
        <v>-69595910049.691574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58"/>
        <v>-69595910049.691574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-289982958.54038155</v>
      </c>
      <c r="L2877" s="444">
        <f t="shared" ca="1" si="157"/>
        <v>-69885893008.231949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58"/>
        <v>-69885893008.231949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-291191220.8676331</v>
      </c>
      <c r="L2878" s="444">
        <f t="shared" ca="1" si="157"/>
        <v>-70177084229.099579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58"/>
        <v>-70177084229.099579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-292404517.62124825</v>
      </c>
      <c r="L2879" s="444">
        <f t="shared" ca="1" si="157"/>
        <v>-70469488746.720825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58"/>
        <v>-70469488746.720825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-293622869.77800345</v>
      </c>
      <c r="L2880" s="444">
        <f t="shared" ca="1" si="157"/>
        <v>-70763111616.498825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58"/>
        <v>-70763111616.498825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-294846298.40207845</v>
      </c>
      <c r="L2881" s="444">
        <f t="shared" ca="1" si="157"/>
        <v>-71057957914.900909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58"/>
        <v>-71057957914.900909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-296074824.64542043</v>
      </c>
      <c r="L2882" s="444">
        <f t="shared" ca="1" si="157"/>
        <v>-71354032739.546326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58"/>
        <v>-71354032739.546326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-297308469.7481097</v>
      </c>
      <c r="L2883" s="444">
        <f t="shared" ca="1" si="157"/>
        <v>-71651341209.294434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58"/>
        <v>-71651341209.294434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-298547255.03872681</v>
      </c>
      <c r="L2884" s="444">
        <f t="shared" ca="1" si="157"/>
        <v>-71949888464.33316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58"/>
        <v>-71949888464.33316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-299791201.93472147</v>
      </c>
      <c r="L2885" s="444">
        <f t="shared" ca="1" si="157"/>
        <v>-72249679666.267883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58"/>
        <v>-72249679666.267883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-301040331.94278282</v>
      </c>
      <c r="L2886" s="444">
        <f t="shared" ca="1" si="157"/>
        <v>-72550719998.210663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58"/>
        <v>-72550719998.210663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-302294666.6592111</v>
      </c>
      <c r="L2887" s="444">
        <f t="shared" ca="1" si="157"/>
        <v>-72853014664.869873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58"/>
        <v>-72853014664.869873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-303554227.77029115</v>
      </c>
      <c r="L2888" s="444">
        <f t="shared" ca="1" si="157"/>
        <v>-73156568892.640167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58"/>
        <v>-73156568892.640167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-304819037.05266738</v>
      </c>
      <c r="L2889" s="444">
        <f t="shared" ca="1" si="157"/>
        <v>-73461387929.692841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58"/>
        <v>-73461387929.692841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-306089116.37372017</v>
      </c>
      <c r="L2890" s="444">
        <f t="shared" ca="1" si="157"/>
        <v>-73767477046.066559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58"/>
        <v>-73767477046.066559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-307364487.691944</v>
      </c>
      <c r="L2891" s="444">
        <f t="shared" ca="1" si="157"/>
        <v>-74074841533.758499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58"/>
        <v>-74074841533.758499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-308645173.05732709</v>
      </c>
      <c r="L2892" s="444">
        <f t="shared" ca="1" si="157"/>
        <v>-74383486706.815826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58"/>
        <v>-74383486706.815826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-309931194.6117326</v>
      </c>
      <c r="L2893" s="444">
        <f t="shared" ca="1" si="157"/>
        <v>-74693417901.427567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58"/>
        <v>-74693417901.427567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-311222574.5892815</v>
      </c>
      <c r="L2894" s="444">
        <f t="shared" ca="1" si="157"/>
        <v>-75004640476.016846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58"/>
        <v>-75004640476.016846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-312519335.31673688</v>
      </c>
      <c r="L2895" s="444">
        <f t="shared" ca="1" si="157"/>
        <v>-75317159811.333588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58"/>
        <v>-75317159811.333588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-313821499.21388996</v>
      </c>
      <c r="L2896" s="444">
        <f t="shared" ca="1" si="157"/>
        <v>-75630981310.54747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58"/>
        <v>-75630981310.54747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-315129088.79394782</v>
      </c>
      <c r="L2897" s="444">
        <f t="shared" ca="1" si="157"/>
        <v>-75946110399.341415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58"/>
        <v>-75946110399.341415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-316442126.66392255</v>
      </c>
      <c r="L2898" s="444">
        <f t="shared" ca="1" si="157"/>
        <v>-76262552526.005341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58"/>
        <v>-76262552526.005341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-317760635.52502227</v>
      </c>
      <c r="L2899" s="444">
        <f t="shared" ca="1" si="157"/>
        <v>-76580313161.530365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58"/>
        <v>-76580313161.530365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-319084638.17304319</v>
      </c>
      <c r="L2900" s="444">
        <f t="shared" ca="1" si="157"/>
        <v>-76899397799.703415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58"/>
        <v>-76899397799.703415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-320414157.49876422</v>
      </c>
      <c r="L2901" s="444">
        <f t="shared" ca="1" si="157"/>
        <v>-77219811957.202179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58"/>
        <v>-77219811957.202179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-321749216.4883424</v>
      </c>
      <c r="L2902" s="444">
        <f t="shared" ca="1" si="157"/>
        <v>-77541561173.690521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58"/>
        <v>-77541561173.690521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-323089838.22371048</v>
      </c>
      <c r="L2903" s="444">
        <f t="shared" ca="1" si="157"/>
        <v>-77864651011.91423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58"/>
        <v>-77864651011.91423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-324436045.88297594</v>
      </c>
      <c r="L2904" s="444">
        <f t="shared" ca="1" si="157"/>
        <v>-78189087057.797211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58"/>
        <v>-78189087057.797211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-325787862.74082172</v>
      </c>
      <c r="L2905" s="444">
        <f t="shared" ca="1" si="157"/>
        <v>-78514874920.538025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58"/>
        <v>-78514874920.538025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-327145312.16890842</v>
      </c>
      <c r="L2906" s="444">
        <f t="shared" ca="1" si="157"/>
        <v>-78842020232.70694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58"/>
        <v>-78842020232.70694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-328508417.63627893</v>
      </c>
      <c r="L2907" s="444">
        <f t="shared" ca="1" si="157"/>
        <v>-79170528650.343216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58"/>
        <v>-79170528650.343216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-329877202.70976341</v>
      </c>
      <c r="L2908" s="444">
        <f t="shared" ca="1" si="157"/>
        <v>-79500405853.052979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58"/>
        <v>-79500405853.052979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-331251691.05438739</v>
      </c>
      <c r="L2909" s="444">
        <f t="shared" ca="1" si="157"/>
        <v>-79831657544.107361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58"/>
        <v>-79831657544.107361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-332631906.43378067</v>
      </c>
      <c r="L2910" s="444">
        <f t="shared" ca="1" si="157"/>
        <v>-80164289450.541138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58"/>
        <v>-80164289450.541138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-334017872.7105881</v>
      </c>
      <c r="L2911" s="444">
        <f t="shared" ca="1" si="157"/>
        <v>-80498307323.251724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58"/>
        <v>-80498307323.251724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-335409613.84688216</v>
      </c>
      <c r="L2912" s="444">
        <f t="shared" ca="1" si="157"/>
        <v>-80833716937.098602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58"/>
        <v>-80833716937.098602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-336807153.90457749</v>
      </c>
      <c r="L2913" s="444">
        <f t="shared" ca="1" si="157"/>
        <v>-81170524091.003174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58"/>
        <v>-81170524091.003174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-338210517.04584658</v>
      </c>
      <c r="L2914" s="444">
        <f t="shared" ca="1" si="157"/>
        <v>-81508734608.049026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58"/>
        <v>-81508734608.049026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-339619727.53353763</v>
      </c>
      <c r="L2915" s="444">
        <f t="shared" ca="1" si="157"/>
        <v>-81848354335.582565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58"/>
        <v>-81848354335.582565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-341034809.73159403</v>
      </c>
      <c r="L2916" s="444">
        <f t="shared" ca="1" si="157"/>
        <v>-82189389145.314163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58"/>
        <v>-82189389145.314163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-342455788.10547566</v>
      </c>
      <c r="L2917" s="444">
        <f t="shared" ca="1" si="157"/>
        <v>-82531844933.419632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58"/>
        <v>-82531844933.419632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-343882687.2225818</v>
      </c>
      <c r="L2918" s="444">
        <f t="shared" ca="1" si="157"/>
        <v>-82875727620.642212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58"/>
        <v>-82875727620.642212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-345315531.75267589</v>
      </c>
      <c r="L2919" s="444">
        <f t="shared" ca="1" si="157"/>
        <v>-83221043152.394882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58"/>
        <v>-83221043152.394882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-346754346.46831203</v>
      </c>
      <c r="L2920" s="444">
        <f t="shared" ca="1" si="157"/>
        <v>-83567797498.86319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58"/>
        <v>-83567797498.86319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-348199156.24526328</v>
      </c>
      <c r="L2921" s="444">
        <f t="shared" ca="1" si="157"/>
        <v>-83915996655.108459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58"/>
        <v>-83915996655.108459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-349649986.06295192</v>
      </c>
      <c r="L2922" s="444">
        <f t="shared" ca="1" si="157"/>
        <v>-84265646641.171417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58"/>
        <v>-84265646641.171417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-351106861.00488091</v>
      </c>
      <c r="L2923" s="444">
        <f t="shared" ca="1" si="157"/>
        <v>-84616753502.1763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58"/>
        <v>-84616753502.1763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-352569806.25906789</v>
      </c>
      <c r="L2924" s="444">
        <f t="shared" ca="1" si="157"/>
        <v>-84969323308.435364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58"/>
        <v>-84969323308.435364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-354038847.11848068</v>
      </c>
      <c r="L2925" s="444">
        <f t="shared" ca="1" si="157"/>
        <v>-85323362155.553848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58"/>
        <v>-85323362155.553848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-355514008.98147434</v>
      </c>
      <c r="L2926" s="444">
        <f t="shared" ca="1" si="157"/>
        <v>-85678876164.535324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58"/>
        <v>-85678876164.535324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-356995317.35223049</v>
      </c>
      <c r="L2927" s="444">
        <f t="shared" ca="1" si="157"/>
        <v>-86035871481.887558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58"/>
        <v>-86035871481.887558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-358482797.84119815</v>
      </c>
      <c r="L2928" s="444">
        <f t="shared" ca="1" si="157"/>
        <v>-86394354279.72876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58"/>
        <v>-86394354279.72876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-359976476.16553652</v>
      </c>
      <c r="L2929" s="444">
        <f t="shared" ca="1" si="157"/>
        <v>-86754330755.894302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58"/>
        <v>-86754330755.894302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-361476378.14955962</v>
      </c>
      <c r="L2930" s="444">
        <f t="shared" ca="1" si="157"/>
        <v>-87115807134.043869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58"/>
        <v>-87115807134.043869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-362982529.72518277</v>
      </c>
      <c r="L2931" s="444">
        <f t="shared" ca="1" si="157"/>
        <v>-87478789663.769058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58"/>
        <v>-87478789663.769058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-364494956.93237108</v>
      </c>
      <c r="L2932" s="444">
        <f t="shared" ca="1" si="157"/>
        <v>-87843284620.701431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58"/>
        <v>-87843284620.701431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-366013685.91958928</v>
      </c>
      <c r="L2933" s="444">
        <f t="shared" ca="1" si="157"/>
        <v>-88209298306.621017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58"/>
        <v>-88209298306.621017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-367538742.94425422</v>
      </c>
      <c r="L2934" s="444">
        <f t="shared" ca="1" si="157"/>
        <v>-88576837049.565277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58"/>
        <v>-88576837049.565277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-369070154.37318867</v>
      </c>
      <c r="L2935" s="444">
        <f t="shared" ca="1" si="157"/>
        <v>-88945907203.938461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58"/>
        <v>-88945907203.938461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-370607946.68307692</v>
      </c>
      <c r="L2936" s="444">
        <f t="shared" ca="1" si="157"/>
        <v>-89316515150.621536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58"/>
        <v>-89316515150.621536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-372152146.46092308</v>
      </c>
      <c r="L2937" s="444">
        <f t="shared" ca="1" si="157"/>
        <v>-89688667297.082458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58"/>
        <v>-89688667297.082458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-373702780.40451026</v>
      </c>
      <c r="L2938" s="444">
        <f t="shared" ca="1" si="157"/>
        <v>-90062370077.486969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58"/>
        <v>-90062370077.486969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-375259875.32286239</v>
      </c>
      <c r="L2939" s="444">
        <f t="shared" ca="1" si="157"/>
        <v>-90437629952.80983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58"/>
        <v>-90437629952.80983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-376823458.1367076</v>
      </c>
      <c r="L2940" s="444">
        <f t="shared" ca="1" si="157"/>
        <v>-90814453410.946533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58"/>
        <v>-90814453410.946533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-378393555.87894386</v>
      </c>
      <c r="L2941" s="444">
        <f t="shared" ca="1" si="157"/>
        <v>-91192846966.82547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58"/>
        <v>-91192846966.82547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-379970195.69510615</v>
      </c>
      <c r="L2942" s="444">
        <f t="shared" ca="1" si="157"/>
        <v>-91572817162.520569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58"/>
        <v>-91572817162.520569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-381553404.84383571</v>
      </c>
      <c r="L2943" s="444">
        <f t="shared" ca="1" si="157"/>
        <v>-91954370567.36441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58"/>
        <v>-91954370567.36441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-383143210.69735169</v>
      </c>
      <c r="L2944" s="444">
        <f t="shared" ca="1" si="157"/>
        <v>-92337513778.061768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58"/>
        <v>-92337513778.061768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-384739640.74192405</v>
      </c>
      <c r="L2945" s="444">
        <f t="shared" ca="1" si="157"/>
        <v>-92722253418.803696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58"/>
        <v>-92722253418.803696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-386342722.57834876</v>
      </c>
      <c r="L2946" s="444">
        <f t="shared" ca="1" si="157"/>
        <v>-93108596141.38205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58"/>
        <v>-93108596141.38205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-387952483.92242521</v>
      </c>
      <c r="L2947" s="444">
        <f t="shared" ca="1" si="157"/>
        <v>-93496548625.304474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58"/>
        <v>-93496548625.304474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-389568952.60543531</v>
      </c>
      <c r="L2948" s="444">
        <f t="shared" ca="1" si="157"/>
        <v>-93886117577.909912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58"/>
        <v>-93886117577.909912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-391192156.57462466</v>
      </c>
      <c r="L2949" s="444">
        <f t="shared" ca="1" si="157"/>
        <v>-94277309734.484543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58"/>
        <v>-94277309734.484543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-392822123.89368558</v>
      </c>
      <c r="L2950" s="444">
        <f t="shared" ca="1" si="157"/>
        <v>-94670131858.378235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58"/>
        <v>-94670131858.378235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-394458882.74324262</v>
      </c>
      <c r="L2951" s="444">
        <f t="shared" ca="1" si="157"/>
        <v>-95064590741.121475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58"/>
        <v>-95064590741.121475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-396102461.42133945</v>
      </c>
      <c r="L2952" s="444">
        <f t="shared" ca="1" si="157"/>
        <v>-95460693202.542816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58"/>
        <v>-95460693202.542816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-397752888.3439284</v>
      </c>
      <c r="L2953" s="444">
        <f t="shared" ca="1" si="157"/>
        <v>-95858446090.886749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58"/>
        <v>-95858446090.886749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-399410192.04536146</v>
      </c>
      <c r="L2954" s="444">
        <f t="shared" ca="1" si="157"/>
        <v>-96257856282.932114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58"/>
        <v>-96257856282.932114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-401074401.17888379</v>
      </c>
      <c r="L2955" s="444">
        <f t="shared" ca="1" si="157"/>
        <v>-96658930684.110992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58"/>
        <v>-96658930684.110992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-402745544.51712912</v>
      </c>
      <c r="L2956" s="444">
        <f t="shared" ca="1" si="157"/>
        <v>-97061676228.628128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58"/>
        <v>-97061676228.628128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-404423650.95261717</v>
      </c>
      <c r="L2957" s="444">
        <f t="shared" ca="1" si="157"/>
        <v>-97466099879.58075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58"/>
        <v>-97466099879.58075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-406108749.49825311</v>
      </c>
      <c r="L2958" s="444">
        <f t="shared" ca="1" si="157"/>
        <v>-97872208629.07901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58"/>
        <v>-97872208629.07901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-407800869.28782922</v>
      </c>
      <c r="L2959" s="444">
        <f t="shared" ca="1" si="157"/>
        <v>-98280009498.366837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58"/>
        <v>-98280009498.366837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-409500039.57652849</v>
      </c>
      <c r="L2960" s="444">
        <f t="shared" ca="1" si="157"/>
        <v>-98689509537.943359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58"/>
        <v>-98689509537.943359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-411206289.74143064</v>
      </c>
      <c r="L2961" s="444">
        <f t="shared" ca="1" si="157"/>
        <v>-99100715827.684784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58"/>
        <v>-99100715827.684784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-412919649.28201991</v>
      </c>
      <c r="L2962" s="444">
        <f t="shared" ca="1" si="157"/>
        <v>-99513635476.966797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58"/>
        <v>-99513635476.966797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-414640147.82069498</v>
      </c>
      <c r="L2963" s="444">
        <f t="shared" ca="1" si="157"/>
        <v>-99928275624.787491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58"/>
        <v>-99928275624.787491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-416367815.1032812</v>
      </c>
      <c r="L2964" s="444">
        <f t="shared" ca="1" si="157"/>
        <v>-100344643439.89078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58"/>
        <v>-100344643439.89078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-418102680.99954492</v>
      </c>
      <c r="L2965" s="444">
        <f t="shared" ca="1" si="157"/>
        <v>-100762746120.89032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58"/>
        <v>-100762746120.89032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-419844775.50370967</v>
      </c>
      <c r="L2966" s="444">
        <f t="shared" ca="1" si="157"/>
        <v>-101182590896.39403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58"/>
        <v>-101182590896.39403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-421594128.7349751</v>
      </c>
      <c r="L2967" s="444">
        <f t="shared" ca="1" si="157"/>
        <v>-101604185025.129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58"/>
        <v>-101604185025.129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-423350770.93803751</v>
      </c>
      <c r="L2968" s="444">
        <f t="shared" ca="1" si="157"/>
        <v>-102027535796.06703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58"/>
        <v>-102027535796.06703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-425114732.48361266</v>
      </c>
      <c r="L2969" s="444">
        <f t="shared" ca="1" si="157"/>
        <v>-102452650528.55064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58"/>
        <v>-102452650528.55064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-426886043.86896104</v>
      </c>
      <c r="L2970" s="444">
        <f t="shared" ca="1" si="157"/>
        <v>-102879536572.4196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58"/>
        <v>-102879536572.4196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-428664735.71841502</v>
      </c>
      <c r="L2971" s="444">
        <f t="shared" ca="1" si="157"/>
        <v>-103308201308.13802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58"/>
        <v>-103308201308.13802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-430450838.78390837</v>
      </c>
      <c r="L2972" s="444">
        <f t="shared" ca="1" si="157"/>
        <v>-103738652146.92192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58"/>
        <v>-103738652146.92192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-432244383.945508</v>
      </c>
      <c r="L2973" s="444">
        <f t="shared" ca="1" si="157"/>
        <v>-104170896530.86743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58"/>
        <v>-104170896530.86743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-434045402.21194762</v>
      </c>
      <c r="L2974" s="444">
        <f t="shared" ca="1" si="157"/>
        <v>-104604941933.07938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58"/>
        <v>-104604941933.07938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-435853924.72116405</v>
      </c>
      <c r="L2975" s="444">
        <f t="shared" ca="1" si="157"/>
        <v>-105040795857.80054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58"/>
        <v>-105040795857.80054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-437669982.74083555</v>
      </c>
      <c r="L2976" s="444">
        <f t="shared" ca="1" si="157"/>
        <v>-105478465840.54137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58"/>
        <v>-105478465840.54137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-439493607.66892236</v>
      </c>
      <c r="L2977" s="444">
        <f t="shared" ca="1" si="157"/>
        <v>-105917959448.21028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58"/>
        <v>-105917959448.21028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-441324831.03420949</v>
      </c>
      <c r="L2978" s="444">
        <f t="shared" ca="1" si="157"/>
        <v>-106359284279.24449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58"/>
        <v>-106359284279.24449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-443163684.49685204</v>
      </c>
      <c r="L2979" s="444">
        <f t="shared" ca="1" si="157"/>
        <v>-106802447963.74135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58"/>
        <v>-106802447963.74135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-445010199.84892225</v>
      </c>
      <c r="L2980" s="444">
        <f t="shared" ca="1" si="157"/>
        <v>-107247458163.59027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58"/>
        <v>-107247458163.59027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-446864409.01495945</v>
      </c>
      <c r="L2981" s="444">
        <f t="shared" ca="1" si="157"/>
        <v>-107694322572.60522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58"/>
        <v>-107694322572.60522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-448726344.05252182</v>
      </c>
      <c r="L2982" s="444">
        <f t="shared" ca="1" si="157"/>
        <v>-108143048916.65775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58"/>
        <v>-108143048916.65775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-450596037.1527406</v>
      </c>
      <c r="L2983" s="444">
        <f t="shared" ca="1" si="157"/>
        <v>-108593644953.81049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58"/>
        <v>-108593644953.81049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-452473520.64087701</v>
      </c>
      <c r="L2984" s="444">
        <f t="shared" ca="1" si="157"/>
        <v>-109046118474.45137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58"/>
        <v>-109046118474.45137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-454358826.97688073</v>
      </c>
      <c r="L2985" s="444">
        <f t="shared" ca="1" si="157"/>
        <v>-109500477301.42825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58"/>
        <v>-109500477301.42825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-456251988.75595105</v>
      </c>
      <c r="L2986" s="444">
        <f t="shared" ca="1" si="157"/>
        <v>-109956729290.1842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58"/>
        <v>-109956729290.1842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-458153038.7091009</v>
      </c>
      <c r="L2987" s="444">
        <f t="shared" ca="1" si="157"/>
        <v>-110414882328.89331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58"/>
        <v>-110414882328.89331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-460062009.70372206</v>
      </c>
      <c r="L2988" s="444">
        <f t="shared" ca="1" si="157"/>
        <v>-110874944338.59703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58"/>
        <v>-110874944338.59703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-461978934.74415421</v>
      </c>
      <c r="L2989" s="444">
        <f t="shared" ca="1" si="157"/>
        <v>-111336923273.34119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58"/>
        <v>-111336923273.34119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-463903846.97225499</v>
      </c>
      <c r="L2990" s="444">
        <f t="shared" ca="1" si="157"/>
        <v>-111800827120.31345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58"/>
        <v>-111800827120.31345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-465836779.66797268</v>
      </c>
      <c r="L2991" s="444">
        <f t="shared" ca="1" si="157"/>
        <v>-112266663899.98141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58"/>
        <v>-112266663899.98141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-467777766.24992257</v>
      </c>
      <c r="L2992" s="444">
        <f t="shared" ca="1" si="157"/>
        <v>-112734441666.23134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58"/>
        <v>-112734441666.23134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-469726840.27596384</v>
      </c>
      <c r="L2993" s="444">
        <f t="shared" ca="1" si="157"/>
        <v>-113204168506.50731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58"/>
        <v>-113204168506.50731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-471684035.44378036</v>
      </c>
      <c r="L2994" s="444">
        <f t="shared" ca="1" si="157"/>
        <v>-113675852541.9511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58"/>
        <v>-113675852541.9511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-473649385.59146291</v>
      </c>
      <c r="L2995" s="444">
        <f t="shared" ca="1" si="157"/>
        <v>-114149501927.54256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58"/>
        <v>-114149501927.54256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-475622924.69809395</v>
      </c>
      <c r="L2996" s="444">
        <f t="shared" ca="1" si="157"/>
        <v>-114625124852.24065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58"/>
        <v>-114625124852.24065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-477604686.88433605</v>
      </c>
      <c r="L2997" s="444">
        <f t="shared" ca="1" si="157"/>
        <v>-115102729539.12498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58"/>
        <v>-115102729539.12498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-479594706.41302085</v>
      </c>
      <c r="L2998" s="444">
        <f t="shared" ca="1" si="157"/>
        <v>-115582324245.53801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58"/>
        <v>-115582324245.53801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-481593017.68974167</v>
      </c>
      <c r="L2999" s="444">
        <f t="shared" ca="1" si="157"/>
        <v>-116063917263.22775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58"/>
        <v>-116063917263.22775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-483599655.26344901</v>
      </c>
      <c r="L3000" s="444">
        <f t="shared" ca="1" si="157"/>
        <v>-116547516918.4912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58"/>
        <v>-116547516918.4912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-485614653.82704663</v>
      </c>
      <c r="L3001" s="444">
        <f t="shared" ca="1" si="157"/>
        <v>-117033131572.31824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58"/>
        <v>-117033131572.31824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-487638048.21799272</v>
      </c>
      <c r="L3002" s="444">
        <f t="shared" ca="1" si="157"/>
        <v>-117520769620.53622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58"/>
        <v>-117520769620.53622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-489669873.41890091</v>
      </c>
      <c r="L3003" s="444">
        <f t="shared" ca="1" si="157"/>
        <v>-118010439493.95512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58"/>
        <v>-118010439493.95512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-491710164.55814636</v>
      </c>
      <c r="L3004" s="444">
        <f t="shared" ca="1" si="157"/>
        <v>-118502149658.51328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58"/>
        <v>-118502149658.51328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-493758956.91047198</v>
      </c>
      <c r="L3005" s="444">
        <f t="shared" ca="1" si="157"/>
        <v>-118995908615.42375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58"/>
        <v>-118995908615.42375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-495816285.89759892</v>
      </c>
      <c r="L3006" s="444">
        <f t="shared" ca="1" si="157"/>
        <v>-119491724901.32135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58"/>
        <v>-119491724901.32135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-497882187.08883893</v>
      </c>
      <c r="L3007" s="444">
        <f t="shared" ca="1" si="157"/>
        <v>-119989607088.41019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58"/>
        <v>-119989607088.41019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-499956696.20170909</v>
      </c>
      <c r="L3008" s="444">
        <f t="shared" ca="1" si="157"/>
        <v>-120489563784.61189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58"/>
        <v>-120489563784.61189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-502039849.10254961</v>
      </c>
      <c r="L3009" s="444">
        <f t="shared" ca="1" si="157"/>
        <v>-120991603633.71445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58"/>
        <v>-120991603633.71445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-504131681.80714357</v>
      </c>
      <c r="L3010" s="444">
        <f t="shared" ca="1" si="157"/>
        <v>-121495735315.52159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58"/>
        <v>-121495735315.52159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-506232230.48133993</v>
      </c>
      <c r="L3011" s="444">
        <f t="shared" ca="1" si="157"/>
        <v>-122001967546.00293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58"/>
        <v>-122001967546.00293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-508341531.44167888</v>
      </c>
      <c r="L3012" s="444">
        <f t="shared" ca="1" si="157"/>
        <v>-122510309077.44461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58"/>
        <v>-122510309077.44461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-510459621.15601915</v>
      </c>
      <c r="L3013" s="444">
        <f t="shared" ca="1" si="157"/>
        <v>-123020768698.60063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58"/>
        <v>-123020768698.60063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-512586536.24416929</v>
      </c>
      <c r="L3014" s="444">
        <f t="shared" ca="1" si="157"/>
        <v>-123533355234.8448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58"/>
        <v>-123533355234.8448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-514722313.47851998</v>
      </c>
      <c r="L3015" s="444">
        <f t="shared" ca="1" si="157"/>
        <v>-124048077548.32332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58"/>
        <v>-124048077548.32332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-516866989.78468049</v>
      </c>
      <c r="L3016" s="444">
        <f t="shared" ca="1" si="157"/>
        <v>-124564944538.108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58"/>
        <v>-124564944538.108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-519020602.24211669</v>
      </c>
      <c r="L3017" s="444">
        <f t="shared" ca="1" si="157"/>
        <v>-125083965140.35011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58"/>
        <v>-125083965140.35011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-521183188.08479214</v>
      </c>
      <c r="L3018" s="444">
        <f t="shared" ca="1" si="157"/>
        <v>-125605148328.43491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58"/>
        <v>-125605148328.43491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-523354784.70181203</v>
      </c>
      <c r="L3019" s="444">
        <f t="shared" ca="1" si="157"/>
        <v>-126128503113.13672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58"/>
        <v>-126128503113.13672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-525535429.63806963</v>
      </c>
      <c r="L3020" s="444">
        <f t="shared" ca="1" si="157"/>
        <v>-126654038542.7748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58"/>
        <v>-126654038542.7748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-527725160.59489495</v>
      </c>
      <c r="L3021" s="444">
        <f t="shared" ca="1" si="157"/>
        <v>-127181763703.36969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58"/>
        <v>-127181763703.36969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-529924015.43070704</v>
      </c>
      <c r="L3022" s="444">
        <f t="shared" ca="1" si="157"/>
        <v>-127711687718.8004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58"/>
        <v>-127711687718.8004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-532132032.1616683</v>
      </c>
      <c r="L3023" s="444">
        <f t="shared" ca="1" si="157"/>
        <v>-128243819750.96207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58"/>
        <v>-128243819750.96207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-534349248.96234196</v>
      </c>
      <c r="L3024" s="444">
        <f t="shared" ca="1" si="157"/>
        <v>-128778168999.92441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58"/>
        <v>-128778168999.92441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-536575704.16635168</v>
      </c>
      <c r="L3025" s="444">
        <f t="shared" ca="1" si="157"/>
        <v>-129314744704.09076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58"/>
        <v>-129314744704.09076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-538811436.26704478</v>
      </c>
      <c r="L3026" s="444">
        <f t="shared" ca="1" si="157"/>
        <v>-129853556140.3578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58"/>
        <v>-129853556140.3578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-541056483.91815746</v>
      </c>
      <c r="L3027" s="444">
        <f t="shared" ca="1" si="157"/>
        <v>-130394612624.27596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58"/>
        <v>-130394612624.27596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-543310885.93448317</v>
      </c>
      <c r="L3028" s="444">
        <f t="shared" ca="1" si="157"/>
        <v>-130937923510.21043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58"/>
        <v>-130937923510.21043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-545574681.29254341</v>
      </c>
      <c r="L3029" s="444">
        <f t="shared" ca="1" si="157"/>
        <v>-131483498191.50298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58"/>
        <v>-131483498191.50298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-547847909.13126242</v>
      </c>
      <c r="L3030" s="444">
        <f t="shared" ca="1" si="157"/>
        <v>-132031346100.63423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58"/>
        <v>-132031346100.63423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-550130608.75264263</v>
      </c>
      <c r="L3031" s="444">
        <f t="shared" ca="1" si="157"/>
        <v>-132581476709.38687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58"/>
        <v>-132581476709.38687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-552422819.62244534</v>
      </c>
      <c r="L3032" s="444">
        <f t="shared" ca="1" si="157"/>
        <v>-133133899529.00932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58"/>
        <v>-133133899529.00932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-554724581.37087214</v>
      </c>
      <c r="L3033" s="444">
        <f t="shared" ca="1" si="157"/>
        <v>-133688624110.38019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58"/>
        <v>-133688624110.38019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-557035933.7932508</v>
      </c>
      <c r="L3034" s="444">
        <f t="shared" ca="1" si="157"/>
        <v>-134245660044.17343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58"/>
        <v>-134245660044.17343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-559356916.85072267</v>
      </c>
      <c r="L3035" s="444">
        <f t="shared" ca="1" si="157"/>
        <v>-134805016961.02415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58"/>
        <v>-134805016961.02415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-561687570.67093396</v>
      </c>
      <c r="L3036" s="444">
        <f t="shared" ca="1" si="157"/>
        <v>-135366704531.69508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58"/>
        <v>-135366704531.69508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-564027935.54872954</v>
      </c>
      <c r="L3037" s="444">
        <f t="shared" ca="1" si="157"/>
        <v>-135930732467.24382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58"/>
        <v>-135930732467.24382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-566378051.94684923</v>
      </c>
      <c r="L3038" s="444">
        <f t="shared" ca="1" si="157"/>
        <v>-136497110519.19067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58"/>
        <v>-136497110519.19067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-568737960.49662781</v>
      </c>
      <c r="L3039" s="444">
        <f t="shared" ca="1" si="157"/>
        <v>-137065848479.6873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58"/>
        <v>-137065848479.6873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-571107701.99869704</v>
      </c>
      <c r="L3040" s="444">
        <f t="shared" ca="1" si="157"/>
        <v>-137636956181.686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58"/>
        <v>-137636956181.686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-573487317.42369163</v>
      </c>
      <c r="L3041" s="444">
        <f t="shared" ca="1" si="157"/>
        <v>-138210443499.10971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58"/>
        <v>-138210443499.10971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-575876847.91295707</v>
      </c>
      <c r="L3042" s="444">
        <f t="shared" ca="1" si="157"/>
        <v>-138786320347.02267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58"/>
        <v>-138786320347.02267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-578276334.77926111</v>
      </c>
      <c r="L3043" s="444">
        <f t="shared" ca="1" si="157"/>
        <v>-139364596681.80194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58"/>
        <v>-139364596681.80194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-580685819.50750804</v>
      </c>
      <c r="L3044" s="444">
        <f t="shared" ca="1" si="157"/>
        <v>-139945282501.30945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58"/>
        <v>-139945282501.30945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-583105343.75545597</v>
      </c>
      <c r="L3045" s="444">
        <f t="shared" ca="1" si="157"/>
        <v>-140528387845.06491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58"/>
        <v>-140528387845.06491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-585534949.35443711</v>
      </c>
      <c r="L3046" s="444">
        <f t="shared" ca="1" si="157"/>
        <v>-141113922794.41934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58"/>
        <v>-141113922794.41934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-587974678.31008053</v>
      </c>
      <c r="L3047" s="444">
        <f t="shared" ca="1" si="157"/>
        <v>-141701897472.72943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58"/>
        <v>-141701897472.72943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-590424572.80303931</v>
      </c>
      <c r="L3048" s="444">
        <f t="shared" ca="1" si="157"/>
        <v>-142292322045.53247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58"/>
        <v>-142292322045.53247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-592884675.1897186</v>
      </c>
      <c r="L3049" s="444">
        <f t="shared" ca="1" si="157"/>
        <v>-142885206720.7222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58"/>
        <v>-142885206720.7222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-595355028.0030092</v>
      </c>
      <c r="L3050" s="444">
        <f t="shared" ca="1" si="157"/>
        <v>-143480561748.72522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58"/>
        <v>-143480561748.72522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-597835673.95302176</v>
      </c>
      <c r="L3051" s="444">
        <f t="shared" ca="1" si="157"/>
        <v>-144078397422.67825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58"/>
        <v>-144078397422.67825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-600326655.92782605</v>
      </c>
      <c r="L3052" s="444">
        <f t="shared" ca="1" si="157"/>
        <v>-144678724078.60608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58"/>
        <v>-144678724078.60608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-602828016.994192</v>
      </c>
      <c r="L3053" s="444">
        <f t="shared" ca="1" si="157"/>
        <v>-145281552095.60028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58"/>
        <v>-145281552095.60028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-605339800.3983345</v>
      </c>
      <c r="L3054" s="444">
        <f t="shared" ca="1" si="157"/>
        <v>-145886891895.99863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58"/>
        <v>-145886891895.99863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-607862049.56666088</v>
      </c>
      <c r="L3055" s="444">
        <f t="shared" ca="1" si="157"/>
        <v>-146494753945.56528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58"/>
        <v>-146494753945.56528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-610394808.10652196</v>
      </c>
      <c r="L3056" s="444">
        <f t="shared" ca="1" si="157"/>
        <v>-147105148753.67181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58"/>
        <v>-147105148753.67181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-612938119.80696583</v>
      </c>
      <c r="L3057" s="444">
        <f t="shared" ca="1" si="157"/>
        <v>-147718086873.47879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58"/>
        <v>-147718086873.47879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-615492028.6394949</v>
      </c>
      <c r="L3058" s="444">
        <f t="shared" ca="1" si="157"/>
        <v>-148333578902.11829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58"/>
        <v>-148333578902.11829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-618056578.75882614</v>
      </c>
      <c r="L3059" s="444">
        <f t="shared" ca="1" si="157"/>
        <v>-148951635480.87711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58"/>
        <v>-148951635480.87711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-620631814.5036546</v>
      </c>
      <c r="L3060" s="444">
        <f t="shared" ca="1" si="157"/>
        <v>-149572267295.38077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58"/>
        <v>-149572267295.38077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-623217780.39741981</v>
      </c>
      <c r="L3061" s="444">
        <f t="shared" ca="1" si="157"/>
        <v>-150195485075.7782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58"/>
        <v>-150195485075.7782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-625814521.14907587</v>
      </c>
      <c r="L3062" s="444">
        <f t="shared" ca="1" si="157"/>
        <v>-150821299596.92728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58"/>
        <v>-150821299596.92728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-628422081.65386367</v>
      </c>
      <c r="L3063" s="444">
        <f t="shared" ca="1" si="157"/>
        <v>-151449721678.58115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58"/>
        <v>-151449721678.58115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-631040506.99408805</v>
      </c>
      <c r="L3064" s="444">
        <f t="shared" ca="1" si="157"/>
        <v>-152080762185.57523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58"/>
        <v>-152080762185.57523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-633669842.43989682</v>
      </c>
      <c r="L3065" s="444">
        <f t="shared" ca="1" si="157"/>
        <v>-152714432028.01514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58"/>
        <v>-152714432028.01514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-636310133.45006311</v>
      </c>
      <c r="L3066" s="444">
        <f t="shared" ca="1" si="157"/>
        <v>-153350742161.46521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58"/>
        <v>-153350742161.46521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-638961425.67277169</v>
      </c>
      <c r="L3067" s="444">
        <f t="shared" ca="1" si="157"/>
        <v>-153989703587.13797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58"/>
        <v>-153989703587.13797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-641623764.94640815</v>
      </c>
      <c r="L3068" s="444">
        <f t="shared" ref="L3068:L3322" ca="1" si="162">I3068-J3068+K3068</f>
        <v>-154631327352.08438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63">L3068</f>
        <v>-154631327352.08438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-644297197.30035162</v>
      </c>
      <c r="L3069" s="444">
        <f t="shared" ca="1" si="162"/>
        <v>-155275624549.38474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63"/>
        <v>-155275624549.38474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-646981768.95576978</v>
      </c>
      <c r="L3070" s="444">
        <f t="shared" ca="1" si="162"/>
        <v>-155922606318.34052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63"/>
        <v>-155922606318.34052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-649677526.32641876</v>
      </c>
      <c r="L3071" s="444">
        <f t="shared" ca="1" si="162"/>
        <v>-156572283844.66693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63"/>
        <v>-156572283844.66693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-652384516.01944554</v>
      </c>
      <c r="L3072" s="444">
        <f t="shared" ca="1" si="162"/>
        <v>-157224668360.68637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63"/>
        <v>-157224668360.68637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-655102784.8361932</v>
      </c>
      <c r="L3073" s="444">
        <f t="shared" ca="1" si="162"/>
        <v>-157879771145.52255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63"/>
        <v>-157879771145.52255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-657832379.77301061</v>
      </c>
      <c r="L3074" s="444">
        <f t="shared" ca="1" si="162"/>
        <v>-158537603525.29556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63"/>
        <v>-158537603525.29556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-660573348.02206481</v>
      </c>
      <c r="L3075" s="444">
        <f t="shared" ca="1" si="162"/>
        <v>-159198176873.31763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63"/>
        <v>-159198176873.31763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-663325736.97215676</v>
      </c>
      <c r="L3076" s="444">
        <f t="shared" ca="1" si="162"/>
        <v>-159861502610.28979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63"/>
        <v>-159861502610.28979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-666089594.20954084</v>
      </c>
      <c r="L3077" s="444">
        <f t="shared" ca="1" si="162"/>
        <v>-160527592204.49933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63"/>
        <v>-160527592204.49933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-668864967.51874721</v>
      </c>
      <c r="L3078" s="444">
        <f t="shared" ca="1" si="162"/>
        <v>-161196457172.01807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63"/>
        <v>-161196457172.01807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-671651904.88340855</v>
      </c>
      <c r="L3079" s="444">
        <f t="shared" ca="1" si="162"/>
        <v>-161868109076.90149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63"/>
        <v>-161868109076.90149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-674450454.48708951</v>
      </c>
      <c r="L3080" s="444">
        <f t="shared" ca="1" si="162"/>
        <v>-162542559531.38858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63"/>
        <v>-162542559531.38858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-677260664.71411908</v>
      </c>
      <c r="L3081" s="444">
        <f t="shared" ca="1" si="162"/>
        <v>-163219820196.10269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63"/>
        <v>-163219820196.10269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-680082584.15042782</v>
      </c>
      <c r="L3082" s="444">
        <f t="shared" ca="1" si="162"/>
        <v>-163899902780.25311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63"/>
        <v>-163899902780.25311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-682916261.58438802</v>
      </c>
      <c r="L3083" s="444">
        <f t="shared" ca="1" si="162"/>
        <v>-164582819041.83749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63"/>
        <v>-164582819041.83749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-685761746.00765622</v>
      </c>
      <c r="L3084" s="444">
        <f t="shared" ca="1" si="162"/>
        <v>-165268580787.84515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63"/>
        <v>-165268580787.84515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-688619086.61602151</v>
      </c>
      <c r="L3085" s="444">
        <f t="shared" ca="1" si="162"/>
        <v>-165957199874.46118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63"/>
        <v>-165957199874.46118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-691488332.81025493</v>
      </c>
      <c r="L3086" s="444">
        <f t="shared" ca="1" si="162"/>
        <v>-166648688207.27142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63"/>
        <v>-166648688207.27142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-694369534.19696426</v>
      </c>
      <c r="L3087" s="444">
        <f t="shared" ca="1" si="162"/>
        <v>-167343057741.46838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63"/>
        <v>-167343057741.46838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-697262740.58945155</v>
      </c>
      <c r="L3088" s="444">
        <f t="shared" ca="1" si="162"/>
        <v>-168040320482.05783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63"/>
        <v>-168040320482.05783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-700168002.00857425</v>
      </c>
      <c r="L3089" s="444">
        <f t="shared" ca="1" si="162"/>
        <v>-168740488484.06641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63"/>
        <v>-168740488484.06641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-703085368.68360996</v>
      </c>
      <c r="L3090" s="444">
        <f t="shared" ca="1" si="162"/>
        <v>-169443573852.75003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63"/>
        <v>-169443573852.75003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-706014891.05312514</v>
      </c>
      <c r="L3091" s="444">
        <f t="shared" ca="1" si="162"/>
        <v>-170149588743.80316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63"/>
        <v>-170149588743.80316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-708956619.76584649</v>
      </c>
      <c r="L3092" s="444">
        <f t="shared" ca="1" si="162"/>
        <v>-170858545363.569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63"/>
        <v>-170858545363.569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-711910605.68153751</v>
      </c>
      <c r="L3093" s="444">
        <f t="shared" ca="1" si="162"/>
        <v>-171570455969.25055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63"/>
        <v>-171570455969.25055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-714876899.87187731</v>
      </c>
      <c r="L3094" s="444">
        <f t="shared" ca="1" si="162"/>
        <v>-172285332869.12244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63"/>
        <v>-172285332869.12244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-717855553.62134349</v>
      </c>
      <c r="L3095" s="444">
        <f t="shared" ca="1" si="162"/>
        <v>-173003188422.74377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63"/>
        <v>-173003188422.74377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-720846618.42809904</v>
      </c>
      <c r="L3096" s="444">
        <f t="shared" ca="1" si="162"/>
        <v>-173724035041.17188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63"/>
        <v>-173724035041.17188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-723850146.00488281</v>
      </c>
      <c r="L3097" s="444">
        <f t="shared" ca="1" si="162"/>
        <v>-174447885187.17676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63"/>
        <v>-174447885187.17676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-726866188.27990317</v>
      </c>
      <c r="L3098" s="444">
        <f t="shared" ca="1" si="162"/>
        <v>-175174751375.45667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63"/>
        <v>-175174751375.45667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-729894797.39773607</v>
      </c>
      <c r="L3099" s="444">
        <f t="shared" ca="1" si="162"/>
        <v>-175904646172.8544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63"/>
        <v>-175904646172.8544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-732936025.72022665</v>
      </c>
      <c r="L3100" s="444">
        <f t="shared" ca="1" si="162"/>
        <v>-176637582198.57462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63"/>
        <v>-176637582198.57462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-735989925.82739425</v>
      </c>
      <c r="L3101" s="444">
        <f t="shared" ca="1" si="162"/>
        <v>-177373572124.40201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63"/>
        <v>-177373572124.40201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-739056550.51834166</v>
      </c>
      <c r="L3102" s="444">
        <f t="shared" ca="1" si="162"/>
        <v>-178112628674.92035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63"/>
        <v>-178112628674.92035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-742135952.81216812</v>
      </c>
      <c r="L3103" s="444">
        <f t="shared" ca="1" si="162"/>
        <v>-178854764627.73251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63"/>
        <v>-178854764627.73251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-745228185.94888544</v>
      </c>
      <c r="L3104" s="444">
        <f t="shared" ca="1" si="162"/>
        <v>-179599992813.6814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63"/>
        <v>-179599992813.6814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-748333303.39033914</v>
      </c>
      <c r="L3105" s="444">
        <f t="shared" ca="1" si="162"/>
        <v>-180348326117.07175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63"/>
        <v>-180348326117.07175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-751451358.8211323</v>
      </c>
      <c r="L3106" s="444">
        <f t="shared" ca="1" si="162"/>
        <v>-181099777475.89288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63"/>
        <v>-181099777475.89288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-754582406.14955366</v>
      </c>
      <c r="L3107" s="444">
        <f t="shared" ca="1" si="162"/>
        <v>-181854359882.04245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63"/>
        <v>-181854359882.04245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-757726499.50851023</v>
      </c>
      <c r="L3108" s="444">
        <f t="shared" ca="1" si="162"/>
        <v>-182612086381.55096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63"/>
        <v>-182612086381.55096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-760883693.25646234</v>
      </c>
      <c r="L3109" s="444">
        <f t="shared" ca="1" si="162"/>
        <v>-183372970074.80743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63"/>
        <v>-183372970074.80743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-764054041.97836435</v>
      </c>
      <c r="L3110" s="444">
        <f t="shared" ca="1" si="162"/>
        <v>-184137024116.7858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63"/>
        <v>-184137024116.7858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-767237600.48660743</v>
      </c>
      <c r="L3111" s="444">
        <f t="shared" ca="1" si="162"/>
        <v>-184904261717.2724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63"/>
        <v>-184904261717.2724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-770434423.82196832</v>
      </c>
      <c r="L3112" s="444">
        <f t="shared" ca="1" si="162"/>
        <v>-185674696141.09436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63"/>
        <v>-185674696141.09436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-773644567.25455987</v>
      </c>
      <c r="L3113" s="444">
        <f t="shared" ca="1" si="162"/>
        <v>-186448340708.34891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63"/>
        <v>-186448340708.34891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-776868086.28478706</v>
      </c>
      <c r="L3114" s="444">
        <f t="shared" ca="1" si="162"/>
        <v>-187225208794.6337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63"/>
        <v>-187225208794.6337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-780105036.64430702</v>
      </c>
      <c r="L3115" s="444">
        <f t="shared" ca="1" si="162"/>
        <v>-188005313831.27802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63"/>
        <v>-188005313831.27802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-783355474.29699171</v>
      </c>
      <c r="L3116" s="444">
        <f t="shared" ca="1" si="162"/>
        <v>-188788669305.57501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63"/>
        <v>-188788669305.57501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-786619455.43989587</v>
      </c>
      <c r="L3117" s="444">
        <f t="shared" ca="1" si="162"/>
        <v>-189575288761.01492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63"/>
        <v>-189575288761.01492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-789897036.50422883</v>
      </c>
      <c r="L3118" s="444">
        <f t="shared" ca="1" si="162"/>
        <v>-190365185797.51917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63"/>
        <v>-190365185797.51917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-793188274.15632987</v>
      </c>
      <c r="L3119" s="444">
        <f t="shared" ca="1" si="162"/>
        <v>-191158374071.67551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63"/>
        <v>-191158374071.67551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-796493225.29864788</v>
      </c>
      <c r="L3120" s="444">
        <f t="shared" ca="1" si="162"/>
        <v>-191954867296.97415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63"/>
        <v>-191954867296.97415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-799811947.07072568</v>
      </c>
      <c r="L3121" s="444">
        <f t="shared" ca="1" si="162"/>
        <v>-192754679244.04489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63"/>
        <v>-192754679244.04489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-803144496.85018706</v>
      </c>
      <c r="L3122" s="444">
        <f t="shared" ca="1" si="162"/>
        <v>-193557823740.89508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63"/>
        <v>-193557823740.89508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-806490932.25372946</v>
      </c>
      <c r="L3123" s="444">
        <f t="shared" ca="1" si="162"/>
        <v>-194364314673.1488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63"/>
        <v>-194364314673.1488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-809851311.13812006</v>
      </c>
      <c r="L3124" s="444">
        <f t="shared" ca="1" si="162"/>
        <v>-195174165984.28693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63"/>
        <v>-195174165984.28693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-813225691.60119557</v>
      </c>
      <c r="L3125" s="444">
        <f t="shared" ca="1" si="162"/>
        <v>-195987391675.88812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63"/>
        <v>-195987391675.88812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-816614131.98286712</v>
      </c>
      <c r="L3126" s="444">
        <f t="shared" ca="1" si="162"/>
        <v>-196804005807.871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63"/>
        <v>-196804005807.871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-820016690.86612916</v>
      </c>
      <c r="L3127" s="444">
        <f t="shared" ca="1" si="162"/>
        <v>-197624022498.73712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63"/>
        <v>-197624022498.73712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-823433427.07807136</v>
      </c>
      <c r="L3128" s="444">
        <f t="shared" ca="1" si="162"/>
        <v>-198447455925.81519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63"/>
        <v>-198447455925.81519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-826864399.69089663</v>
      </c>
      <c r="L3129" s="444">
        <f t="shared" ca="1" si="162"/>
        <v>-199274320325.50607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63"/>
        <v>-199274320325.50607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-830309668.02294195</v>
      </c>
      <c r="L3130" s="444">
        <f t="shared" ca="1" si="162"/>
        <v>-200104629993.52902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63"/>
        <v>-200104629993.52902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-833769291.63970423</v>
      </c>
      <c r="L3131" s="444">
        <f t="shared" ca="1" si="162"/>
        <v>-200938399285.16873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63"/>
        <v>-200938399285.16873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-837243330.35486972</v>
      </c>
      <c r="L3132" s="444">
        <f t="shared" ca="1" si="162"/>
        <v>-201775642615.52359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63"/>
        <v>-201775642615.52359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-840731844.23134828</v>
      </c>
      <c r="L3133" s="444">
        <f t="shared" ca="1" si="162"/>
        <v>-202616374459.75494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63"/>
        <v>-202616374459.75494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-844234893.58231223</v>
      </c>
      <c r="L3134" s="444">
        <f t="shared" ca="1" si="162"/>
        <v>-203460609353.33725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63"/>
        <v>-203460609353.33725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-847752538.97223854</v>
      </c>
      <c r="L3135" s="444">
        <f t="shared" ca="1" si="162"/>
        <v>-204308361892.30948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63"/>
        <v>-204308361892.30948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-851284841.21795619</v>
      </c>
      <c r="L3136" s="444">
        <f t="shared" ca="1" si="162"/>
        <v>-205159646733.52744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63"/>
        <v>-205159646733.52744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-854831861.38969767</v>
      </c>
      <c r="L3137" s="444">
        <f t="shared" ca="1" si="162"/>
        <v>-206014478594.91714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63"/>
        <v>-206014478594.91714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-858393660.81215477</v>
      </c>
      <c r="L3138" s="444">
        <f t="shared" ca="1" si="162"/>
        <v>-206872872255.72931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63"/>
        <v>-206872872255.72931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-861970301.06553876</v>
      </c>
      <c r="L3139" s="444">
        <f t="shared" ca="1" si="162"/>
        <v>-207734842556.79486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63"/>
        <v>-207734842556.79486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-865561843.98664522</v>
      </c>
      <c r="L3140" s="444">
        <f t="shared" ca="1" si="162"/>
        <v>-208600404400.78149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63"/>
        <v>-208600404400.78149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-869168351.66992283</v>
      </c>
      <c r="L3141" s="444">
        <f t="shared" ca="1" si="162"/>
        <v>-209469572752.45142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63"/>
        <v>-209469572752.45142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-872789886.46854758</v>
      </c>
      <c r="L3142" s="444">
        <f t="shared" ca="1" si="162"/>
        <v>-210342362638.91995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63"/>
        <v>-210342362638.91995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-876426510.99549973</v>
      </c>
      <c r="L3143" s="444">
        <f t="shared" ca="1" si="162"/>
        <v>-211218789149.91547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63"/>
        <v>-211218789149.91547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-880078288.12464774</v>
      </c>
      <c r="L3144" s="444">
        <f t="shared" ca="1" si="162"/>
        <v>-212098867438.0401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63"/>
        <v>-212098867438.0401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-883745280.99183369</v>
      </c>
      <c r="L3145" s="444">
        <f t="shared" ca="1" si="162"/>
        <v>-212982612719.03192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63"/>
        <v>-212982612719.03192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-887427552.99596632</v>
      </c>
      <c r="L3146" s="444">
        <f t="shared" ca="1" si="162"/>
        <v>-213870040272.02789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63"/>
        <v>-213870040272.02789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-891125167.80011618</v>
      </c>
      <c r="L3147" s="444">
        <f t="shared" ca="1" si="162"/>
        <v>-214761165439.828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63"/>
        <v>-214761165439.828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-894838189.33261657</v>
      </c>
      <c r="L3148" s="444">
        <f t="shared" ca="1" si="162"/>
        <v>-215656003629.16061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63"/>
        <v>-215656003629.16061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-898566681.78816938</v>
      </c>
      <c r="L3149" s="444">
        <f t="shared" ca="1" si="162"/>
        <v>-216554570310.94879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63"/>
        <v>-216554570310.94879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-902310709.62895334</v>
      </c>
      <c r="L3150" s="444">
        <f t="shared" ca="1" si="162"/>
        <v>-217456881020.57776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63"/>
        <v>-217456881020.57776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-906070337.5857408</v>
      </c>
      <c r="L3151" s="444">
        <f t="shared" ca="1" si="162"/>
        <v>-218362951358.16351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63"/>
        <v>-218362951358.16351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-909845630.65901458</v>
      </c>
      <c r="L3152" s="444">
        <f t="shared" ca="1" si="162"/>
        <v>-219272796988.82254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63"/>
        <v>-219272796988.82254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-913636654.12009394</v>
      </c>
      <c r="L3153" s="444">
        <f t="shared" ca="1" si="162"/>
        <v>-220186433642.94263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63"/>
        <v>-220186433642.94263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-917443473.51226091</v>
      </c>
      <c r="L3154" s="444">
        <f t="shared" ca="1" si="162"/>
        <v>-221103877116.4549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63"/>
        <v>-221103877116.4549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-921266154.65189552</v>
      </c>
      <c r="L3155" s="444">
        <f t="shared" ca="1" si="162"/>
        <v>-222025143271.10678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63"/>
        <v>-222025143271.10678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-925104763.62961161</v>
      </c>
      <c r="L3156" s="444">
        <f t="shared" ca="1" si="162"/>
        <v>-222950248034.73639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63"/>
        <v>-222950248034.73639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-928959366.81140161</v>
      </c>
      <c r="L3157" s="444">
        <f t="shared" ca="1" si="162"/>
        <v>-223879207401.54779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63"/>
        <v>-223879207401.54779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-932830030.83978248</v>
      </c>
      <c r="L3158" s="444">
        <f t="shared" ca="1" si="162"/>
        <v>-224812037432.38757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63"/>
        <v>-224812037432.38757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-936716822.63494825</v>
      </c>
      <c r="L3159" s="444">
        <f t="shared" ca="1" si="162"/>
        <v>-225748754255.02252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63"/>
        <v>-225748754255.02252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-940619809.39592719</v>
      </c>
      <c r="L3160" s="444">
        <f t="shared" ca="1" si="162"/>
        <v>-226689374064.41846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63"/>
        <v>-226689374064.41846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-944539058.60174358</v>
      </c>
      <c r="L3161" s="444">
        <f t="shared" ca="1" si="162"/>
        <v>-227633913123.0202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63"/>
        <v>-227633913123.0202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-948474638.01258409</v>
      </c>
      <c r="L3162" s="444">
        <f t="shared" ca="1" si="162"/>
        <v>-228582387761.03278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63"/>
        <v>-228582387761.03278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-952426615.67096972</v>
      </c>
      <c r="L3163" s="444">
        <f t="shared" ca="1" si="162"/>
        <v>-229534814376.70374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63"/>
        <v>-229534814376.70374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-956395059.90293217</v>
      </c>
      <c r="L3164" s="444">
        <f t="shared" ca="1" si="162"/>
        <v>-230491209436.60666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63"/>
        <v>-230491209436.60666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-960380039.31919456</v>
      </c>
      <c r="L3165" s="444">
        <f t="shared" ca="1" si="162"/>
        <v>-231451589475.92584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63"/>
        <v>-231451589475.92584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-964381622.81635761</v>
      </c>
      <c r="L3166" s="444">
        <f t="shared" ca="1" si="162"/>
        <v>-232415971098.74219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63"/>
        <v>-232415971098.74219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-968399879.57809234</v>
      </c>
      <c r="L3167" s="444">
        <f t="shared" ca="1" si="162"/>
        <v>-233384370978.32028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63"/>
        <v>-233384370978.32028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-972434879.07633436</v>
      </c>
      <c r="L3168" s="444">
        <f t="shared" ca="1" si="162"/>
        <v>-234356805857.39661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63"/>
        <v>-234356805857.39661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-976486691.07248569</v>
      </c>
      <c r="L3169" s="444">
        <f t="shared" ca="1" si="162"/>
        <v>-235333292548.46909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63"/>
        <v>-235333292548.46909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-980555385.61862123</v>
      </c>
      <c r="L3170" s="444">
        <f t="shared" ca="1" si="162"/>
        <v>-236313847934.08771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63"/>
        <v>-236313847934.08771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-984641033.05869877</v>
      </c>
      <c r="L3171" s="444">
        <f t="shared" ca="1" si="162"/>
        <v>-237298488967.14639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63"/>
        <v>-237298488967.14639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-988743704.02977669</v>
      </c>
      <c r="L3172" s="444">
        <f t="shared" ca="1" si="162"/>
        <v>-238287232671.17618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63"/>
        <v>-238287232671.17618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-992863469.46323407</v>
      </c>
      <c r="L3173" s="444">
        <f t="shared" ca="1" si="162"/>
        <v>-239280096140.6394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63"/>
        <v>-239280096140.6394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-997000400.58599758</v>
      </c>
      <c r="L3174" s="444">
        <f t="shared" ca="1" si="162"/>
        <v>-240277096541.2254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63"/>
        <v>-240277096541.2254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-1001154568.9217725</v>
      </c>
      <c r="L3175" s="444">
        <f t="shared" ca="1" si="162"/>
        <v>-241278251110.14719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63"/>
        <v>-241278251110.14719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-1005326046.29228</v>
      </c>
      <c r="L3176" s="444">
        <f t="shared" ca="1" si="162"/>
        <v>-242283577156.43945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63"/>
        <v>-242283577156.43945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-1009514904.8184978</v>
      </c>
      <c r="L3177" s="444">
        <f t="shared" ca="1" si="162"/>
        <v>-243293092061.25797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63"/>
        <v>-243293092061.25797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-1013721216.9219081</v>
      </c>
      <c r="L3178" s="444">
        <f t="shared" ca="1" si="162"/>
        <v>-244306813278.17987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63"/>
        <v>-244306813278.17987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-1017945055.3257493</v>
      </c>
      <c r="L3179" s="444">
        <f t="shared" ca="1" si="162"/>
        <v>-245324758333.50562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63"/>
        <v>-245324758333.50562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-1022186493.0562733</v>
      </c>
      <c r="L3180" s="444">
        <f t="shared" ca="1" si="162"/>
        <v>-246346944826.56189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63"/>
        <v>-246346944826.56189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-1026445603.444008</v>
      </c>
      <c r="L3181" s="444">
        <f t="shared" ca="1" si="162"/>
        <v>-247373390430.00589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63"/>
        <v>-247373390430.00589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-1030722460.1250246</v>
      </c>
      <c r="L3182" s="444">
        <f t="shared" ca="1" si="162"/>
        <v>-248404112890.13092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63"/>
        <v>-248404112890.13092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-1035017137.0422121</v>
      </c>
      <c r="L3183" s="444">
        <f t="shared" ca="1" si="162"/>
        <v>-249439130027.17313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63"/>
        <v>-249439130027.17313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-1039329708.4465547</v>
      </c>
      <c r="L3184" s="444">
        <f t="shared" ca="1" si="162"/>
        <v>-250478459735.61969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63"/>
        <v>-250478459735.61969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-1043660248.8984154</v>
      </c>
      <c r="L3185" s="444">
        <f t="shared" ca="1" si="162"/>
        <v>-251522119984.5181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63"/>
        <v>-251522119984.5181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-1048008833.2688254</v>
      </c>
      <c r="L3186" s="444">
        <f t="shared" ca="1" si="162"/>
        <v>-252570128817.78693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63"/>
        <v>-252570128817.78693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-1052375536.7407788</v>
      </c>
      <c r="L3187" s="444">
        <f t="shared" ca="1" si="162"/>
        <v>-253622504354.52771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63"/>
        <v>-253622504354.52771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-1056760434.8105321</v>
      </c>
      <c r="L3188" s="444">
        <f t="shared" ca="1" si="162"/>
        <v>-254679264789.33826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63"/>
        <v>-254679264789.33826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-1061163603.2889093</v>
      </c>
      <c r="L3189" s="444">
        <f t="shared" ca="1" si="162"/>
        <v>-255740428392.62717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63"/>
        <v>-255740428392.62717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-1065585118.302613</v>
      </c>
      <c r="L3190" s="444">
        <f t="shared" ca="1" si="162"/>
        <v>-256806013510.92978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63"/>
        <v>-256806013510.92978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-1070025056.2955407</v>
      </c>
      <c r="L3191" s="444">
        <f t="shared" ca="1" si="162"/>
        <v>-257876038567.22531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63"/>
        <v>-257876038567.22531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-1074483494.0301056</v>
      </c>
      <c r="L3192" s="444">
        <f t="shared" ca="1" si="162"/>
        <v>-258950522061.25543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63"/>
        <v>-258950522061.25543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-1078960508.5885644</v>
      </c>
      <c r="L3193" s="444">
        <f t="shared" ca="1" si="162"/>
        <v>-260029482569.84399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63"/>
        <v>-260029482569.84399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-1083456177.3743501</v>
      </c>
      <c r="L3194" s="444">
        <f t="shared" ca="1" si="162"/>
        <v>-261112938747.21835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63"/>
        <v>-261112938747.21835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-1087970578.1134098</v>
      </c>
      <c r="L3195" s="444">
        <f t="shared" ca="1" si="162"/>
        <v>-262200909325.33176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63"/>
        <v>-262200909325.33176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-1092503788.8555489</v>
      </c>
      <c r="L3196" s="444">
        <f t="shared" ca="1" si="162"/>
        <v>-263293413114.18732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63"/>
        <v>-263293413114.18732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-1097055887.9757805</v>
      </c>
      <c r="L3197" s="444">
        <f t="shared" ca="1" si="162"/>
        <v>-264390469002.16309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63"/>
        <v>-264390469002.16309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-1101626954.1756794</v>
      </c>
      <c r="L3198" s="444">
        <f t="shared" ca="1" si="162"/>
        <v>-265492095956.33878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63"/>
        <v>-265492095956.33878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-1106217066.4847448</v>
      </c>
      <c r="L3199" s="444">
        <f t="shared" ca="1" si="162"/>
        <v>-266598313022.82352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63"/>
        <v>-266598313022.82352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-1110826304.2617645</v>
      </c>
      <c r="L3200" s="444">
        <f t="shared" ca="1" si="162"/>
        <v>-267709139327.08527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63"/>
        <v>-267709139327.08527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-1115454747.1961887</v>
      </c>
      <c r="L3201" s="444">
        <f t="shared" ca="1" si="162"/>
        <v>-268824594074.28146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63"/>
        <v>-268824594074.28146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-1120102475.3095062</v>
      </c>
      <c r="L3202" s="444">
        <f t="shared" ca="1" si="162"/>
        <v>-269944696549.59097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63"/>
        <v>-269944696549.59097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-1124769568.956629</v>
      </c>
      <c r="L3203" s="444">
        <f t="shared" ca="1" si="162"/>
        <v>-271069466118.54761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63"/>
        <v>-271069466118.54761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-1129456108.8272817</v>
      </c>
      <c r="L3204" s="444">
        <f t="shared" ca="1" si="162"/>
        <v>-272198922227.37488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63"/>
        <v>-272198922227.37488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-1134162175.9473951</v>
      </c>
      <c r="L3205" s="444">
        <f t="shared" ca="1" si="162"/>
        <v>-273333084403.32227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63"/>
        <v>-273333084403.32227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-1138887851.6805093</v>
      </c>
      <c r="L3206" s="444">
        <f t="shared" ca="1" si="162"/>
        <v>-274471972255.00278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63"/>
        <v>-274471972255.00278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-1143633217.7291784</v>
      </c>
      <c r="L3207" s="444">
        <f t="shared" ca="1" si="162"/>
        <v>-275615605472.73193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63"/>
        <v>-275615605472.73193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-1148398356.1363831</v>
      </c>
      <c r="L3208" s="444">
        <f t="shared" ca="1" si="162"/>
        <v>-276764003828.86829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63"/>
        <v>-276764003828.86829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-1153183349.2869511</v>
      </c>
      <c r="L3209" s="444">
        <f t="shared" ca="1" si="162"/>
        <v>-277917187178.15521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63"/>
        <v>-277917187178.15521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-1157988279.9089801</v>
      </c>
      <c r="L3210" s="444">
        <f t="shared" ca="1" si="162"/>
        <v>-279075175458.06421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63"/>
        <v>-279075175458.06421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-1162813231.0752676</v>
      </c>
      <c r="L3211" s="444">
        <f t="shared" ca="1" si="162"/>
        <v>-280237988689.13947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63"/>
        <v>-280237988689.13947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-1167658286.2047477</v>
      </c>
      <c r="L3212" s="444">
        <f t="shared" ca="1" si="162"/>
        <v>-281405646975.34424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63"/>
        <v>-281405646975.34424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-1172523529.0639343</v>
      </c>
      <c r="L3213" s="444">
        <f t="shared" ca="1" si="162"/>
        <v>-282578170504.4082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63"/>
        <v>-282578170504.4082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-1177409043.7683675</v>
      </c>
      <c r="L3214" s="444">
        <f t="shared" ca="1" si="162"/>
        <v>-283755579548.17657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63"/>
        <v>-283755579548.17657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-1182314914.7840691</v>
      </c>
      <c r="L3215" s="444">
        <f t="shared" ca="1" si="162"/>
        <v>-284937894462.96063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63"/>
        <v>-284937894462.96063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-1187241226.9290025</v>
      </c>
      <c r="L3216" s="444">
        <f t="shared" ca="1" si="162"/>
        <v>-286125135689.88965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63"/>
        <v>-286125135689.88965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-1192188065.3745401</v>
      </c>
      <c r="L3217" s="444">
        <f t="shared" ca="1" si="162"/>
        <v>-287317323755.26416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63"/>
        <v>-287317323755.26416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-1197155515.646934</v>
      </c>
      <c r="L3218" s="444">
        <f t="shared" ca="1" si="162"/>
        <v>-288514479270.91107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63"/>
        <v>-288514479270.91107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-1202143663.6287961</v>
      </c>
      <c r="L3219" s="444">
        <f t="shared" ca="1" si="162"/>
        <v>-289716622934.53986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63"/>
        <v>-289716622934.53986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-1207152595.5605826</v>
      </c>
      <c r="L3220" s="444">
        <f t="shared" ca="1" si="162"/>
        <v>-290923775530.10046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63"/>
        <v>-290923775530.10046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-1212182398.0420852</v>
      </c>
      <c r="L3221" s="444">
        <f t="shared" ca="1" si="162"/>
        <v>-292135957928.14258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63"/>
        <v>-292135957928.14258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-1217233158.0339274</v>
      </c>
      <c r="L3222" s="444">
        <f t="shared" ca="1" si="162"/>
        <v>-293353191086.17651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63"/>
        <v>-293353191086.17651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-1222304962.8590689</v>
      </c>
      <c r="L3223" s="444">
        <f t="shared" ca="1" si="162"/>
        <v>-294575496049.03558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63"/>
        <v>-294575496049.03558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-1227397900.2043149</v>
      </c>
      <c r="L3224" s="444">
        <f t="shared" ca="1" si="162"/>
        <v>-295802893949.23987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63"/>
        <v>-295802893949.23987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-1232512058.1218328</v>
      </c>
      <c r="L3225" s="444">
        <f t="shared" ca="1" si="162"/>
        <v>-297035406007.36169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63"/>
        <v>-297035406007.36169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-1237647525.0306737</v>
      </c>
      <c r="L3226" s="444">
        <f t="shared" ca="1" si="162"/>
        <v>-298273053532.3924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63"/>
        <v>-298273053532.3924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-1242804389.7183015</v>
      </c>
      <c r="L3227" s="444">
        <f t="shared" ca="1" si="162"/>
        <v>-299515857922.11072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63"/>
        <v>-299515857922.11072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-1247982741.342128</v>
      </c>
      <c r="L3228" s="444">
        <f t="shared" ca="1" si="162"/>
        <v>-300763840663.45282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63"/>
        <v>-300763840663.45282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-1253182669.4310534</v>
      </c>
      <c r="L3229" s="444">
        <f t="shared" ca="1" si="162"/>
        <v>-302017023332.88385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63"/>
        <v>-302017023332.88385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-1258404263.8870161</v>
      </c>
      <c r="L3230" s="444">
        <f t="shared" ca="1" si="162"/>
        <v>-303275427596.77087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63"/>
        <v>-303275427596.77087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-1263647614.9865453</v>
      </c>
      <c r="L3231" s="444">
        <f t="shared" ca="1" si="162"/>
        <v>-304539075211.75745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63"/>
        <v>-304539075211.75745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-1268912813.3823228</v>
      </c>
      <c r="L3232" s="444">
        <f t="shared" ca="1" si="162"/>
        <v>-305807988025.13977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63"/>
        <v>-305807988025.13977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-1274199950.104749</v>
      </c>
      <c r="L3233" s="444">
        <f t="shared" ca="1" si="162"/>
        <v>-307082187975.24451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63"/>
        <v>-307082187975.24451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-1279509116.5635188</v>
      </c>
      <c r="L3234" s="444">
        <f t="shared" ca="1" si="162"/>
        <v>-308361697091.80804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63"/>
        <v>-308361697091.80804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-1284840404.5492001</v>
      </c>
      <c r="L3235" s="444">
        <f t="shared" ca="1" si="162"/>
        <v>-309646537496.35724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63"/>
        <v>-309646537496.35724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-1290193906.2348218</v>
      </c>
      <c r="L3236" s="444">
        <f t="shared" ca="1" si="162"/>
        <v>-310936731402.59204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63"/>
        <v>-310936731402.59204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-1295569714.1774669</v>
      </c>
      <c r="L3237" s="444">
        <f t="shared" ca="1" si="162"/>
        <v>-312232301116.76953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63"/>
        <v>-312232301116.76953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-1300967921.3198731</v>
      </c>
      <c r="L3238" s="444">
        <f t="shared" ca="1" si="162"/>
        <v>-313533269038.08942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63"/>
        <v>-313533269038.08942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-1306388620.9920392</v>
      </c>
      <c r="L3239" s="444">
        <f t="shared" ca="1" si="162"/>
        <v>-314839657659.08148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63"/>
        <v>-314839657659.08148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-1311831906.9128394</v>
      </c>
      <c r="L3240" s="444">
        <f t="shared" ca="1" si="162"/>
        <v>-316151489565.99432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63"/>
        <v>-316151489565.99432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-1317297873.191643</v>
      </c>
      <c r="L3241" s="444">
        <f t="shared" ca="1" si="162"/>
        <v>-317468787439.18597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63"/>
        <v>-317468787439.18597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-1322786614.3299415</v>
      </c>
      <c r="L3242" s="444">
        <f t="shared" ca="1" si="162"/>
        <v>-318791574053.51593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63"/>
        <v>-318791574053.51593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-1328298225.2229831</v>
      </c>
      <c r="L3243" s="444">
        <f t="shared" ca="1" si="162"/>
        <v>-320119872278.73889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63"/>
        <v>-320119872278.73889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-1333832801.161412</v>
      </c>
      <c r="L3244" s="444">
        <f t="shared" ca="1" si="162"/>
        <v>-321453705079.90033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63"/>
        <v>-321453705079.90033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-1339390437.8329179</v>
      </c>
      <c r="L3245" s="444">
        <f t="shared" ca="1" si="162"/>
        <v>-322793095517.73328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63"/>
        <v>-322793095517.73328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-1344971231.3238885</v>
      </c>
      <c r="L3246" s="444">
        <f t="shared" ca="1" si="162"/>
        <v>-324138066749.05719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63"/>
        <v>-324138066749.05719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-1350575278.1210716</v>
      </c>
      <c r="L3247" s="444">
        <f t="shared" ca="1" si="162"/>
        <v>-325488642027.17828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63"/>
        <v>-325488642027.17828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-1356202675.1132429</v>
      </c>
      <c r="L3248" s="444">
        <f t="shared" ca="1" si="162"/>
        <v>-326844844702.2915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63"/>
        <v>-326844844702.2915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-1361853519.5928812</v>
      </c>
      <c r="L3249" s="444">
        <f t="shared" ca="1" si="162"/>
        <v>-328206698221.8844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63"/>
        <v>-328206698221.8844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-1367527909.2578516</v>
      </c>
      <c r="L3250" s="444">
        <f t="shared" ca="1" si="162"/>
        <v>-329574226131.14227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63"/>
        <v>-329574226131.14227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-1373225942.2130928</v>
      </c>
      <c r="L3251" s="444">
        <f t="shared" ca="1" si="162"/>
        <v>-330947452073.35535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63"/>
        <v>-330947452073.35535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-1378947716.9723139</v>
      </c>
      <c r="L3252" s="444">
        <f t="shared" ca="1" si="162"/>
        <v>-332326399790.32764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63"/>
        <v>-332326399790.32764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-1384693332.4596984</v>
      </c>
      <c r="L3253" s="444">
        <f t="shared" ca="1" si="162"/>
        <v>-333711093122.78735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63"/>
        <v>-333711093122.78735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-1390462888.0116138</v>
      </c>
      <c r="L3254" s="444">
        <f t="shared" ca="1" si="162"/>
        <v>-335101556010.79895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63"/>
        <v>-335101556010.79895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-1396256483.378329</v>
      </c>
      <c r="L3255" s="444">
        <f t="shared" ca="1" si="162"/>
        <v>-336497812494.17731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63"/>
        <v>-336497812494.17731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-1402074218.7257388</v>
      </c>
      <c r="L3256" s="444">
        <f t="shared" ca="1" si="162"/>
        <v>-337899886712.90308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63"/>
        <v>-337899886712.90308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-1407916194.6370962</v>
      </c>
      <c r="L3257" s="444">
        <f t="shared" ca="1" si="162"/>
        <v>-339307802907.54016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63"/>
        <v>-339307802907.54016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-1413782512.1147506</v>
      </c>
      <c r="L3258" s="444">
        <f t="shared" ca="1" si="162"/>
        <v>-340721585419.65491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63"/>
        <v>-340721585419.65491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-1419673272.5818954</v>
      </c>
      <c r="L3259" s="444">
        <f t="shared" ca="1" si="162"/>
        <v>-342141258692.23682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63"/>
        <v>-342141258692.23682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-1425588577.88432</v>
      </c>
      <c r="L3260" s="444">
        <f t="shared" ca="1" si="162"/>
        <v>-343566847270.12115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63"/>
        <v>-343566847270.12115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-1431528530.2921715</v>
      </c>
      <c r="L3261" s="444">
        <f t="shared" ca="1" si="162"/>
        <v>-344998375800.41333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63"/>
        <v>-344998375800.41333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-1437493232.5017221</v>
      </c>
      <c r="L3262" s="444">
        <f t="shared" ca="1" si="162"/>
        <v>-346435869032.91504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63"/>
        <v>-346435869032.91504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-1443482787.637146</v>
      </c>
      <c r="L3263" s="444">
        <f t="shared" ca="1" si="162"/>
        <v>-347879351820.55219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63"/>
        <v>-347879351820.55219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-1449497299.2523007</v>
      </c>
      <c r="L3264" s="444">
        <f t="shared" ca="1" si="162"/>
        <v>-349328849119.8045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63"/>
        <v>-349328849119.8045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-1455536871.3325188</v>
      </c>
      <c r="L3265" s="444">
        <f t="shared" ca="1" si="162"/>
        <v>-350784385991.13702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63"/>
        <v>-350784385991.13702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-1461601608.2964044</v>
      </c>
      <c r="L3266" s="444">
        <f t="shared" ca="1" si="162"/>
        <v>-352245987599.43341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63"/>
        <v>-352245987599.43341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-1467691614.9976392</v>
      </c>
      <c r="L3267" s="444">
        <f t="shared" ca="1" si="162"/>
        <v>-353713679214.43103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63"/>
        <v>-353713679214.43103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-1473806996.7267959</v>
      </c>
      <c r="L3268" s="444">
        <f t="shared" ca="1" si="162"/>
        <v>-355187486211.15784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63"/>
        <v>-355187486211.15784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-1479947859.2131577</v>
      </c>
      <c r="L3269" s="444">
        <f t="shared" ca="1" si="162"/>
        <v>-356667434070.37097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63"/>
        <v>-356667434070.37097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-1486114308.6265457</v>
      </c>
      <c r="L3270" s="444">
        <f t="shared" ca="1" si="162"/>
        <v>-358153548378.9975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63"/>
        <v>-358153548378.9975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-1492306451.5791562</v>
      </c>
      <c r="L3271" s="444">
        <f t="shared" ca="1" si="162"/>
        <v>-359645854830.57666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63"/>
        <v>-359645854830.57666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-1498524395.1274028</v>
      </c>
      <c r="L3272" s="444">
        <f t="shared" ca="1" si="162"/>
        <v>-361144379225.70404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63"/>
        <v>-361144379225.70404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-1504768246.7737668</v>
      </c>
      <c r="L3273" s="444">
        <f t="shared" ca="1" si="162"/>
        <v>-362649147472.47778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63"/>
        <v>-362649147472.47778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-1511038114.4686575</v>
      </c>
      <c r="L3274" s="444">
        <f t="shared" ca="1" si="162"/>
        <v>-364160185586.94641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63"/>
        <v>-364160185586.94641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-1517334106.6122768</v>
      </c>
      <c r="L3275" s="444">
        <f t="shared" ca="1" si="162"/>
        <v>-365677519693.55872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63"/>
        <v>-365677519693.55872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-1523656332.0564947</v>
      </c>
      <c r="L3276" s="444">
        <f t="shared" ca="1" si="162"/>
        <v>-367201176025.61523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63"/>
        <v>-367201176025.61523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-1530004900.1067302</v>
      </c>
      <c r="L3277" s="444">
        <f t="shared" ca="1" si="162"/>
        <v>-368731180925.72198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63"/>
        <v>-368731180925.72198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-1536379920.5238416</v>
      </c>
      <c r="L3278" s="444">
        <f t="shared" ca="1" si="162"/>
        <v>-370267560846.24585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63"/>
        <v>-370267560846.24585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-1542781503.5260243</v>
      </c>
      <c r="L3279" s="444">
        <f t="shared" ca="1" si="162"/>
        <v>-371810342349.77185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63"/>
        <v>-371810342349.77185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-1549209759.7907159</v>
      </c>
      <c r="L3280" s="444">
        <f t="shared" ca="1" si="162"/>
        <v>-373359552109.56256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63"/>
        <v>-373359552109.56256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-1555664800.4565105</v>
      </c>
      <c r="L3281" s="444">
        <f t="shared" ca="1" si="162"/>
        <v>-374915216910.01904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63"/>
        <v>-374915216910.01904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-1562146737.1250794</v>
      </c>
      <c r="L3282" s="444">
        <f t="shared" ca="1" si="162"/>
        <v>-376477363647.1441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63"/>
        <v>-376477363647.1441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-1568655681.8631005</v>
      </c>
      <c r="L3283" s="444">
        <f t="shared" ca="1" si="162"/>
        <v>-378046019329.0072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63"/>
        <v>-378046019329.0072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-1575191747.2041967</v>
      </c>
      <c r="L3284" s="444">
        <f t="shared" ca="1" si="162"/>
        <v>-379621211076.21143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63"/>
        <v>-379621211076.21143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-1581755046.1508808</v>
      </c>
      <c r="L3285" s="444">
        <f t="shared" ca="1" si="162"/>
        <v>-381202966122.3623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63"/>
        <v>-381202966122.3623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-1588345692.1765096</v>
      </c>
      <c r="L3286" s="444">
        <f t="shared" ca="1" si="162"/>
        <v>-382791311814.53882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63"/>
        <v>-382791311814.53882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-1594963799.2272451</v>
      </c>
      <c r="L3287" s="444">
        <f t="shared" ca="1" si="162"/>
        <v>-384386275613.76605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63"/>
        <v>-384386275613.76605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-1601609481.7240252</v>
      </c>
      <c r="L3288" s="444">
        <f t="shared" ca="1" si="162"/>
        <v>-385987885095.49005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63"/>
        <v>-385987885095.49005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-1608282854.5645418</v>
      </c>
      <c r="L3289" s="444">
        <f t="shared" ca="1" si="162"/>
        <v>-387596167950.05457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63"/>
        <v>-387596167950.05457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-1614984033.1252275</v>
      </c>
      <c r="L3290" s="444">
        <f t="shared" ca="1" si="162"/>
        <v>-389211151983.17981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63"/>
        <v>-389211151983.17981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-1621713133.2632492</v>
      </c>
      <c r="L3291" s="444">
        <f t="shared" ca="1" si="162"/>
        <v>-390832865116.44305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63"/>
        <v>-390832865116.44305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-1628470271.3185127</v>
      </c>
      <c r="L3292" s="444">
        <f t="shared" ca="1" si="162"/>
        <v>-392461335387.7616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63"/>
        <v>-392461335387.7616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-1635255564.1156733</v>
      </c>
      <c r="L3293" s="444">
        <f t="shared" ca="1" si="162"/>
        <v>-394096590951.87726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63"/>
        <v>-394096590951.87726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-1642069128.9661553</v>
      </c>
      <c r="L3294" s="444">
        <f t="shared" ca="1" si="162"/>
        <v>-395738660080.84338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63"/>
        <v>-395738660080.84338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-1648911083.6701808</v>
      </c>
      <c r="L3295" s="444">
        <f t="shared" ca="1" si="162"/>
        <v>-397387571164.51355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63"/>
        <v>-397387571164.51355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-1655781546.5188065</v>
      </c>
      <c r="L3296" s="444">
        <f t="shared" ca="1" si="162"/>
        <v>-399043352711.03235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63"/>
        <v>-399043352711.03235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-1662680636.2959681</v>
      </c>
      <c r="L3297" s="444">
        <f t="shared" ca="1" si="162"/>
        <v>-400706033347.32831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63"/>
        <v>-400706033347.32831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-1669608472.2805345</v>
      </c>
      <c r="L3298" s="444">
        <f t="shared" ca="1" si="162"/>
        <v>-402375641819.60883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63"/>
        <v>-402375641819.60883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-1676565174.2483702</v>
      </c>
      <c r="L3299" s="444">
        <f t="shared" ca="1" si="162"/>
        <v>-404052206993.85718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63"/>
        <v>-404052206993.85718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-1683550862.4744048</v>
      </c>
      <c r="L3300" s="444">
        <f t="shared" ca="1" si="162"/>
        <v>-405735757856.3316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63"/>
        <v>-405735757856.3316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-1690565657.734715</v>
      </c>
      <c r="L3301" s="444">
        <f t="shared" ca="1" si="162"/>
        <v>-407426323514.06635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63"/>
        <v>-407426323514.06635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-1697609681.3086097</v>
      </c>
      <c r="L3302" s="444">
        <f t="shared" ca="1" si="162"/>
        <v>-409123933195.37494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63"/>
        <v>-409123933195.37494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-1704683054.9807289</v>
      </c>
      <c r="L3303" s="444">
        <f t="shared" ca="1" si="162"/>
        <v>-410828616250.35565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63"/>
        <v>-410828616250.35565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-1711785901.0431485</v>
      </c>
      <c r="L3304" s="444">
        <f t="shared" ca="1" si="162"/>
        <v>-412540402151.3988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63"/>
        <v>-412540402151.3988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-1718918342.2974949</v>
      </c>
      <c r="L3305" s="444">
        <f t="shared" ca="1" si="162"/>
        <v>-414259320493.69629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63"/>
        <v>-414259320493.69629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-1726080502.0570679</v>
      </c>
      <c r="L3306" s="444">
        <f t="shared" ca="1" si="162"/>
        <v>-415985400995.75336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63"/>
        <v>-415985400995.75336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-1733272504.1489723</v>
      </c>
      <c r="L3307" s="444">
        <f t="shared" ca="1" si="162"/>
        <v>-417718673499.90234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63"/>
        <v>-417718673499.90234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-1740494472.9162598</v>
      </c>
      <c r="L3308" s="444">
        <f t="shared" ca="1" si="162"/>
        <v>-419459167972.8186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63"/>
        <v>-419459167972.8186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-1747746533.2200775</v>
      </c>
      <c r="L3309" s="444">
        <f t="shared" ca="1" si="162"/>
        <v>-421206914506.0387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63"/>
        <v>-421206914506.0387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-1755028810.4418278</v>
      </c>
      <c r="L3310" s="444">
        <f t="shared" ca="1" si="162"/>
        <v>-422961943316.48053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63"/>
        <v>-422961943316.48053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-1762341430.4853356</v>
      </c>
      <c r="L3311" s="444">
        <f t="shared" ca="1" si="162"/>
        <v>-424724284746.96588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63"/>
        <v>-424724284746.96588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-1769684519.7790244</v>
      </c>
      <c r="L3312" s="444">
        <f t="shared" ca="1" si="162"/>
        <v>-426493969266.74493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63"/>
        <v>-426493969266.74493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-1777058205.2781038</v>
      </c>
      <c r="L3313" s="444">
        <f t="shared" ca="1" si="162"/>
        <v>-428271027472.02301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63"/>
        <v>-428271027472.02301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-1784462614.4667625</v>
      </c>
      <c r="L3314" s="444">
        <f t="shared" ca="1" si="162"/>
        <v>-430055490086.48975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63"/>
        <v>-430055490086.48975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-1791897875.3603742</v>
      </c>
      <c r="L3315" s="444">
        <f t="shared" ca="1" si="162"/>
        <v>-431847387961.8501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63"/>
        <v>-431847387961.8501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-1799364116.5077085</v>
      </c>
      <c r="L3316" s="444">
        <f t="shared" ca="1" si="162"/>
        <v>-433646752078.35779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63"/>
        <v>-433646752078.35779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-1806861466.9931574</v>
      </c>
      <c r="L3317" s="444">
        <f t="shared" ca="1" si="162"/>
        <v>-435453613545.35095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63"/>
        <v>-435453613545.35095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-1814390056.4389622</v>
      </c>
      <c r="L3318" s="444">
        <f t="shared" ca="1" si="162"/>
        <v>-437268003601.78992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63"/>
        <v>-437268003601.78992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-1821950015.0074582</v>
      </c>
      <c r="L3319" s="444">
        <f t="shared" ca="1" si="162"/>
        <v>-439089953616.79736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63"/>
        <v>-439089953616.79736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-1829541473.4033225</v>
      </c>
      <c r="L3320" s="444">
        <f t="shared" ca="1" si="162"/>
        <v>-440919495090.20068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63"/>
        <v>-440919495090.20068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-1837164562.8758361</v>
      </c>
      <c r="L3321" s="444">
        <f t="shared" ca="1" si="162"/>
        <v>-442756659653.07654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63"/>
        <v>-442756659653.07654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-1844819415.2211523</v>
      </c>
      <c r="L3322" s="444">
        <f t="shared" ca="1" si="162"/>
        <v>-444601479068.29767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63"/>
        <v>-444601479068.29767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-1852506162.7845736</v>
      </c>
      <c r="L3323" s="444">
        <f t="shared" ref="L3323:L3577" ca="1" si="167">I3323-J3323+K3323</f>
        <v>-446453985231.08221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68">L3323</f>
        <v>-446453985231.08221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-1860224938.4628427</v>
      </c>
      <c r="L3324" s="444">
        <f t="shared" ca="1" si="167"/>
        <v>-448314210169.54504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68"/>
        <v>-448314210169.54504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-1867975875.7064376</v>
      </c>
      <c r="L3325" s="444">
        <f t="shared" ca="1" si="167"/>
        <v>-450182186045.25146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68"/>
        <v>-450182186045.25146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-1875759108.5218813</v>
      </c>
      <c r="L3326" s="444">
        <f t="shared" ca="1" si="167"/>
        <v>-452057945153.77338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68"/>
        <v>-452057945153.77338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-1883574771.4740558</v>
      </c>
      <c r="L3327" s="444">
        <f t="shared" ca="1" si="167"/>
        <v>-453941519925.24744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68"/>
        <v>-453941519925.24744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-1891422999.6885312</v>
      </c>
      <c r="L3328" s="444">
        <f t="shared" ca="1" si="167"/>
        <v>-455832942924.93597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68"/>
        <v>-455832942924.93597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-1899303928.8539</v>
      </c>
      <c r="L3329" s="444">
        <f t="shared" ca="1" si="167"/>
        <v>-457732246853.78986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68"/>
        <v>-457732246853.78986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-1907217695.2241244</v>
      </c>
      <c r="L3330" s="444">
        <f t="shared" ca="1" si="167"/>
        <v>-459639464549.01398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68"/>
        <v>-459639464549.01398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-1915164435.6208916</v>
      </c>
      <c r="L3331" s="444">
        <f t="shared" ca="1" si="167"/>
        <v>-461554628984.63489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68"/>
        <v>-461554628984.63489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-1923144287.4359784</v>
      </c>
      <c r="L3332" s="444">
        <f t="shared" ca="1" si="167"/>
        <v>-463477773272.07086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68"/>
        <v>-463477773272.07086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-1931157388.6336286</v>
      </c>
      <c r="L3333" s="444">
        <f t="shared" ca="1" si="167"/>
        <v>-465408930660.70447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68"/>
        <v>-465408930660.70447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-1939203877.7529352</v>
      </c>
      <c r="L3334" s="444">
        <f t="shared" ca="1" si="167"/>
        <v>-467348134538.4574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68"/>
        <v>-467348134538.4574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-1947283893.9102395</v>
      </c>
      <c r="L3335" s="444">
        <f t="shared" ca="1" si="167"/>
        <v>-469295418432.36761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68"/>
        <v>-469295418432.36761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-1955397576.8015316</v>
      </c>
      <c r="L3336" s="444">
        <f t="shared" ca="1" si="167"/>
        <v>-471250816009.16913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68"/>
        <v>-471250816009.16913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-1963545066.7048712</v>
      </c>
      <c r="L3337" s="444">
        <f t="shared" ca="1" si="167"/>
        <v>-473214361075.87402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68"/>
        <v>-473214361075.87402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-1971726504.4828084</v>
      </c>
      <c r="L3338" s="444">
        <f t="shared" ca="1" si="167"/>
        <v>-475186087580.35681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68"/>
        <v>-475186087580.35681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-1979942031.58482</v>
      </c>
      <c r="L3339" s="444">
        <f t="shared" ca="1" si="167"/>
        <v>-477166029611.94165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68"/>
        <v>-477166029611.94165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-1988191790.0497568</v>
      </c>
      <c r="L3340" s="444">
        <f t="shared" ca="1" si="167"/>
        <v>-479154221401.99139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68"/>
        <v>-479154221401.99139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-1996475922.5082974</v>
      </c>
      <c r="L3341" s="444">
        <f t="shared" ca="1" si="167"/>
        <v>-481150697324.49969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68"/>
        <v>-481150697324.49969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-2004794572.185415</v>
      </c>
      <c r="L3342" s="444">
        <f t="shared" ca="1" si="167"/>
        <v>-483155491896.68512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68"/>
        <v>-483155491896.68512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-2013147882.9028547</v>
      </c>
      <c r="L3343" s="444">
        <f t="shared" ca="1" si="167"/>
        <v>-485168639779.58795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68"/>
        <v>-485168639779.58795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-2021535999.0816164</v>
      </c>
      <c r="L3344" s="444">
        <f t="shared" ca="1" si="167"/>
        <v>-487190175778.66956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68"/>
        <v>-487190175778.66956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-2029959065.7444565</v>
      </c>
      <c r="L3345" s="444">
        <f t="shared" ca="1" si="167"/>
        <v>-489220134844.414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68"/>
        <v>-489220134844.414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-2038417228.5183916</v>
      </c>
      <c r="L3346" s="444">
        <f t="shared" ca="1" si="167"/>
        <v>-491258552072.93237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68"/>
        <v>-491258552072.93237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-2046910633.6372182</v>
      </c>
      <c r="L3347" s="444">
        <f t="shared" ca="1" si="167"/>
        <v>-493305462706.56958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68"/>
        <v>-493305462706.56958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-2055439427.9440398</v>
      </c>
      <c r="L3348" s="444">
        <f t="shared" ca="1" si="167"/>
        <v>-495360902134.51361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68"/>
        <v>-495360902134.51361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-2064003758.8938067</v>
      </c>
      <c r="L3349" s="444">
        <f t="shared" ca="1" si="167"/>
        <v>-497424905893.40741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68"/>
        <v>-497424905893.40741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-2072603774.5558643</v>
      </c>
      <c r="L3350" s="444">
        <f t="shared" ca="1" si="167"/>
        <v>-499497509667.96326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68"/>
        <v>-499497509667.96326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-2081239623.6165135</v>
      </c>
      <c r="L3351" s="444">
        <f t="shared" ca="1" si="167"/>
        <v>-501578749291.57977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68"/>
        <v>-501578749291.57977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-2089911455.3815823</v>
      </c>
      <c r="L3352" s="444">
        <f t="shared" ca="1" si="167"/>
        <v>-503668660746.96136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68"/>
        <v>-503668660746.96136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-2098619419.7790058</v>
      </c>
      <c r="L3353" s="444">
        <f t="shared" ca="1" si="167"/>
        <v>-505767280166.74036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68"/>
        <v>-505767280166.74036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-2107363667.3614178</v>
      </c>
      <c r="L3354" s="444">
        <f t="shared" ca="1" si="167"/>
        <v>-507874643834.10175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68"/>
        <v>-507874643834.10175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-2116144349.3087571</v>
      </c>
      <c r="L3355" s="444">
        <f t="shared" ca="1" si="167"/>
        <v>-509990788183.41052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68"/>
        <v>-509990788183.41052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-2124961617.4308772</v>
      </c>
      <c r="L3356" s="444">
        <f t="shared" ca="1" si="167"/>
        <v>-512115749800.84137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68"/>
        <v>-512115749800.84137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-2133815624.1701727</v>
      </c>
      <c r="L3357" s="444">
        <f t="shared" ca="1" si="167"/>
        <v>-514249565425.01154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68"/>
        <v>-514249565425.01154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-2142706522.6042147</v>
      </c>
      <c r="L3358" s="444">
        <f t="shared" ca="1" si="167"/>
        <v>-516392271947.61572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68"/>
        <v>-516392271947.61572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-2151634466.4483986</v>
      </c>
      <c r="L3359" s="444">
        <f t="shared" ca="1" si="167"/>
        <v>-518543906414.06415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68"/>
        <v>-518543906414.06415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-2160599610.0586004</v>
      </c>
      <c r="L3360" s="444">
        <f t="shared" ca="1" si="167"/>
        <v>-520704506024.12274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68"/>
        <v>-520704506024.12274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-2169602108.4338446</v>
      </c>
      <c r="L3361" s="444">
        <f t="shared" ca="1" si="167"/>
        <v>-522874108132.55658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68"/>
        <v>-522874108132.55658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-2178642117.2189856</v>
      </c>
      <c r="L3362" s="444">
        <f t="shared" ca="1" si="167"/>
        <v>-525052750249.77557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68"/>
        <v>-525052750249.77557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-2187719792.7073984</v>
      </c>
      <c r="L3363" s="444">
        <f t="shared" ca="1" si="167"/>
        <v>-527240470042.48297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68"/>
        <v>-527240470042.48297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-2196835291.843679</v>
      </c>
      <c r="L3364" s="444">
        <f t="shared" ca="1" si="167"/>
        <v>-529437305334.32666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68"/>
        <v>-529437305334.32666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-2205988772.2263613</v>
      </c>
      <c r="L3365" s="444">
        <f t="shared" ca="1" si="167"/>
        <v>-531643294106.55304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68"/>
        <v>-531643294106.55304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-2215180392.1106372</v>
      </c>
      <c r="L3366" s="444">
        <f t="shared" ca="1" si="167"/>
        <v>-533858474498.6637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68"/>
        <v>-533858474498.6637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-2224410310.411099</v>
      </c>
      <c r="L3367" s="444">
        <f t="shared" ca="1" si="167"/>
        <v>-536082884809.07477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68"/>
        <v>-536082884809.07477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-2233678686.7044783</v>
      </c>
      <c r="L3368" s="444">
        <f t="shared" ca="1" si="167"/>
        <v>-538316563495.77924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68"/>
        <v>-538316563495.77924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-2242985681.2324138</v>
      </c>
      <c r="L3369" s="444">
        <f t="shared" ca="1" si="167"/>
        <v>-540559549177.01166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68"/>
        <v>-540559549177.01166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-2252331454.9042153</v>
      </c>
      <c r="L3370" s="444">
        <f t="shared" ca="1" si="167"/>
        <v>-542811880631.91589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68"/>
        <v>-542811880631.91589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-2261716169.2996497</v>
      </c>
      <c r="L3371" s="444">
        <f t="shared" ca="1" si="167"/>
        <v>-545073596801.21552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68"/>
        <v>-545073596801.21552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-2271139986.6717315</v>
      </c>
      <c r="L3372" s="444">
        <f t="shared" ca="1" si="167"/>
        <v>-547344736787.88727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68"/>
        <v>-547344736787.88727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-2280603069.9495306</v>
      </c>
      <c r="L3373" s="444">
        <f t="shared" ca="1" si="167"/>
        <v>-549625339857.83679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68"/>
        <v>-549625339857.83679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-2290105582.7409868</v>
      </c>
      <c r="L3374" s="444">
        <f t="shared" ca="1" si="167"/>
        <v>-551915445440.57776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68"/>
        <v>-551915445440.57776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-2299647689.3357406</v>
      </c>
      <c r="L3375" s="444">
        <f t="shared" ca="1" si="167"/>
        <v>-554215093129.91345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68"/>
        <v>-554215093129.91345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-2309229554.7079725</v>
      </c>
      <c r="L3376" s="444">
        <f t="shared" ca="1" si="167"/>
        <v>-556524322684.62146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68"/>
        <v>-556524322684.62146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-2318851344.5192561</v>
      </c>
      <c r="L3377" s="444">
        <f t="shared" ca="1" si="167"/>
        <v>-558843174029.14075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68"/>
        <v>-558843174029.14075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-2328513225.1214199</v>
      </c>
      <c r="L3378" s="444">
        <f t="shared" ca="1" si="167"/>
        <v>-561171687254.26221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68"/>
        <v>-561171687254.26221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-2338215363.5594258</v>
      </c>
      <c r="L3379" s="444">
        <f t="shared" ca="1" si="167"/>
        <v>-563509902617.82166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68"/>
        <v>-563509902617.82166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-2347957927.5742569</v>
      </c>
      <c r="L3380" s="444">
        <f t="shared" ca="1" si="167"/>
        <v>-565857860545.39587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68"/>
        <v>-565857860545.39587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-2357741085.6058159</v>
      </c>
      <c r="L3381" s="444">
        <f t="shared" ca="1" si="167"/>
        <v>-568215601631.00171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68"/>
        <v>-568215601631.00171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-2367565006.7958403</v>
      </c>
      <c r="L3382" s="444">
        <f t="shared" ca="1" si="167"/>
        <v>-570583166637.79761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68"/>
        <v>-570583166637.79761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-2377429860.9908233</v>
      </c>
      <c r="L3383" s="444">
        <f t="shared" ca="1" si="167"/>
        <v>-572960596498.78845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68"/>
        <v>-572960596498.78845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-2387335818.7449517</v>
      </c>
      <c r="L3384" s="444">
        <f t="shared" ca="1" si="167"/>
        <v>-575347932317.53345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68"/>
        <v>-575347932317.53345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-2397283051.3230562</v>
      </c>
      <c r="L3385" s="444">
        <f t="shared" ca="1" si="167"/>
        <v>-577745215368.85645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68"/>
        <v>-577745215368.85645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-2407271730.7035685</v>
      </c>
      <c r="L3386" s="444">
        <f t="shared" ca="1" si="167"/>
        <v>-580152487099.56006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68"/>
        <v>-580152487099.56006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-2417302029.5815001</v>
      </c>
      <c r="L3387" s="444">
        <f t="shared" ca="1" si="167"/>
        <v>-582569789129.1416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68"/>
        <v>-582569789129.1416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-2427374121.3714232</v>
      </c>
      <c r="L3388" s="444">
        <f t="shared" ca="1" si="167"/>
        <v>-584997163250.51306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68"/>
        <v>-584997163250.51306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-2437488180.2104712</v>
      </c>
      <c r="L3389" s="444">
        <f t="shared" ca="1" si="167"/>
        <v>-587434651430.72351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68"/>
        <v>-587434651430.72351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-2447644380.9613481</v>
      </c>
      <c r="L3390" s="444">
        <f t="shared" ca="1" si="167"/>
        <v>-589882295811.68481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68"/>
        <v>-589882295811.68481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-2457842899.2153535</v>
      </c>
      <c r="L3391" s="444">
        <f t="shared" ca="1" si="167"/>
        <v>-592340138710.90015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68"/>
        <v>-592340138710.90015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-2468083911.2954173</v>
      </c>
      <c r="L3392" s="444">
        <f t="shared" ca="1" si="167"/>
        <v>-594808222622.19556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68"/>
        <v>-594808222622.19556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-2478367594.2591481</v>
      </c>
      <c r="L3393" s="444">
        <f t="shared" ca="1" si="167"/>
        <v>-597286590216.45471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68"/>
        <v>-597286590216.45471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-2488694125.9018946</v>
      </c>
      <c r="L3394" s="444">
        <f t="shared" ca="1" si="167"/>
        <v>-599775284342.35657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68"/>
        <v>-599775284342.35657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-2499063684.759819</v>
      </c>
      <c r="L3395" s="444">
        <f t="shared" ca="1" si="167"/>
        <v>-602274348027.11633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68"/>
        <v>-602274348027.11633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-2509476450.1129847</v>
      </c>
      <c r="L3396" s="444">
        <f t="shared" ca="1" si="167"/>
        <v>-604783824477.22937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68"/>
        <v>-604783824477.22937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-2519932601.9884558</v>
      </c>
      <c r="L3397" s="444">
        <f t="shared" ca="1" si="167"/>
        <v>-607303757079.21777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68"/>
        <v>-607303757079.21777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-2530432321.1634073</v>
      </c>
      <c r="L3398" s="444">
        <f t="shared" ca="1" si="167"/>
        <v>-609834189400.38123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68"/>
        <v>-609834189400.38123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-2540975789.1682549</v>
      </c>
      <c r="L3399" s="444">
        <f t="shared" ca="1" si="167"/>
        <v>-612375165189.54944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68"/>
        <v>-612375165189.54944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-2551563188.2897892</v>
      </c>
      <c r="L3400" s="444">
        <f t="shared" ca="1" si="167"/>
        <v>-614926728377.83923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68"/>
        <v>-614926728377.83923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-2562194701.5743303</v>
      </c>
      <c r="L3401" s="444">
        <f t="shared" ca="1" si="167"/>
        <v>-617488923079.41357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68"/>
        <v>-617488923079.41357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-2572870512.8308897</v>
      </c>
      <c r="L3402" s="444">
        <f t="shared" ca="1" si="167"/>
        <v>-620061793592.24451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68"/>
        <v>-620061793592.24451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-2583590806.6343522</v>
      </c>
      <c r="L3403" s="444">
        <f t="shared" ca="1" si="167"/>
        <v>-622645384398.87891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68"/>
        <v>-622645384398.87891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-2594355768.3286619</v>
      </c>
      <c r="L3404" s="444">
        <f t="shared" ca="1" si="167"/>
        <v>-625239740167.20752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68"/>
        <v>-625239740167.20752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-2605165584.0300312</v>
      </c>
      <c r="L3405" s="444">
        <f t="shared" ca="1" si="167"/>
        <v>-627844905751.23755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68"/>
        <v>-627844905751.23755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-2616020440.6301565</v>
      </c>
      <c r="L3406" s="444">
        <f t="shared" ca="1" si="167"/>
        <v>-630460926191.86768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68"/>
        <v>-630460926191.86768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-2626920525.7994485</v>
      </c>
      <c r="L3407" s="444">
        <f t="shared" ca="1" si="167"/>
        <v>-633087846717.66711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68"/>
        <v>-633087846717.66711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-2637866027.9902797</v>
      </c>
      <c r="L3408" s="444">
        <f t="shared" ca="1" si="167"/>
        <v>-635725712745.65735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68"/>
        <v>-635725712745.65735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-2648857136.440239</v>
      </c>
      <c r="L3409" s="444">
        <f t="shared" ca="1" si="167"/>
        <v>-638374569882.09753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68"/>
        <v>-638374569882.09753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-2659894041.1754065</v>
      </c>
      <c r="L3410" s="444">
        <f t="shared" ca="1" si="167"/>
        <v>-641034463923.27295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68"/>
        <v>-641034463923.27295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-2670976933.0136371</v>
      </c>
      <c r="L3411" s="444">
        <f t="shared" ca="1" si="167"/>
        <v>-643705440856.28662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68"/>
        <v>-643705440856.28662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-2682106003.5678611</v>
      </c>
      <c r="L3412" s="444">
        <f t="shared" ca="1" si="167"/>
        <v>-646387546859.85449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68"/>
        <v>-646387546859.85449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-2693281445.2493935</v>
      </c>
      <c r="L3413" s="444">
        <f t="shared" ca="1" si="167"/>
        <v>-649080828305.10388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68"/>
        <v>-649080828305.10388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-2704503451.271266</v>
      </c>
      <c r="L3414" s="444">
        <f t="shared" ca="1" si="167"/>
        <v>-651785331756.37512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68"/>
        <v>-651785331756.37512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-2715772215.6515632</v>
      </c>
      <c r="L3415" s="444">
        <f t="shared" ca="1" si="167"/>
        <v>-654501103972.02673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68"/>
        <v>-654501103972.02673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-2727087933.2167778</v>
      </c>
      <c r="L3416" s="444">
        <f t="shared" ca="1" si="167"/>
        <v>-657228191905.24353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68"/>
        <v>-657228191905.24353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-2738450799.6051812</v>
      </c>
      <c r="L3417" s="444">
        <f t="shared" ca="1" si="167"/>
        <v>-659966642704.84875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68"/>
        <v>-659966642704.84875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-2749861011.2702031</v>
      </c>
      <c r="L3418" s="444">
        <f t="shared" ca="1" si="167"/>
        <v>-662716503716.11902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68"/>
        <v>-662716503716.11902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-2761318765.483829</v>
      </c>
      <c r="L3419" s="444">
        <f t="shared" ca="1" si="167"/>
        <v>-665477822481.60291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68"/>
        <v>-665477822481.60291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-2772824260.3400121</v>
      </c>
      <c r="L3420" s="444">
        <f t="shared" ca="1" si="167"/>
        <v>-668250646741.94287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68"/>
        <v>-668250646741.94287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-2784377694.7580953</v>
      </c>
      <c r="L3421" s="444">
        <f t="shared" ca="1" si="167"/>
        <v>-671035024436.70093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68"/>
        <v>-671035024436.70093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-2795979268.4862537</v>
      </c>
      <c r="L3422" s="444">
        <f t="shared" ca="1" si="167"/>
        <v>-673831003705.18713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68"/>
        <v>-673831003705.18713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-2807629182.1049461</v>
      </c>
      <c r="L3423" s="444">
        <f t="shared" ca="1" si="167"/>
        <v>-676638632887.29211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68"/>
        <v>-676638632887.29211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-2819327637.0303836</v>
      </c>
      <c r="L3424" s="444">
        <f t="shared" ca="1" si="167"/>
        <v>-679457960524.32251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68"/>
        <v>-679457960524.32251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-2831074835.5180106</v>
      </c>
      <c r="L3425" s="444">
        <f t="shared" ca="1" si="167"/>
        <v>-682289035359.84058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68"/>
        <v>-682289035359.84058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-2842870980.6660023</v>
      </c>
      <c r="L3426" s="444">
        <f t="shared" ca="1" si="167"/>
        <v>-685131906340.50659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68"/>
        <v>-685131906340.50659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-2854716276.4187775</v>
      </c>
      <c r="L3427" s="444">
        <f t="shared" ca="1" si="167"/>
        <v>-687986622616.92542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68"/>
        <v>-687986622616.92542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-2866610927.5705223</v>
      </c>
      <c r="L3428" s="444">
        <f t="shared" ca="1" si="167"/>
        <v>-690853233544.49597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68"/>
        <v>-690853233544.49597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-2878555139.768733</v>
      </c>
      <c r="L3429" s="444">
        <f t="shared" ca="1" si="167"/>
        <v>-693731788684.26465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68"/>
        <v>-693731788684.26465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-2890549119.5177693</v>
      </c>
      <c r="L3430" s="444">
        <f t="shared" ca="1" si="167"/>
        <v>-696622337803.78247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68"/>
        <v>-696622337803.78247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-2902593074.1824269</v>
      </c>
      <c r="L3431" s="444">
        <f t="shared" ca="1" si="167"/>
        <v>-699524930877.96484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68"/>
        <v>-699524930877.96484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-2914687211.9915199</v>
      </c>
      <c r="L3432" s="444">
        <f t="shared" ca="1" si="167"/>
        <v>-702439618089.95642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68"/>
        <v>-702439618089.95642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-2926831742.0414848</v>
      </c>
      <c r="L3433" s="444">
        <f t="shared" ca="1" si="167"/>
        <v>-705366449831.99792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68"/>
        <v>-705366449831.99792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-2939026874.2999911</v>
      </c>
      <c r="L3434" s="444">
        <f t="shared" ca="1" si="167"/>
        <v>-708305476706.29797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68"/>
        <v>-708305476706.29797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-2951272819.6095748</v>
      </c>
      <c r="L3435" s="444">
        <f t="shared" ca="1" si="167"/>
        <v>-711256749525.90759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68"/>
        <v>-711256749525.90759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-2963569789.6912818</v>
      </c>
      <c r="L3436" s="444">
        <f t="shared" ca="1" si="167"/>
        <v>-714220319315.59888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68"/>
        <v>-714220319315.59888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-2975917997.1483288</v>
      </c>
      <c r="L3437" s="444">
        <f t="shared" ca="1" si="167"/>
        <v>-717196237312.74719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68"/>
        <v>-717196237312.74719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-2988317655.46978</v>
      </c>
      <c r="L3438" s="444">
        <f t="shared" ca="1" si="167"/>
        <v>-720184554968.21692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68"/>
        <v>-720184554968.21692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-3000768979.0342369</v>
      </c>
      <c r="L3439" s="444">
        <f t="shared" ca="1" si="167"/>
        <v>-723185323947.2511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68"/>
        <v>-723185323947.2511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-3013272183.1135464</v>
      </c>
      <c r="L3440" s="444">
        <f t="shared" ca="1" si="167"/>
        <v>-726198596130.36462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68"/>
        <v>-726198596130.36462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-3025827483.8765192</v>
      </c>
      <c r="L3441" s="444">
        <f t="shared" ca="1" si="167"/>
        <v>-729224423614.24109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68"/>
        <v>-729224423614.24109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-3038435098.3926711</v>
      </c>
      <c r="L3442" s="444">
        <f t="shared" ca="1" si="167"/>
        <v>-732262858712.63379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68"/>
        <v>-732262858712.63379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-3051095244.6359739</v>
      </c>
      <c r="L3443" s="444">
        <f t="shared" ca="1" si="167"/>
        <v>-735313953957.26978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68"/>
        <v>-735313953957.26978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-3063808141.4886241</v>
      </c>
      <c r="L3444" s="444">
        <f t="shared" ca="1" si="167"/>
        <v>-738377762098.75842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68"/>
        <v>-738377762098.75842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-3076574008.7448268</v>
      </c>
      <c r="L3445" s="444">
        <f t="shared" ca="1" si="167"/>
        <v>-741454336107.5033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68"/>
        <v>-741454336107.5033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-3089393067.1145968</v>
      </c>
      <c r="L3446" s="444">
        <f t="shared" ca="1" si="167"/>
        <v>-744543729174.61792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68"/>
        <v>-744543729174.61792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-3102265538.2275748</v>
      </c>
      <c r="L3447" s="444">
        <f t="shared" ca="1" si="167"/>
        <v>-747645994712.84546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68"/>
        <v>-747645994712.84546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-3115191644.6368561</v>
      </c>
      <c r="L3448" s="444">
        <f t="shared" ca="1" si="167"/>
        <v>-750761186357.4823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68"/>
        <v>-750761186357.4823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-3128171609.8228431</v>
      </c>
      <c r="L3449" s="444">
        <f t="shared" ca="1" si="167"/>
        <v>-753889357967.30518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68"/>
        <v>-753889357967.30518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-3141205658.1971049</v>
      </c>
      <c r="L3450" s="444">
        <f t="shared" ca="1" si="167"/>
        <v>-757030563625.50232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68"/>
        <v>-757030563625.50232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-3154294015.1062598</v>
      </c>
      <c r="L3451" s="444">
        <f t="shared" ca="1" si="167"/>
        <v>-760184857640.60852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68"/>
        <v>-760184857640.60852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-3167436906.8358688</v>
      </c>
      <c r="L3452" s="444">
        <f t="shared" ca="1" si="167"/>
        <v>-763352294547.44434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68"/>
        <v>-763352294547.44434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-3180634560.6143513</v>
      </c>
      <c r="L3453" s="444">
        <f t="shared" ca="1" si="167"/>
        <v>-766532929108.05872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68"/>
        <v>-766532929108.05872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-3193887204.6169114</v>
      </c>
      <c r="L3454" s="444">
        <f t="shared" ca="1" si="167"/>
        <v>-769726816312.67566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68"/>
        <v>-769726816312.67566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-3207195067.9694819</v>
      </c>
      <c r="L3455" s="444">
        <f t="shared" ca="1" si="167"/>
        <v>-772934011380.64514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68"/>
        <v>-772934011380.64514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-3220558380.7526879</v>
      </c>
      <c r="L3456" s="444">
        <f t="shared" ca="1" si="167"/>
        <v>-776154569761.39783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68"/>
        <v>-776154569761.39783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-3233977374.0058241</v>
      </c>
      <c r="L3457" s="444">
        <f t="shared" ca="1" si="167"/>
        <v>-779388547135.40369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68"/>
        <v>-779388547135.40369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-3247452279.7308488</v>
      </c>
      <c r="L3458" s="444">
        <f t="shared" ca="1" si="167"/>
        <v>-782635999415.13452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68"/>
        <v>-782635999415.13452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-3260983330.8963938</v>
      </c>
      <c r="L3459" s="444">
        <f t="shared" ca="1" si="167"/>
        <v>-785896982746.03088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68"/>
        <v>-785896982746.03088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-3274570761.4417953</v>
      </c>
      <c r="L3460" s="444">
        <f t="shared" ca="1" si="167"/>
        <v>-789171553507.47266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68"/>
        <v>-789171553507.47266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-3288214806.281136</v>
      </c>
      <c r="L3461" s="444">
        <f t="shared" ca="1" si="167"/>
        <v>-792459768313.75378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68"/>
        <v>-792459768313.75378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-3301915701.3073072</v>
      </c>
      <c r="L3462" s="444">
        <f t="shared" ca="1" si="167"/>
        <v>-795761684015.06104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68"/>
        <v>-795761684015.06104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-3315673683.3960876</v>
      </c>
      <c r="L3463" s="444">
        <f t="shared" ca="1" si="167"/>
        <v>-799077357698.45715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68"/>
        <v>-799077357698.45715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-3329488990.4102383</v>
      </c>
      <c r="L3464" s="444">
        <f t="shared" ca="1" si="167"/>
        <v>-802406846688.86743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68"/>
        <v>-802406846688.86743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-3343361861.2036142</v>
      </c>
      <c r="L3465" s="444">
        <f t="shared" ca="1" si="167"/>
        <v>-805750208550.07104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68"/>
        <v>-805750208550.07104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-3357292535.6252961</v>
      </c>
      <c r="L3466" s="444">
        <f t="shared" ca="1" si="167"/>
        <v>-809107501085.69629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68"/>
        <v>-809107501085.69629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-3371281254.5237346</v>
      </c>
      <c r="L3467" s="444">
        <f t="shared" ca="1" si="167"/>
        <v>-812478782340.21997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68"/>
        <v>-812478782340.21997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-3385328259.7509165</v>
      </c>
      <c r="L3468" s="444">
        <f t="shared" ca="1" si="167"/>
        <v>-815864110599.97095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68"/>
        <v>-815864110599.97095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-3399433794.1665454</v>
      </c>
      <c r="L3469" s="444">
        <f t="shared" ca="1" si="167"/>
        <v>-819263544394.13745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68"/>
        <v>-819263544394.13745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-3413598101.6422396</v>
      </c>
      <c r="L3470" s="444">
        <f t="shared" ca="1" si="167"/>
        <v>-822677142495.77966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68"/>
        <v>-822677142495.77966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-3427821427.0657487</v>
      </c>
      <c r="L3471" s="444">
        <f t="shared" ca="1" si="167"/>
        <v>-826104963922.84546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68"/>
        <v>-826104963922.84546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-3442104016.3451896</v>
      </c>
      <c r="L3472" s="444">
        <f t="shared" ca="1" si="167"/>
        <v>-829547067939.19067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68"/>
        <v>-829547067939.19067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-3456446116.4132943</v>
      </c>
      <c r="L3473" s="444">
        <f t="shared" ca="1" si="167"/>
        <v>-833003514055.604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68"/>
        <v>-833003514055.604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-3470847975.2316833</v>
      </c>
      <c r="L3474" s="444">
        <f t="shared" ca="1" si="167"/>
        <v>-836474362030.83569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68"/>
        <v>-836474362030.83569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-3485309841.7951488</v>
      </c>
      <c r="L3475" s="444">
        <f t="shared" ca="1" si="167"/>
        <v>-839959671872.63086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68"/>
        <v>-839959671872.63086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-3499831966.135962</v>
      </c>
      <c r="L3476" s="444">
        <f t="shared" ca="1" si="167"/>
        <v>-843459503838.76685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68"/>
        <v>-843459503838.76685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-3514414599.3281951</v>
      </c>
      <c r="L3477" s="444">
        <f t="shared" ca="1" si="167"/>
        <v>-846973918438.09509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68"/>
        <v>-846973918438.09509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-3529057993.492063</v>
      </c>
      <c r="L3478" s="444">
        <f t="shared" ca="1" si="167"/>
        <v>-850502976431.58716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68"/>
        <v>-850502976431.58716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-3543762401.7982798</v>
      </c>
      <c r="L3479" s="444">
        <f t="shared" ca="1" si="167"/>
        <v>-854046738833.3855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68"/>
        <v>-854046738833.3855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-3558528078.4724393</v>
      </c>
      <c r="L3480" s="444">
        <f t="shared" ca="1" si="167"/>
        <v>-857605266911.85791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68"/>
        <v>-857605266911.85791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-3573355278.7994084</v>
      </c>
      <c r="L3481" s="444">
        <f t="shared" ca="1" si="167"/>
        <v>-861178622190.65735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68"/>
        <v>-861178622190.65735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-3588244259.1277385</v>
      </c>
      <c r="L3482" s="444">
        <f t="shared" ca="1" si="167"/>
        <v>-864766866449.78503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68"/>
        <v>-864766866449.78503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-3603195276.874104</v>
      </c>
      <c r="L3483" s="444">
        <f t="shared" ca="1" si="167"/>
        <v>-868370061726.65918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68"/>
        <v>-868370061726.65918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-3618208590.5277467</v>
      </c>
      <c r="L3484" s="444">
        <f t="shared" ca="1" si="167"/>
        <v>-871988270317.18689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68"/>
        <v>-871988270317.18689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-3633284459.6549454</v>
      </c>
      <c r="L3485" s="444">
        <f t="shared" ca="1" si="167"/>
        <v>-875621554776.8418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68"/>
        <v>-875621554776.8418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-3648423144.9035072</v>
      </c>
      <c r="L3486" s="444">
        <f t="shared" ca="1" si="167"/>
        <v>-879269977921.74536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68"/>
        <v>-879269977921.74536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-3663624908.0072718</v>
      </c>
      <c r="L3487" s="444">
        <f t="shared" ca="1" si="167"/>
        <v>-882933602829.75269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68"/>
        <v>-882933602829.75269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-3678890011.7906365</v>
      </c>
      <c r="L3488" s="444">
        <f t="shared" ca="1" si="167"/>
        <v>-886612492841.54333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68"/>
        <v>-886612492841.54333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-3694218720.1730971</v>
      </c>
      <c r="L3489" s="444">
        <f t="shared" ca="1" si="167"/>
        <v>-890306711561.71643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68"/>
        <v>-890306711561.71643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-3709611298.1738186</v>
      </c>
      <c r="L3490" s="444">
        <f t="shared" ca="1" si="167"/>
        <v>-894016322859.89026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68"/>
        <v>-894016322859.89026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-3725068011.9162097</v>
      </c>
      <c r="L3491" s="444">
        <f t="shared" ca="1" si="167"/>
        <v>-897741390871.80652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68"/>
        <v>-897741390871.80652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-3740589128.6325269</v>
      </c>
      <c r="L3492" s="444">
        <f t="shared" ca="1" si="167"/>
        <v>-901481980000.43909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68"/>
        <v>-901481980000.43909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-3756174916.6684961</v>
      </c>
      <c r="L3493" s="444">
        <f t="shared" ca="1" si="167"/>
        <v>-905238154917.10754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68"/>
        <v>-905238154917.10754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-3771825645.4879475</v>
      </c>
      <c r="L3494" s="444">
        <f t="shared" ca="1" si="167"/>
        <v>-909009980562.59546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68"/>
        <v>-909009980562.59546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-3787541585.6774812</v>
      </c>
      <c r="L3495" s="444">
        <f t="shared" ca="1" si="167"/>
        <v>-912797522148.27295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68"/>
        <v>-912797522148.27295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-3803323008.9511371</v>
      </c>
      <c r="L3496" s="444">
        <f t="shared" ca="1" si="167"/>
        <v>-916600845157.22412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68"/>
        <v>-916600845157.22412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-3819170188.1551003</v>
      </c>
      <c r="L3497" s="444">
        <f t="shared" ca="1" si="167"/>
        <v>-920420015345.37927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68"/>
        <v>-920420015345.37927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-3835083397.2724142</v>
      </c>
      <c r="L3498" s="444">
        <f t="shared" ca="1" si="167"/>
        <v>-924255098742.65173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68"/>
        <v>-924255098742.65173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-3851062911.4277148</v>
      </c>
      <c r="L3499" s="444">
        <f t="shared" ca="1" si="167"/>
        <v>-928106161654.07947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68"/>
        <v>-928106161654.07947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-3867109006.8919978</v>
      </c>
      <c r="L3500" s="444">
        <f t="shared" ca="1" si="167"/>
        <v>-931973270660.97144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68"/>
        <v>-931973270660.97144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-3883221961.0873814</v>
      </c>
      <c r="L3501" s="444">
        <f t="shared" ca="1" si="167"/>
        <v>-935856492622.05884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68"/>
        <v>-935856492622.05884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-3899402052.5919118</v>
      </c>
      <c r="L3502" s="444">
        <f t="shared" ca="1" si="167"/>
        <v>-939755894674.65076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68"/>
        <v>-939755894674.65076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-3915649561.1443782</v>
      </c>
      <c r="L3503" s="444">
        <f t="shared" ca="1" si="167"/>
        <v>-943671544235.79517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68"/>
        <v>-943671544235.79517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-3931964767.6491461</v>
      </c>
      <c r="L3504" s="444">
        <f t="shared" ca="1" si="167"/>
        <v>-947603509003.44434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68"/>
        <v>-947603509003.44434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-3948347954.1810174</v>
      </c>
      <c r="L3505" s="444">
        <f t="shared" ca="1" si="167"/>
        <v>-951551856957.62537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68"/>
        <v>-951551856957.62537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-3964799403.9901061</v>
      </c>
      <c r="L3506" s="444">
        <f t="shared" ca="1" si="167"/>
        <v>-955516656361.61548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68"/>
        <v>-955516656361.61548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-3981319401.506731</v>
      </c>
      <c r="L3507" s="444">
        <f t="shared" ca="1" si="167"/>
        <v>-959497975763.12219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68"/>
        <v>-959497975763.12219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-3997908232.346343</v>
      </c>
      <c r="L3508" s="444">
        <f t="shared" ca="1" si="167"/>
        <v>-963495883995.46851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68"/>
        <v>-963495883995.46851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-4014566183.3144522</v>
      </c>
      <c r="L3509" s="444">
        <f t="shared" ca="1" si="167"/>
        <v>-967510450178.78296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68"/>
        <v>-967510450178.78296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-4031293542.4115963</v>
      </c>
      <c r="L3510" s="444">
        <f t="shared" ca="1" si="167"/>
        <v>-971541743721.19458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68"/>
        <v>-971541743721.19458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-4048090598.8383112</v>
      </c>
      <c r="L3511" s="444">
        <f t="shared" ca="1" si="167"/>
        <v>-975589834320.03284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68"/>
        <v>-975589834320.03284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-4064957643.0001364</v>
      </c>
      <c r="L3512" s="444">
        <f t="shared" ca="1" si="167"/>
        <v>-979654791963.03296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68"/>
        <v>-979654791963.03296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-4081894966.5126371</v>
      </c>
      <c r="L3513" s="444">
        <f t="shared" ca="1" si="167"/>
        <v>-983736686929.54565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68"/>
        <v>-983736686929.54565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-4098902862.20644</v>
      </c>
      <c r="L3514" s="444">
        <f t="shared" ca="1" si="167"/>
        <v>-987835589791.75208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68"/>
        <v>-987835589791.75208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-4115981624.1323004</v>
      </c>
      <c r="L3515" s="444">
        <f t="shared" ca="1" si="167"/>
        <v>-991951571415.8844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68"/>
        <v>-991951571415.8844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-4133131547.566185</v>
      </c>
      <c r="L3516" s="444">
        <f t="shared" ca="1" si="167"/>
        <v>-996084702963.45056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68"/>
        <v>-996084702963.45056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-4150352929.0143776</v>
      </c>
      <c r="L3517" s="444">
        <f t="shared" ca="1" si="167"/>
        <v>-1000235055892.465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68"/>
        <v>-1000235055892.465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-4167646066.2186046</v>
      </c>
      <c r="L3518" s="444">
        <f t="shared" ca="1" si="167"/>
        <v>-1004402701958.6836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68"/>
        <v>-1004402701958.6836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-4185011258.1611814</v>
      </c>
      <c r="L3519" s="444">
        <f t="shared" ca="1" si="167"/>
        <v>-1008587713216.8447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68"/>
        <v>-1008587713216.8447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-4202448805.0701861</v>
      </c>
      <c r="L3520" s="444">
        <f t="shared" ca="1" si="167"/>
        <v>-1012790162021.9149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68"/>
        <v>-1012790162021.9149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-4219959008.4246454</v>
      </c>
      <c r="L3521" s="444">
        <f t="shared" ca="1" si="167"/>
        <v>-1017010121030.3396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68"/>
        <v>-1017010121030.3396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-4237542170.9597483</v>
      </c>
      <c r="L3522" s="444">
        <f t="shared" ca="1" si="167"/>
        <v>-1021247663201.2993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68"/>
        <v>-1021247663201.2993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-4255198596.6720805</v>
      </c>
      <c r="L3523" s="444">
        <f t="shared" ca="1" si="167"/>
        <v>-1025502861797.9714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68"/>
        <v>-1025502861797.9714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-4272928590.8248806</v>
      </c>
      <c r="L3524" s="444">
        <f t="shared" ca="1" si="167"/>
        <v>-1029775790388.7963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68"/>
        <v>-1029775790388.7963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-4290732459.9533176</v>
      </c>
      <c r="L3525" s="444">
        <f t="shared" ca="1" si="167"/>
        <v>-1034066522848.7496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68"/>
        <v>-1034066522848.7496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-4308610511.8697901</v>
      </c>
      <c r="L3526" s="444">
        <f t="shared" ca="1" si="167"/>
        <v>-1038375133360.6194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68"/>
        <v>-1038375133360.6194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-4326563055.6692476</v>
      </c>
      <c r="L3527" s="444">
        <f t="shared" ca="1" si="167"/>
        <v>-1042701696416.2886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68"/>
        <v>-1042701696416.2886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-4344590401.7345352</v>
      </c>
      <c r="L3528" s="444">
        <f t="shared" ca="1" si="167"/>
        <v>-1047046286818.0231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68"/>
        <v>-1047046286818.0231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-4362692861.7417631</v>
      </c>
      <c r="L3529" s="444">
        <f t="shared" ca="1" si="167"/>
        <v>-1051408979679.7649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68"/>
        <v>-1051408979679.7649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-4380870748.6656866</v>
      </c>
      <c r="L3530" s="444">
        <f t="shared" ca="1" si="167"/>
        <v>-1055789850428.4305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68"/>
        <v>-1055789850428.4305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-4399124376.7851276</v>
      </c>
      <c r="L3531" s="444">
        <f t="shared" ca="1" si="167"/>
        <v>-1060188974805.2157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68"/>
        <v>-1060188974805.2157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-4417454061.6883984</v>
      </c>
      <c r="L3532" s="444">
        <f t="shared" ca="1" si="167"/>
        <v>-1064606428866.9041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68"/>
        <v>-1064606428866.9041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-4435860120.2787666</v>
      </c>
      <c r="L3533" s="444">
        <f t="shared" ca="1" si="167"/>
        <v>-1069042288987.1829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68"/>
        <v>-1069042288987.1829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-4454342870.7799282</v>
      </c>
      <c r="L3534" s="444">
        <f t="shared" ca="1" si="167"/>
        <v>-1073496631857.9628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68"/>
        <v>-1073496631857.9628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-4472902632.7415113</v>
      </c>
      <c r="L3535" s="444">
        <f t="shared" ca="1" si="167"/>
        <v>-1077969534490.7042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68"/>
        <v>-1077969534490.7042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-4491539727.0446005</v>
      </c>
      <c r="L3536" s="444">
        <f t="shared" ca="1" si="167"/>
        <v>-1082461074217.7488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68"/>
        <v>-1082461074217.7488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-4510254475.9072866</v>
      </c>
      <c r="L3537" s="444">
        <f t="shared" ca="1" si="167"/>
        <v>-1086971328693.656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68"/>
        <v>-1086971328693.656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-4529047202.890233</v>
      </c>
      <c r="L3538" s="444">
        <f t="shared" ca="1" si="167"/>
        <v>-1091500375896.5463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68"/>
        <v>-1091500375896.5463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-4547918232.9022751</v>
      </c>
      <c r="L3539" s="444">
        <f t="shared" ca="1" si="167"/>
        <v>-1096048294129.4485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68"/>
        <v>-1096048294129.4485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-4566867892.2060356</v>
      </c>
      <c r="L3540" s="444">
        <f t="shared" ca="1" si="167"/>
        <v>-1100615162021.6545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68"/>
        <v>-1100615162021.6545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-4585896508.4235601</v>
      </c>
      <c r="L3541" s="444">
        <f t="shared" ca="1" si="167"/>
        <v>-1105201058530.0781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68"/>
        <v>-1105201058530.0781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-4605004410.5419922</v>
      </c>
      <c r="L3542" s="444">
        <f t="shared" ca="1" si="167"/>
        <v>-1109806062940.6201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68"/>
        <v>-1109806062940.6201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-4624191928.9192505</v>
      </c>
      <c r="L3543" s="444">
        <f t="shared" ca="1" si="167"/>
        <v>-1114430254869.5393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68"/>
        <v>-1114430254869.5393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-4643459395.2897472</v>
      </c>
      <c r="L3544" s="444">
        <f t="shared" ca="1" si="167"/>
        <v>-1119073714264.8291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68"/>
        <v>-1119073714264.8291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-4662807142.7701216</v>
      </c>
      <c r="L3545" s="444">
        <f t="shared" ca="1" si="167"/>
        <v>-1123736521407.5991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68"/>
        <v>-1123736521407.5991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-4682235505.864996</v>
      </c>
      <c r="L3546" s="444">
        <f t="shared" ca="1" si="167"/>
        <v>-1128418756913.4641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68"/>
        <v>-1128418756913.4641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-4701744820.4727669</v>
      </c>
      <c r="L3547" s="444">
        <f t="shared" ca="1" si="167"/>
        <v>-1133120501733.9368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68"/>
        <v>-1133120501733.9368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-4721335423.8914032</v>
      </c>
      <c r="L3548" s="444">
        <f t="shared" ca="1" si="167"/>
        <v>-1137841837157.8281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68"/>
        <v>-1137841837157.8281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-4741007654.8242836</v>
      </c>
      <c r="L3549" s="444">
        <f t="shared" ca="1" si="167"/>
        <v>-1142582844812.6523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68"/>
        <v>-1142582844812.6523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-4760761853.3860512</v>
      </c>
      <c r="L3550" s="444">
        <f t="shared" ca="1" si="167"/>
        <v>-1147343606666.0383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68"/>
        <v>-1147343606666.0383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-4780598361.1084929</v>
      </c>
      <c r="L3551" s="444">
        <f t="shared" ca="1" si="167"/>
        <v>-1152124205027.1467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68"/>
        <v>-1152124205027.1467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-4800517520.9464445</v>
      </c>
      <c r="L3552" s="444">
        <f t="shared" ca="1" si="167"/>
        <v>-1156924722548.0933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68"/>
        <v>-1156924722548.0933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-4820519677.2837219</v>
      </c>
      <c r="L3553" s="444">
        <f t="shared" ca="1" si="167"/>
        <v>-1161745242225.377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68"/>
        <v>-1161745242225.377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-4840605175.9390707</v>
      </c>
      <c r="L3554" s="444">
        <f t="shared" ca="1" si="167"/>
        <v>-1166585847401.3159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68"/>
        <v>-1166585847401.3159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-4860774364.1721497</v>
      </c>
      <c r="L3555" s="444">
        <f t="shared" ca="1" si="167"/>
        <v>-1171446621765.488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68"/>
        <v>-1171446621765.488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-4881027590.6895332</v>
      </c>
      <c r="L3556" s="444">
        <f t="shared" ca="1" si="167"/>
        <v>-1176327649356.1775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68"/>
        <v>-1176327649356.1775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-4901365205.6507397</v>
      </c>
      <c r="L3557" s="444">
        <f t="shared" ca="1" si="167"/>
        <v>-1181229014561.8281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68"/>
        <v>-1181229014561.8281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-4921787560.674284</v>
      </c>
      <c r="L3558" s="444">
        <f t="shared" ca="1" si="167"/>
        <v>-1186150802122.5024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68"/>
        <v>-1186150802122.5024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-4942295008.8437605</v>
      </c>
      <c r="L3559" s="444">
        <f t="shared" ca="1" si="167"/>
        <v>-1191093097131.3462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68"/>
        <v>-1191093097131.3462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-4962887904.7139425</v>
      </c>
      <c r="L3560" s="444">
        <f t="shared" ca="1" si="167"/>
        <v>-1196055985036.0601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68"/>
        <v>-1196055985036.0601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-4983566604.3169165</v>
      </c>
      <c r="L3561" s="444">
        <f t="shared" ca="1" si="167"/>
        <v>-1201039551640.377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68"/>
        <v>-1201039551640.377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-5004331465.1682377</v>
      </c>
      <c r="L3562" s="444">
        <f t="shared" ca="1" si="167"/>
        <v>-1206043883105.5452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68"/>
        <v>-1206043883105.5452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-5025182846.2731047</v>
      </c>
      <c r="L3563" s="444">
        <f t="shared" ca="1" si="167"/>
        <v>-1211069065951.8184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68"/>
        <v>-1211069065951.8184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-5046121108.132576</v>
      </c>
      <c r="L3564" s="444">
        <f t="shared" ca="1" si="167"/>
        <v>-1216115187059.9509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68"/>
        <v>-1216115187059.9509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-5067146612.7497959</v>
      </c>
      <c r="L3565" s="444">
        <f t="shared" ca="1" si="167"/>
        <v>-1221182333672.7007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68"/>
        <v>-1221182333672.7007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-5088259723.6362524</v>
      </c>
      <c r="L3566" s="444">
        <f t="shared" ca="1" si="167"/>
        <v>-1226270593396.3369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68"/>
        <v>-1226270593396.3369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-5109460805.8180704</v>
      </c>
      <c r="L3567" s="444">
        <f t="shared" ca="1" si="167"/>
        <v>-1231380054202.155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68"/>
        <v>-1231380054202.155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-5130750225.8423128</v>
      </c>
      <c r="L3568" s="444">
        <f t="shared" ca="1" si="167"/>
        <v>-1236510804427.9973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68"/>
        <v>-1236510804427.9973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-5152128351.7833223</v>
      </c>
      <c r="L3569" s="444">
        <f t="shared" ca="1" si="167"/>
        <v>-1241662932779.7805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68"/>
        <v>-1241662932779.7805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-5173595553.2490854</v>
      </c>
      <c r="L3570" s="444">
        <f t="shared" ca="1" si="167"/>
        <v>-1246836528333.0295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68"/>
        <v>-1246836528333.0295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-5195152201.3876228</v>
      </c>
      <c r="L3571" s="444">
        <f t="shared" ca="1" si="167"/>
        <v>-1252031680534.4172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68"/>
        <v>-1252031680534.4172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-5216798668.893405</v>
      </c>
      <c r="L3572" s="444">
        <f t="shared" ca="1" si="167"/>
        <v>-1257248479203.3105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68"/>
        <v>-1257248479203.3105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-5238535330.0137939</v>
      </c>
      <c r="L3573" s="444">
        <f t="shared" ca="1" si="167"/>
        <v>-1262487014533.3242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68"/>
        <v>-1262487014533.3242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-5260362560.5555172</v>
      </c>
      <c r="L3574" s="444">
        <f t="shared" ca="1" si="167"/>
        <v>-1267747377093.8796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68"/>
        <v>-1267747377093.8796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-5282280737.8911648</v>
      </c>
      <c r="L3575" s="444">
        <f t="shared" ca="1" si="167"/>
        <v>-1273029657831.7708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68"/>
        <v>-1273029657831.7708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-5304290240.9657116</v>
      </c>
      <c r="L3576" s="444">
        <f t="shared" ca="1" si="167"/>
        <v>-1278333948072.7366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68"/>
        <v>-1278333948072.7366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-5326391450.3030691</v>
      </c>
      <c r="L3577" s="444">
        <f t="shared" ca="1" si="167"/>
        <v>-1283660339523.0396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68"/>
        <v>-1283660339523.0396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-5348584748.0126648</v>
      </c>
      <c r="L3578" s="444">
        <f t="shared" ref="L3578:L3832" ca="1" si="172">I3578-J3578+K3578</f>
        <v>-1289008924271.0522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73">L3578</f>
        <v>-1289008924271.0522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-5370870517.796051</v>
      </c>
      <c r="L3579" s="444">
        <f t="shared" ca="1" si="172"/>
        <v>-1294379794788.8484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73"/>
        <v>-1294379794788.8484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-5393249144.9535351</v>
      </c>
      <c r="L3580" s="444">
        <f t="shared" ca="1" si="172"/>
        <v>-1299773043933.802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73"/>
        <v>-1299773043933.802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-5415721016.3908415</v>
      </c>
      <c r="L3581" s="444">
        <f t="shared" ca="1" si="172"/>
        <v>-1305188764950.1929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73"/>
        <v>-1305188764950.1929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-5438286520.6258039</v>
      </c>
      <c r="L3582" s="444">
        <f t="shared" ca="1" si="172"/>
        <v>-1310627051470.8186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73"/>
        <v>-1310627051470.8186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-5460946047.7950773</v>
      </c>
      <c r="L3583" s="444">
        <f t="shared" ca="1" si="172"/>
        <v>-1316087997518.6138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73"/>
        <v>-1316087997518.6138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-5483699989.6608906</v>
      </c>
      <c r="L3584" s="444">
        <f t="shared" ca="1" si="172"/>
        <v>-1321571697508.2747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73"/>
        <v>-1321571697508.2747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-5506548739.6178112</v>
      </c>
      <c r="L3585" s="444">
        <f t="shared" ca="1" si="172"/>
        <v>-1327078246247.8926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73"/>
        <v>-1327078246247.8926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-5529492692.6995525</v>
      </c>
      <c r="L3586" s="444">
        <f t="shared" ca="1" si="172"/>
        <v>-1332607738940.592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73"/>
        <v>-1332607738940.592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-5552532245.5858002</v>
      </c>
      <c r="L3587" s="444">
        <f t="shared" ca="1" si="172"/>
        <v>-1338160271186.1777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73"/>
        <v>-1338160271186.1777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-5575667796.6090736</v>
      </c>
      <c r="L3588" s="444">
        <f t="shared" ca="1" si="172"/>
        <v>-1343735938982.7869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73"/>
        <v>-1343735938982.7869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-5598899745.7616119</v>
      </c>
      <c r="L3589" s="444">
        <f t="shared" ca="1" si="172"/>
        <v>-1349334838728.5486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73"/>
        <v>-1349334838728.5486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-5622228494.7022858</v>
      </c>
      <c r="L3590" s="444">
        <f t="shared" ca="1" si="172"/>
        <v>-1354957067223.251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73"/>
        <v>-1354957067223.251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-5645654446.763546</v>
      </c>
      <c r="L3591" s="444">
        <f t="shared" ca="1" si="172"/>
        <v>-1360602721670.0144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73"/>
        <v>-1360602721670.0144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-5669178006.9583931</v>
      </c>
      <c r="L3592" s="444">
        <f t="shared" ca="1" si="172"/>
        <v>-1366271899676.9729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73"/>
        <v>-1366271899676.9729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-5692799581.9873867</v>
      </c>
      <c r="L3593" s="444">
        <f t="shared" ca="1" si="172"/>
        <v>-1371964699258.9602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73"/>
        <v>-1371964699258.9602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-5716519580.2456675</v>
      </c>
      <c r="L3594" s="444">
        <f t="shared" ca="1" si="172"/>
        <v>-1377681218839.2058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73"/>
        <v>-1377681218839.2058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-5740338411.8300238</v>
      </c>
      <c r="L3595" s="444">
        <f t="shared" ca="1" si="172"/>
        <v>-1383421557251.0359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73"/>
        <v>-1383421557251.0359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-5764256488.5459824</v>
      </c>
      <c r="L3596" s="444">
        <f t="shared" ca="1" si="172"/>
        <v>-1389185813739.5818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73"/>
        <v>-1389185813739.5818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-5788274223.9149237</v>
      </c>
      <c r="L3597" s="444">
        <f t="shared" ca="1" si="172"/>
        <v>-1394974087963.4968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73"/>
        <v>-1394974087963.4968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-5812392033.1812363</v>
      </c>
      <c r="L3598" s="444">
        <f t="shared" ca="1" si="172"/>
        <v>-1400786479996.678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73"/>
        <v>-1400786479996.678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-5836610333.3194914</v>
      </c>
      <c r="L3599" s="444">
        <f t="shared" ca="1" si="172"/>
        <v>-1406623090329.9976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73"/>
        <v>-1406623090329.9976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-5860929543.0416565</v>
      </c>
      <c r="L3600" s="444">
        <f t="shared" ca="1" si="172"/>
        <v>-1412484019873.0393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73"/>
        <v>-1412484019873.0393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-5885350082.8043308</v>
      </c>
      <c r="L3601" s="444">
        <f t="shared" ca="1" si="172"/>
        <v>-1418369369955.8438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73"/>
        <v>-1418369369955.8438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-5909872374.8160152</v>
      </c>
      <c r="L3602" s="444">
        <f t="shared" ca="1" si="172"/>
        <v>-1424279242330.6597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73"/>
        <v>-1424279242330.6597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-5934496843.0444155</v>
      </c>
      <c r="L3603" s="444">
        <f t="shared" ca="1" si="172"/>
        <v>-1430213739173.7041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73"/>
        <v>-1430213739173.7041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-5959223913.2237673</v>
      </c>
      <c r="L3604" s="444">
        <f t="shared" ca="1" si="172"/>
        <v>-1436172963086.928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73"/>
        <v>-1436172963086.928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-5984054012.8621998</v>
      </c>
      <c r="L3605" s="444">
        <f t="shared" ca="1" si="172"/>
        <v>-1442157017099.7903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73"/>
        <v>-1442157017099.7903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-6008987571.2491264</v>
      </c>
      <c r="L3606" s="444">
        <f t="shared" ca="1" si="172"/>
        <v>-1448166004671.0393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73"/>
        <v>-1448166004671.0393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-6034025019.4626637</v>
      </c>
      <c r="L3607" s="444">
        <f t="shared" ca="1" si="172"/>
        <v>-1454200029690.502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73"/>
        <v>-1454200029690.502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-6059166790.3770914</v>
      </c>
      <c r="L3608" s="444">
        <f t="shared" ca="1" si="172"/>
        <v>-1460259196480.8792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73"/>
        <v>-1460259196480.8792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-6084413318.67033</v>
      </c>
      <c r="L3609" s="444">
        <f t="shared" ca="1" si="172"/>
        <v>-1466343609799.5496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73"/>
        <v>-1466343609799.5496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-6109765040.8314562</v>
      </c>
      <c r="L3610" s="444">
        <f t="shared" ca="1" si="172"/>
        <v>-1472453374840.3811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73"/>
        <v>-1472453374840.3811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-6135222395.1682549</v>
      </c>
      <c r="L3611" s="444">
        <f t="shared" ca="1" si="172"/>
        <v>-1478588597235.5493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73"/>
        <v>-1478588597235.5493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-6160785821.8147888</v>
      </c>
      <c r="L3612" s="444">
        <f t="shared" ca="1" si="172"/>
        <v>-1484749383057.364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73"/>
        <v>-1484749383057.364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-6186455762.7390165</v>
      </c>
      <c r="L3613" s="444">
        <f t="shared" ca="1" si="172"/>
        <v>-1490935838820.103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73"/>
        <v>-1490935838820.103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-6212232661.7504292</v>
      </c>
      <c r="L3614" s="444">
        <f t="shared" ca="1" si="172"/>
        <v>-1497148071481.8535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73"/>
        <v>-1497148071481.8535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-6238116964.5077229</v>
      </c>
      <c r="L3615" s="444">
        <f t="shared" ca="1" si="172"/>
        <v>-1503386188446.3613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73"/>
        <v>-1503386188446.3613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-6264109118.5265055</v>
      </c>
      <c r="L3616" s="444">
        <f t="shared" ca="1" si="172"/>
        <v>-1509650297564.8879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73"/>
        <v>-1509650297564.8879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-6290209573.1870327</v>
      </c>
      <c r="L3617" s="444">
        <f t="shared" ca="1" si="172"/>
        <v>-1515940507138.075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73"/>
        <v>-1515940507138.075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-6316418779.7419786</v>
      </c>
      <c r="L3618" s="444">
        <f t="shared" ca="1" si="172"/>
        <v>-1522256925917.8169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73"/>
        <v>-1522256925917.8169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-6342737191.3242369</v>
      </c>
      <c r="L3619" s="444">
        <f t="shared" ca="1" si="172"/>
        <v>-1528599663109.1411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73"/>
        <v>-1528599663109.1411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-6369165262.9547548</v>
      </c>
      <c r="L3620" s="444">
        <f t="shared" ca="1" si="172"/>
        <v>-1534968828372.0959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73"/>
        <v>-1534968828372.0959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-6395703451.5503998</v>
      </c>
      <c r="L3621" s="444">
        <f t="shared" ca="1" si="172"/>
        <v>-1541364531823.6462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73"/>
        <v>-1541364531823.6462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-6422352215.931859</v>
      </c>
      <c r="L3622" s="444">
        <f t="shared" ca="1" si="172"/>
        <v>-1547786884039.5781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73"/>
        <v>-1547786884039.5781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-6449112016.8315754</v>
      </c>
      <c r="L3623" s="444">
        <f t="shared" ca="1" si="172"/>
        <v>-1554235996056.4097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73"/>
        <v>-1554235996056.4097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-6475983316.9017067</v>
      </c>
      <c r="L3624" s="444">
        <f t="shared" ca="1" si="172"/>
        <v>-1560711979373.3113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73"/>
        <v>-1560711979373.3113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-6502966580.7221298</v>
      </c>
      <c r="L3625" s="444">
        <f t="shared" ca="1" si="172"/>
        <v>-1567214945954.0334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73"/>
        <v>-1567214945954.0334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-6530062274.8084726</v>
      </c>
      <c r="L3626" s="444">
        <f t="shared" ca="1" si="172"/>
        <v>-1573745008228.842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73"/>
        <v>-1573745008228.842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-6557270867.6201754</v>
      </c>
      <c r="L3627" s="444">
        <f t="shared" ca="1" si="172"/>
        <v>-1580302279096.4622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73"/>
        <v>-1580302279096.4622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-6584592829.5685921</v>
      </c>
      <c r="L3628" s="444">
        <f t="shared" ca="1" si="172"/>
        <v>-1586886871926.0308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73"/>
        <v>-1586886871926.0308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-6612028633.0251284</v>
      </c>
      <c r="L3629" s="444">
        <f t="shared" ca="1" si="172"/>
        <v>-1593498900559.0559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73"/>
        <v>-1593498900559.0559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-6639578752.3293991</v>
      </c>
      <c r="L3630" s="444">
        <f t="shared" ca="1" si="172"/>
        <v>-1600138479311.3853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73"/>
        <v>-1600138479311.3853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-6667243663.7974386</v>
      </c>
      <c r="L3631" s="444">
        <f t="shared" ca="1" si="172"/>
        <v>-1606805722975.1826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73"/>
        <v>-1606805722975.1826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-6695023845.7299271</v>
      </c>
      <c r="L3632" s="444">
        <f t="shared" ca="1" si="172"/>
        <v>-1613500746820.9126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73"/>
        <v>-1613500746820.9126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-6722919778.4204693</v>
      </c>
      <c r="L3633" s="444">
        <f t="shared" ca="1" si="172"/>
        <v>-1620223666599.333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73"/>
        <v>-1620223666599.333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-6750931944.163887</v>
      </c>
      <c r="L3634" s="444">
        <f t="shared" ca="1" si="172"/>
        <v>-1626974598543.4968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73"/>
        <v>-1626974598543.4968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-6779060827.2645702</v>
      </c>
      <c r="L3635" s="444">
        <f t="shared" ca="1" si="172"/>
        <v>-1633753659370.7615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73"/>
        <v>-1633753659370.7615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-6807306914.0448399</v>
      </c>
      <c r="L3636" s="444">
        <f t="shared" ca="1" si="172"/>
        <v>-1640560966284.8064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73"/>
        <v>-1640560966284.8064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-6835670692.8533602</v>
      </c>
      <c r="L3637" s="444">
        <f t="shared" ca="1" si="172"/>
        <v>-1647396636977.6597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73"/>
        <v>-1647396636977.6597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-6864152654.0735817</v>
      </c>
      <c r="L3638" s="444">
        <f t="shared" ca="1" si="172"/>
        <v>-1654260789631.7332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73"/>
        <v>-1654260789631.7332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-6892753290.1322212</v>
      </c>
      <c r="L3639" s="444">
        <f t="shared" ca="1" si="172"/>
        <v>-1661153542921.8655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73"/>
        <v>-1661153542921.8655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-6921473095.5077724</v>
      </c>
      <c r="L3640" s="444">
        <f t="shared" ca="1" si="172"/>
        <v>-1668075016017.3733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73"/>
        <v>-1668075016017.3733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-6950312566.7390556</v>
      </c>
      <c r="L3641" s="444">
        <f t="shared" ca="1" si="172"/>
        <v>-1675025328584.1123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73"/>
        <v>-1675025328584.1123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-6979272202.4338007</v>
      </c>
      <c r="L3642" s="444">
        <f t="shared" ca="1" si="172"/>
        <v>-1682004600786.5461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73"/>
        <v>-1682004600786.5461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-7008352503.2772751</v>
      </c>
      <c r="L3643" s="444">
        <f t="shared" ca="1" si="172"/>
        <v>-1689012953289.8235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73"/>
        <v>-1689012953289.8235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-7037553972.0409307</v>
      </c>
      <c r="L3644" s="444">
        <f t="shared" ca="1" si="172"/>
        <v>-1696050507261.8645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73"/>
        <v>-1696050507261.8645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-7066877113.5911016</v>
      </c>
      <c r="L3645" s="444">
        <f t="shared" ca="1" si="172"/>
        <v>-1703117384375.4556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73"/>
        <v>-1703117384375.4556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-7096322434.8977318</v>
      </c>
      <c r="L3646" s="444">
        <f t="shared" ca="1" si="172"/>
        <v>-1710213706810.3533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73"/>
        <v>-1710213706810.3533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-7125890445.0431385</v>
      </c>
      <c r="L3647" s="444">
        <f t="shared" ca="1" si="172"/>
        <v>-1717339597255.3965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73"/>
        <v>-1717339597255.3965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-7155581655.2308178</v>
      </c>
      <c r="L3648" s="444">
        <f t="shared" ca="1" si="172"/>
        <v>-1724495178910.6272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73"/>
        <v>-1724495178910.6272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-7185396578.7942801</v>
      </c>
      <c r="L3649" s="444">
        <f t="shared" ca="1" si="172"/>
        <v>-1731680575489.4214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73"/>
        <v>-1731680575489.4214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-7215335731.2059221</v>
      </c>
      <c r="L3650" s="444">
        <f t="shared" ca="1" si="172"/>
        <v>-1738895911220.6272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73"/>
        <v>-1738895911220.6272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-7245399630.0859461</v>
      </c>
      <c r="L3651" s="444">
        <f t="shared" ca="1" si="172"/>
        <v>-1746141310850.7131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73"/>
        <v>-1746141310850.7131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-7275588795.2113047</v>
      </c>
      <c r="L3652" s="444">
        <f t="shared" ca="1" si="172"/>
        <v>-1753416899645.9246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73"/>
        <v>-1753416899645.9246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-7305903748.5246849</v>
      </c>
      <c r="L3653" s="444">
        <f t="shared" ca="1" si="172"/>
        <v>-1760722803394.4492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73"/>
        <v>-1760722803394.4492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-7336345014.1435385</v>
      </c>
      <c r="L3654" s="444">
        <f t="shared" ca="1" si="172"/>
        <v>-1768059148408.5928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73"/>
        <v>-1768059148408.5928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-7366913118.3691378</v>
      </c>
      <c r="L3655" s="444">
        <f t="shared" ca="1" si="172"/>
        <v>-1775426061526.9619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73"/>
        <v>-1775426061526.9619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-7397608589.6956749</v>
      </c>
      <c r="L3656" s="444">
        <f t="shared" ca="1" si="172"/>
        <v>-1782823670116.6575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73"/>
        <v>-1782823670116.6575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-7428431958.8194075</v>
      </c>
      <c r="L3657" s="444">
        <f t="shared" ca="1" si="172"/>
        <v>-1790252102075.4768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73"/>
        <v>-1790252102075.4768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-7459383758.6478195</v>
      </c>
      <c r="L3658" s="444">
        <f t="shared" ca="1" si="172"/>
        <v>-1797711485834.1245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73"/>
        <v>-1797711485834.1245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-7490464524.3088522</v>
      </c>
      <c r="L3659" s="444">
        <f t="shared" ca="1" si="172"/>
        <v>-1805201950358.4333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73"/>
        <v>-1805201950358.4333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-7521674793.16014</v>
      </c>
      <c r="L3660" s="444">
        <f t="shared" ca="1" si="172"/>
        <v>-1812723625151.5935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73"/>
        <v>-1812723625151.5935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-7553015104.7983065</v>
      </c>
      <c r="L3661" s="444">
        <f t="shared" ca="1" si="172"/>
        <v>-1820276640256.3918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73"/>
        <v>-1820276640256.3918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-7584486001.0682993</v>
      </c>
      <c r="L3662" s="444">
        <f t="shared" ca="1" si="172"/>
        <v>-1827861126257.4602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73"/>
        <v>-1827861126257.4602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-7616088026.072752</v>
      </c>
      <c r="L3663" s="444">
        <f t="shared" ca="1" si="172"/>
        <v>-1835477214283.533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73"/>
        <v>-1835477214283.533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-7647821726.1813869</v>
      </c>
      <c r="L3664" s="444">
        <f t="shared" ca="1" si="172"/>
        <v>-1843125036009.7144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73"/>
        <v>-1843125036009.7144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-7679687650.0404768</v>
      </c>
      <c r="L3665" s="444">
        <f t="shared" ca="1" si="172"/>
        <v>-1850804723659.7549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73"/>
        <v>-1850804723659.7549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-7711686348.5823107</v>
      </c>
      <c r="L3666" s="444">
        <f t="shared" ca="1" si="172"/>
        <v>-1858516410008.3372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73"/>
        <v>-1858516410008.3372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-7743818375.0347376</v>
      </c>
      <c r="L3667" s="444">
        <f t="shared" ca="1" si="172"/>
        <v>-1866260228383.3718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73"/>
        <v>-1866260228383.3718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-7776084284.9307156</v>
      </c>
      <c r="L3668" s="444">
        <f t="shared" ca="1" si="172"/>
        <v>-1874036312668.3025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73"/>
        <v>-1874036312668.3025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-7808484636.1179266</v>
      </c>
      <c r="L3669" s="444">
        <f t="shared" ca="1" si="172"/>
        <v>-1881844797304.4204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73"/>
        <v>-1881844797304.4204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-7841019988.7684193</v>
      </c>
      <c r="L3670" s="444">
        <f t="shared" ca="1" si="172"/>
        <v>-1889685817293.1887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73"/>
        <v>-1889685817293.1887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-7873690905.3882866</v>
      </c>
      <c r="L3671" s="444">
        <f t="shared" ca="1" si="172"/>
        <v>-1897559508198.5769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73"/>
        <v>-1897559508198.5769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-7906497950.827404</v>
      </c>
      <c r="L3672" s="444">
        <f t="shared" ca="1" si="172"/>
        <v>-1905466006149.4043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73"/>
        <v>-1905466006149.4043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-7939441692.2891846</v>
      </c>
      <c r="L3673" s="444">
        <f t="shared" ca="1" si="172"/>
        <v>-1913405447841.6934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73"/>
        <v>-1913405447841.6934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-7972522699.3403893</v>
      </c>
      <c r="L3674" s="444">
        <f t="shared" ca="1" si="172"/>
        <v>-1921377970541.0337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73"/>
        <v>-1921377970541.0337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-8005741543.9209738</v>
      </c>
      <c r="L3675" s="444">
        <f t="shared" ca="1" si="172"/>
        <v>-1929383712084.9546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73"/>
        <v>-1929383712084.9546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-8039098800.3539772</v>
      </c>
      <c r="L3676" s="444">
        <f t="shared" ca="1" si="172"/>
        <v>-1937422810885.3086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73"/>
        <v>-1937422810885.3086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-8072595045.3554516</v>
      </c>
      <c r="L3677" s="444">
        <f t="shared" ca="1" si="172"/>
        <v>-1945495405930.6641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73"/>
        <v>-1945495405930.6641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-8106230858.0444336</v>
      </c>
      <c r="L3678" s="444">
        <f t="shared" ca="1" si="172"/>
        <v>-1953601636788.7085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73"/>
        <v>-1953601636788.7085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-8140006819.9529533</v>
      </c>
      <c r="L3679" s="444">
        <f t="shared" ca="1" si="172"/>
        <v>-1961741643608.6614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73"/>
        <v>-1961741643608.6614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-8173923515.0360889</v>
      </c>
      <c r="L3680" s="444">
        <f t="shared" ca="1" si="172"/>
        <v>-1969915567123.6975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73"/>
        <v>-1969915567123.6975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-8207981529.6820726</v>
      </c>
      <c r="L3681" s="444">
        <f t="shared" ca="1" si="172"/>
        <v>-1978123548653.3796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73"/>
        <v>-1978123548653.3796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-8242181452.722415</v>
      </c>
      <c r="L3682" s="444">
        <f t="shared" ca="1" si="172"/>
        <v>-1986365730106.1021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73"/>
        <v>-1986365730106.1021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-8276523875.4420929</v>
      </c>
      <c r="L3683" s="444">
        <f t="shared" ca="1" si="172"/>
        <v>-1994642253981.5442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73"/>
        <v>-1994642253981.5442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-8311009391.5897675</v>
      </c>
      <c r="L3684" s="444">
        <f t="shared" ca="1" si="172"/>
        <v>-2002953263373.134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73"/>
        <v>-2002953263373.134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-8345638597.3880587</v>
      </c>
      <c r="L3685" s="444">
        <f t="shared" ca="1" si="172"/>
        <v>-2011298901970.522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73"/>
        <v>-2011298901970.522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-8380412091.5438414</v>
      </c>
      <c r="L3686" s="444">
        <f t="shared" ca="1" si="172"/>
        <v>-2019679314062.0659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73"/>
        <v>-2019679314062.0659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-8415330475.2586069</v>
      </c>
      <c r="L3687" s="444">
        <f t="shared" ca="1" si="172"/>
        <v>-2028094644537.3245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73"/>
        <v>-2028094644537.3245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-8450394352.2388525</v>
      </c>
      <c r="L3688" s="444">
        <f t="shared" ca="1" si="172"/>
        <v>-2036545038889.5632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73"/>
        <v>-2036545038889.5632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-8485604328.7065144</v>
      </c>
      <c r="L3689" s="444">
        <f t="shared" ca="1" si="172"/>
        <v>-2045030643218.2698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73"/>
        <v>-2045030643218.2698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-8520961013.4094563</v>
      </c>
      <c r="L3690" s="444">
        <f t="shared" ca="1" si="172"/>
        <v>-2053551604231.6792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73"/>
        <v>-2053551604231.6792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-8556465017.6319971</v>
      </c>
      <c r="L3691" s="444">
        <f t="shared" ca="1" si="172"/>
        <v>-2062108069249.3113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73"/>
        <v>-2062108069249.3113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-8592116955.2054634</v>
      </c>
      <c r="L3692" s="444">
        <f t="shared" ca="1" si="172"/>
        <v>-2070700186204.5168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73"/>
        <v>-2070700186204.5168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-8627917442.5188198</v>
      </c>
      <c r="L3693" s="444">
        <f t="shared" ca="1" si="172"/>
        <v>-2079328103647.0356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73"/>
        <v>-2079328103647.0356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-8663867098.5293159</v>
      </c>
      <c r="L3694" s="444">
        <f t="shared" ca="1" si="172"/>
        <v>-2087991970745.5649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73"/>
        <v>-2087991970745.5649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-8699966544.7731876</v>
      </c>
      <c r="L3695" s="444">
        <f t="shared" ca="1" si="172"/>
        <v>-2096691937290.3381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73"/>
        <v>-2096691937290.3381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-8736216405.3764095</v>
      </c>
      <c r="L3696" s="444">
        <f t="shared" ca="1" si="172"/>
        <v>-2105428153695.7146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73"/>
        <v>-2105428153695.7146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-8772617307.0654774</v>
      </c>
      <c r="L3697" s="444">
        <f t="shared" ca="1" si="172"/>
        <v>-2114200771002.78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73"/>
        <v>-2114200771002.78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-8809169879.1782494</v>
      </c>
      <c r="L3698" s="444">
        <f t="shared" ca="1" si="172"/>
        <v>-2123009940881.9583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73"/>
        <v>-2123009940881.9583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-8845874753.6748257</v>
      </c>
      <c r="L3699" s="444">
        <f t="shared" ca="1" si="172"/>
        <v>-2131855815635.6331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73"/>
        <v>-2131855815635.6331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-8882732565.1484718</v>
      </c>
      <c r="L3700" s="444">
        <f t="shared" ca="1" si="172"/>
        <v>-2140738548200.7815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73"/>
        <v>-2140738548200.7815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-8919743950.8365898</v>
      </c>
      <c r="L3701" s="444">
        <f t="shared" ca="1" si="172"/>
        <v>-2149658292151.6182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73"/>
        <v>-2149658292151.6182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-8956909550.6317425</v>
      </c>
      <c r="L3702" s="444">
        <f t="shared" ca="1" si="172"/>
        <v>-2158615201702.25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73"/>
        <v>-2158615201702.25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-8994230007.0927086</v>
      </c>
      <c r="L3703" s="444">
        <f t="shared" ca="1" si="172"/>
        <v>-2167609431709.3428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73"/>
        <v>-2167609431709.3428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-9031705965.455595</v>
      </c>
      <c r="L3704" s="444">
        <f t="shared" ca="1" si="172"/>
        <v>-2176641137674.7983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73"/>
        <v>-2176641137674.7983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-9069338073.6449928</v>
      </c>
      <c r="L3705" s="444">
        <f t="shared" ca="1" si="172"/>
        <v>-2185710475748.4434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73"/>
        <v>-2185710475748.4434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-9107126982.2851791</v>
      </c>
      <c r="L3706" s="444">
        <f t="shared" ca="1" si="172"/>
        <v>-2194817602730.7285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73"/>
        <v>-2194817602730.7285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-9145073344.7113686</v>
      </c>
      <c r="L3707" s="444">
        <f t="shared" ca="1" si="172"/>
        <v>-2203962676075.4399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73"/>
        <v>-2203962676075.4399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-9183177816.980999</v>
      </c>
      <c r="L3708" s="444">
        <f t="shared" ca="1" si="172"/>
        <v>-2213145853892.4209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73"/>
        <v>-2213145853892.4209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-9221441057.8850861</v>
      </c>
      <c r="L3709" s="444">
        <f t="shared" ca="1" si="172"/>
        <v>-2222367294950.3062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73"/>
        <v>-2222367294950.3062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-9259863728.9596081</v>
      </c>
      <c r="L3710" s="444">
        <f t="shared" ca="1" si="172"/>
        <v>-2231627158679.2656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73"/>
        <v>-2231627158679.2656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-9298446494.4969406</v>
      </c>
      <c r="L3711" s="444">
        <f t="shared" ca="1" si="172"/>
        <v>-2240925605173.7627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73"/>
        <v>-2240925605173.7627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-9337190021.5573444</v>
      </c>
      <c r="L3712" s="444">
        <f t="shared" ca="1" si="172"/>
        <v>-2250262795195.3198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73"/>
        <v>-2250262795195.3198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-9376094979.9804993</v>
      </c>
      <c r="L3713" s="444">
        <f t="shared" ca="1" si="172"/>
        <v>-2259638890175.3003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73"/>
        <v>-2259638890175.3003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-9415162042.3970852</v>
      </c>
      <c r="L3714" s="444">
        <f t="shared" ca="1" si="172"/>
        <v>-2269054052217.6973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73"/>
        <v>-2269054052217.6973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-9454391884.240406</v>
      </c>
      <c r="L3715" s="444">
        <f t="shared" ca="1" si="172"/>
        <v>-2278508444101.9375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73"/>
        <v>-2278508444101.9375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-9493785183.7580719</v>
      </c>
      <c r="L3716" s="444">
        <f t="shared" ca="1" si="172"/>
        <v>-2288002229285.6958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73"/>
        <v>-2288002229285.6958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-9533342622.0237331</v>
      </c>
      <c r="L3717" s="444">
        <f t="shared" ca="1" si="172"/>
        <v>-2297535571907.7197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73"/>
        <v>-2297535571907.7197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-9573064882.9488316</v>
      </c>
      <c r="L3718" s="444">
        <f t="shared" ca="1" si="172"/>
        <v>-2307108636790.6685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73"/>
        <v>-2307108636790.6685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-9612952653.2944527</v>
      </c>
      <c r="L3719" s="444">
        <f t="shared" ca="1" si="172"/>
        <v>-2316721589443.9629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73"/>
        <v>-2316721589443.9629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-9653006622.6831779</v>
      </c>
      <c r="L3720" s="444">
        <f t="shared" ca="1" si="172"/>
        <v>-2326374596066.646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73"/>
        <v>-2326374596066.646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-9693227483.6110249</v>
      </c>
      <c r="L3721" s="444">
        <f t="shared" ca="1" si="172"/>
        <v>-2336067823550.2568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73"/>
        <v>-2336067823550.2568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-9733615931.459404</v>
      </c>
      <c r="L3722" s="444">
        <f t="shared" ca="1" si="172"/>
        <v>-2345801439481.7163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73"/>
        <v>-2345801439481.7163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-9774172664.5071507</v>
      </c>
      <c r="L3723" s="444">
        <f t="shared" ca="1" si="172"/>
        <v>-2355575612146.2236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73"/>
        <v>-2355575612146.2236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-9814898383.9425983</v>
      </c>
      <c r="L3724" s="444">
        <f t="shared" ca="1" si="172"/>
        <v>-2365390510530.166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73"/>
        <v>-2365390510530.166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-9855793793.8756924</v>
      </c>
      <c r="L3725" s="444">
        <f t="shared" ca="1" si="172"/>
        <v>-2375246304324.0415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73"/>
        <v>-2375246304324.0415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-9896859601.350172</v>
      </c>
      <c r="L3726" s="444">
        <f t="shared" ca="1" si="172"/>
        <v>-2385143163925.3916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73"/>
        <v>-2385143163925.3916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-9938096516.3557987</v>
      </c>
      <c r="L3727" s="444">
        <f t="shared" ca="1" si="172"/>
        <v>-2395081260441.7476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73"/>
        <v>-2395081260441.7476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-9979505251.8406143</v>
      </c>
      <c r="L3728" s="444">
        <f t="shared" ca="1" si="172"/>
        <v>-2405060765693.5884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73"/>
        <v>-2405060765693.5884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-10021086523.723286</v>
      </c>
      <c r="L3729" s="444">
        <f t="shared" ca="1" si="172"/>
        <v>-2415081852217.3115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73"/>
        <v>-2415081852217.3115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-10062841050.905464</v>
      </c>
      <c r="L3730" s="444">
        <f t="shared" ca="1" si="172"/>
        <v>-2425144693268.2168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73"/>
        <v>-2425144693268.2168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-10104769555.284237</v>
      </c>
      <c r="L3731" s="444">
        <f t="shared" ca="1" si="172"/>
        <v>-2435249462823.501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73"/>
        <v>-2435249462823.501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-10146872761.764587</v>
      </c>
      <c r="L3732" s="444">
        <f t="shared" ca="1" si="172"/>
        <v>-2445396335585.2656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73"/>
        <v>-2445396335585.2656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-10189151398.27194</v>
      </c>
      <c r="L3733" s="444">
        <f t="shared" ca="1" si="172"/>
        <v>-2455585486983.5376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73"/>
        <v>-2455585486983.5376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-10231606195.76474</v>
      </c>
      <c r="L3734" s="444">
        <f t="shared" ca="1" si="172"/>
        <v>-2465817093179.3022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73"/>
        <v>-2465817093179.3022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-10274237888.247093</v>
      </c>
      <c r="L3735" s="444">
        <f t="shared" ca="1" si="172"/>
        <v>-2476091331067.5493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73"/>
        <v>-2476091331067.5493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-10317047212.781456</v>
      </c>
      <c r="L3736" s="444">
        <f t="shared" ca="1" si="172"/>
        <v>-2486408378280.3306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73"/>
        <v>-2486408378280.3306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-10360034909.501377</v>
      </c>
      <c r="L3737" s="444">
        <f t="shared" ca="1" si="172"/>
        <v>-2496768413189.832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73"/>
        <v>-2496768413189.832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-10403201721.6243</v>
      </c>
      <c r="L3738" s="444">
        <f t="shared" ca="1" si="172"/>
        <v>-2507171614911.4565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73"/>
        <v>-2507171614911.4565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-10446548395.464401</v>
      </c>
      <c r="L3739" s="444">
        <f t="shared" ca="1" si="172"/>
        <v>-2517618163306.9209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73"/>
        <v>-2517618163306.9209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-10490075680.445503</v>
      </c>
      <c r="L3740" s="444">
        <f t="shared" ca="1" si="172"/>
        <v>-2528108238987.3662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73"/>
        <v>-2528108238987.3662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-10533784329.114025</v>
      </c>
      <c r="L3741" s="444">
        <f t="shared" ca="1" si="172"/>
        <v>-2538642023316.4805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73"/>
        <v>-2538642023316.4805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-10577675097.152002</v>
      </c>
      <c r="L3742" s="444">
        <f t="shared" ca="1" si="172"/>
        <v>-2549219698413.6323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73"/>
        <v>-2549219698413.6323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-10621748743.390135</v>
      </c>
      <c r="L3743" s="444">
        <f t="shared" ca="1" si="172"/>
        <v>-2559841447157.0225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73"/>
        <v>-2559841447157.0225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-10666006029.820927</v>
      </c>
      <c r="L3744" s="444">
        <f t="shared" ca="1" si="172"/>
        <v>-2570507453186.8433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73"/>
        <v>-2570507453186.8433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-10710447721.611847</v>
      </c>
      <c r="L3745" s="444">
        <f t="shared" ca="1" si="172"/>
        <v>-2581217900908.4551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73"/>
        <v>-2581217900908.4551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-10755074587.118563</v>
      </c>
      <c r="L3746" s="444">
        <f t="shared" ca="1" si="172"/>
        <v>-2591972975495.5737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73"/>
        <v>-2591972975495.5737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-10799887397.898224</v>
      </c>
      <c r="L3747" s="444">
        <f t="shared" ca="1" si="172"/>
        <v>-2602772862893.4722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73"/>
        <v>-2602772862893.4722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-10844886928.722801</v>
      </c>
      <c r="L3748" s="444">
        <f t="shared" ca="1" si="172"/>
        <v>-2613617749822.1948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73"/>
        <v>-2613617749822.1948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-10890073957.592478</v>
      </c>
      <c r="L3749" s="444">
        <f t="shared" ca="1" si="172"/>
        <v>-2624507823779.7871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73"/>
        <v>-2624507823779.7871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-10935449265.749113</v>
      </c>
      <c r="L3750" s="444">
        <f t="shared" ca="1" si="172"/>
        <v>-2635443273045.5361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73"/>
        <v>-2635443273045.5361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-10981013637.689734</v>
      </c>
      <c r="L3751" s="444">
        <f t="shared" ca="1" si="172"/>
        <v>-2646424286683.2261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73"/>
        <v>-2646424286683.2261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-11026767861.180109</v>
      </c>
      <c r="L3752" s="444">
        <f t="shared" ca="1" si="172"/>
        <v>-2657451054544.4063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73"/>
        <v>-2657451054544.4063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-11072712727.26836</v>
      </c>
      <c r="L3753" s="444">
        <f t="shared" ca="1" si="172"/>
        <v>-2668523767271.6748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73"/>
        <v>-2668523767271.6748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-11118849030.298645</v>
      </c>
      <c r="L3754" s="444">
        <f t="shared" ca="1" si="172"/>
        <v>-2679642616301.9736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73"/>
        <v>-2679642616301.9736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-11165177567.924891</v>
      </c>
      <c r="L3755" s="444">
        <f t="shared" ca="1" si="172"/>
        <v>-2690807793869.8984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73"/>
        <v>-2690807793869.8984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-11211699141.124577</v>
      </c>
      <c r="L3756" s="444">
        <f t="shared" ca="1" si="172"/>
        <v>-2702019493011.0229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73"/>
        <v>-2702019493011.0229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-11258414554.212595</v>
      </c>
      <c r="L3757" s="444">
        <f t="shared" ca="1" si="172"/>
        <v>-2713277907565.2354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73"/>
        <v>-2713277907565.2354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-11305324614.855146</v>
      </c>
      <c r="L3758" s="444">
        <f t="shared" ca="1" si="172"/>
        <v>-2724583232180.0903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73"/>
        <v>-2724583232180.0903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-11352430134.08371</v>
      </c>
      <c r="L3759" s="444">
        <f t="shared" ca="1" si="172"/>
        <v>-2735935662314.1738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73"/>
        <v>-2735935662314.1738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-11399731926.309057</v>
      </c>
      <c r="L3760" s="444">
        <f t="shared" ca="1" si="172"/>
        <v>-2747335394240.4829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73"/>
        <v>-2747335394240.4829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-11447230809.335346</v>
      </c>
      <c r="L3761" s="444">
        <f t="shared" ca="1" si="172"/>
        <v>-2758782625049.8184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73"/>
        <v>-2758782625049.8184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-11494927604.374243</v>
      </c>
      <c r="L3762" s="444">
        <f t="shared" ca="1" si="172"/>
        <v>-2770277552654.1924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73"/>
        <v>-2770277552654.1924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-11542823136.059135</v>
      </c>
      <c r="L3763" s="444">
        <f t="shared" ca="1" si="172"/>
        <v>-2781820375790.2515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73"/>
        <v>-2781820375790.2515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-11590918232.459381</v>
      </c>
      <c r="L3764" s="444">
        <f t="shared" ca="1" si="172"/>
        <v>-2793411294022.7109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73"/>
        <v>-2793411294022.7109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-11639213725.094629</v>
      </c>
      <c r="L3765" s="444">
        <f t="shared" ca="1" si="172"/>
        <v>-2805050507747.8057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73"/>
        <v>-2805050507747.8057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-11687710448.94919</v>
      </c>
      <c r="L3766" s="444">
        <f t="shared" ca="1" si="172"/>
        <v>-2816738218196.7549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73"/>
        <v>-2816738218196.7549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-11736409242.486479</v>
      </c>
      <c r="L3767" s="444">
        <f t="shared" ca="1" si="172"/>
        <v>-2828474627439.2412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73"/>
        <v>-2828474627439.2412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-11785310947.663506</v>
      </c>
      <c r="L3768" s="444">
        <f t="shared" ca="1" si="172"/>
        <v>-2840259938386.9048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73"/>
        <v>-2840259938386.9048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-11834416409.945436</v>
      </c>
      <c r="L3769" s="444">
        <f t="shared" ca="1" si="172"/>
        <v>-2852094354796.8501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73"/>
        <v>-2852094354796.8501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-11883726478.32021</v>
      </c>
      <c r="L3770" s="444">
        <f t="shared" ca="1" si="172"/>
        <v>-2863978081275.1704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73"/>
        <v>-2863978081275.1704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-11933242005.31321</v>
      </c>
      <c r="L3771" s="444">
        <f t="shared" ca="1" si="172"/>
        <v>-2875911323280.4834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73"/>
        <v>-2875911323280.4834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-11982963847.002014</v>
      </c>
      <c r="L3772" s="444">
        <f t="shared" ca="1" si="172"/>
        <v>-2887894287127.4854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73"/>
        <v>-2887894287127.4854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-12032892863.031189</v>
      </c>
      <c r="L3773" s="444">
        <f t="shared" ca="1" si="172"/>
        <v>-2899927179990.5166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73"/>
        <v>-2899927179990.5166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-12083029916.627151</v>
      </c>
      <c r="L3774" s="444">
        <f t="shared" ca="1" si="172"/>
        <v>-2912010209907.1436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73"/>
        <v>-2912010209907.1436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-12133375874.613098</v>
      </c>
      <c r="L3775" s="444">
        <f t="shared" ca="1" si="172"/>
        <v>-2924143585781.7568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73"/>
        <v>-2924143585781.7568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-12183931607.423986</v>
      </c>
      <c r="L3776" s="444">
        <f t="shared" ca="1" si="172"/>
        <v>-2936327517389.1807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73"/>
        <v>-2936327517389.1807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-12234697989.121586</v>
      </c>
      <c r="L3777" s="444">
        <f t="shared" ca="1" si="172"/>
        <v>-2948562215378.3022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73"/>
        <v>-2948562215378.3022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-12285675897.409592</v>
      </c>
      <c r="L3778" s="444">
        <f t="shared" ca="1" si="172"/>
        <v>-2960847891275.7119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73"/>
        <v>-2960847891275.7119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-12336866213.6488</v>
      </c>
      <c r="L3779" s="444">
        <f t="shared" ca="1" si="172"/>
        <v>-2973184757489.3608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73"/>
        <v>-2973184757489.3608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-12388269822.872337</v>
      </c>
      <c r="L3780" s="444">
        <f t="shared" ca="1" si="172"/>
        <v>-2985573027312.2334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73"/>
        <v>-2985573027312.2334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-12439887613.800972</v>
      </c>
      <c r="L3781" s="444">
        <f t="shared" ca="1" si="172"/>
        <v>-2998012914926.0342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73"/>
        <v>-2998012914926.0342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-12491720478.858475</v>
      </c>
      <c r="L3782" s="444">
        <f t="shared" ca="1" si="172"/>
        <v>-3010504635404.8926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73"/>
        <v>-3010504635404.8926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-12543769314.187052</v>
      </c>
      <c r="L3783" s="444">
        <f t="shared" ca="1" si="172"/>
        <v>-3023048404719.0796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73"/>
        <v>-3023048404719.0796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-12596035019.662832</v>
      </c>
      <c r="L3784" s="444">
        <f t="shared" ca="1" si="172"/>
        <v>-3035644439738.7422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73"/>
        <v>-3035644439738.7422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-12648518498.911427</v>
      </c>
      <c r="L3785" s="444">
        <f t="shared" ca="1" si="172"/>
        <v>-3048292958237.6538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73"/>
        <v>-3048292958237.6538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-12701220659.323557</v>
      </c>
      <c r="L3786" s="444">
        <f t="shared" ca="1" si="172"/>
        <v>-3060994178896.9775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73"/>
        <v>-3060994178896.9775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-12754142412.07074</v>
      </c>
      <c r="L3787" s="444">
        <f t="shared" ca="1" si="172"/>
        <v>-3073748321309.0483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73"/>
        <v>-3073748321309.0483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-12807284672.121035</v>
      </c>
      <c r="L3788" s="444">
        <f t="shared" ca="1" si="172"/>
        <v>-3086555605981.1694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73"/>
        <v>-3086555605981.1694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-12860648358.254873</v>
      </c>
      <c r="L3789" s="444">
        <f t="shared" ca="1" si="172"/>
        <v>-3099416254339.4243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73"/>
        <v>-3099416254339.4243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-12914234393.080935</v>
      </c>
      <c r="L3790" s="444">
        <f t="shared" ca="1" si="172"/>
        <v>-3112330488732.5054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73"/>
        <v>-3112330488732.5054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-12968043703.052105</v>
      </c>
      <c r="L3791" s="444">
        <f t="shared" ca="1" si="172"/>
        <v>-3125298532435.5576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73"/>
        <v>-3125298532435.5576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-13022077218.481489</v>
      </c>
      <c r="L3792" s="444">
        <f t="shared" ca="1" si="172"/>
        <v>-3138320609654.0391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73"/>
        <v>-3138320609654.0391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-13076335873.558496</v>
      </c>
      <c r="L3793" s="444">
        <f t="shared" ca="1" si="172"/>
        <v>-3151396945527.5977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73"/>
        <v>-3151396945527.5977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-13130820606.36499</v>
      </c>
      <c r="L3794" s="444">
        <f t="shared" ca="1" si="172"/>
        <v>-3164527766133.9629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73"/>
        <v>-3164527766133.9629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-13185532358.891512</v>
      </c>
      <c r="L3795" s="444">
        <f t="shared" ca="1" si="172"/>
        <v>-3177713298492.8545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73"/>
        <v>-3177713298492.8545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-13240472077.05356</v>
      </c>
      <c r="L3796" s="444">
        <f t="shared" ca="1" si="172"/>
        <v>-3190953770569.9082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73"/>
        <v>-3190953770569.9082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-13295640710.707951</v>
      </c>
      <c r="L3797" s="444">
        <f t="shared" ca="1" si="172"/>
        <v>-3204249411280.6162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73"/>
        <v>-3204249411280.6162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-13351039213.669233</v>
      </c>
      <c r="L3798" s="444">
        <f t="shared" ca="1" si="172"/>
        <v>-3217600450494.2856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73"/>
        <v>-3217600450494.2856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-13406668543.726191</v>
      </c>
      <c r="L3799" s="444">
        <f t="shared" ca="1" si="172"/>
        <v>-3231007119038.0117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73"/>
        <v>-3231007119038.0117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-13462529662.658382</v>
      </c>
      <c r="L3800" s="444">
        <f t="shared" ca="1" si="172"/>
        <v>-3244469648700.6699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73"/>
        <v>-3244469648700.6699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-13518623536.25279</v>
      </c>
      <c r="L3801" s="444">
        <f t="shared" ca="1" si="172"/>
        <v>-3257988272236.9229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73"/>
        <v>-3257988272236.9229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-13574951134.320511</v>
      </c>
      <c r="L3802" s="444">
        <f t="shared" ca="1" si="172"/>
        <v>-3271563223371.2432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73"/>
        <v>-3271563223371.2432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-13631513430.713512</v>
      </c>
      <c r="L3803" s="444">
        <f t="shared" ca="1" si="172"/>
        <v>-3285194736801.9565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73"/>
        <v>-3285194736801.9565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-13688311403.341486</v>
      </c>
      <c r="L3804" s="444">
        <f t="shared" ca="1" si="172"/>
        <v>-3298883048205.2979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73"/>
        <v>-3298883048205.2979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-13745346034.188742</v>
      </c>
      <c r="L3805" s="444">
        <f t="shared" ca="1" si="172"/>
        <v>-3312628394239.4868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73"/>
        <v>-3312628394239.4868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-13802618309.331194</v>
      </c>
      <c r="L3806" s="444">
        <f t="shared" ca="1" si="172"/>
        <v>-3326431012548.8179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73"/>
        <v>-3326431012548.8179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-13860129218.953407</v>
      </c>
      <c r="L3807" s="444">
        <f t="shared" ca="1" si="172"/>
        <v>-3340291141767.7715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73"/>
        <v>-3340291141767.7715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-13917879757.365715</v>
      </c>
      <c r="L3808" s="444">
        <f t="shared" ca="1" si="172"/>
        <v>-3354209021525.1372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73"/>
        <v>-3354209021525.1372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-13975870923.021404</v>
      </c>
      <c r="L3809" s="444">
        <f t="shared" ca="1" si="172"/>
        <v>-3368184892448.1587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73"/>
        <v>-3368184892448.1587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-14034103718.533995</v>
      </c>
      <c r="L3810" s="444">
        <f t="shared" ca="1" si="172"/>
        <v>-3382218996166.6929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73"/>
        <v>-3382218996166.6929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-14092579150.694553</v>
      </c>
      <c r="L3811" s="444">
        <f t="shared" ca="1" si="172"/>
        <v>-3396311575317.3872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73"/>
        <v>-3396311575317.3872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-14151298230.489113</v>
      </c>
      <c r="L3812" s="444">
        <f t="shared" ca="1" si="172"/>
        <v>-3410462873547.8765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73"/>
        <v>-3410462873547.8765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-14210261973.116152</v>
      </c>
      <c r="L3813" s="444">
        <f t="shared" ca="1" si="172"/>
        <v>-3424673135520.9927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73"/>
        <v>-3424673135520.9927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-14269471398.004135</v>
      </c>
      <c r="L3814" s="444">
        <f t="shared" ca="1" si="172"/>
        <v>-3438942606918.9966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73"/>
        <v>-3438942606918.9966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-14328927528.829153</v>
      </c>
      <c r="L3815" s="444">
        <f t="shared" ca="1" si="172"/>
        <v>-3453271534447.8257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73"/>
        <v>-3453271534447.8257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-14388631393.532604</v>
      </c>
      <c r="L3816" s="444">
        <f t="shared" ca="1" si="172"/>
        <v>-3467660165841.3584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73"/>
        <v>-3467660165841.3584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-14448584024.338991</v>
      </c>
      <c r="L3817" s="444">
        <f t="shared" ca="1" si="172"/>
        <v>-3482108749865.6973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73"/>
        <v>-3482108749865.6973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-14508786457.773739</v>
      </c>
      <c r="L3818" s="444">
        <f t="shared" ca="1" si="172"/>
        <v>-3496617536323.4712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73"/>
        <v>-3496617536323.4712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-14569239734.681129</v>
      </c>
      <c r="L3819" s="444">
        <f t="shared" ca="1" si="172"/>
        <v>-3511186776058.1523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73"/>
        <v>-3511186776058.1523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-14629944900.242302</v>
      </c>
      <c r="L3820" s="444">
        <f t="shared" ca="1" si="172"/>
        <v>-3525816720958.3945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73"/>
        <v>-3525816720958.3945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-14690903003.993309</v>
      </c>
      <c r="L3821" s="444">
        <f t="shared" ca="1" si="172"/>
        <v>-3540507623962.3877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73"/>
        <v>-3540507623962.3877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-14752115099.843283</v>
      </c>
      <c r="L3822" s="444">
        <f t="shared" ca="1" si="172"/>
        <v>-3555259739062.231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73"/>
        <v>-3555259739062.231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-14813582246.09263</v>
      </c>
      <c r="L3823" s="444">
        <f t="shared" ca="1" si="172"/>
        <v>-3570073321308.3237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73"/>
        <v>-3570073321308.3237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-14875305505.451347</v>
      </c>
      <c r="L3824" s="444">
        <f t="shared" ca="1" si="172"/>
        <v>-3584948626813.7749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73"/>
        <v>-3584948626813.7749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-14937285945.057394</v>
      </c>
      <c r="L3825" s="444">
        <f t="shared" ca="1" si="172"/>
        <v>-3599885912758.8325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73"/>
        <v>-3599885912758.8325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-14999524636.495134</v>
      </c>
      <c r="L3826" s="444">
        <f t="shared" ca="1" si="172"/>
        <v>-3614885437395.3276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73"/>
        <v>-3614885437395.3276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-15062022655.813866</v>
      </c>
      <c r="L3827" s="444">
        <f t="shared" ca="1" si="172"/>
        <v>-3629947460051.1416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73"/>
        <v>-3629947460051.1416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-15124781083.546423</v>
      </c>
      <c r="L3828" s="444">
        <f t="shared" ca="1" si="172"/>
        <v>-3645072241134.688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73"/>
        <v>-3645072241134.688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-15187801004.727869</v>
      </c>
      <c r="L3829" s="444">
        <f t="shared" ca="1" si="172"/>
        <v>-3660260042139.416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73"/>
        <v>-3660260042139.416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-15251083508.914232</v>
      </c>
      <c r="L3830" s="444">
        <f t="shared" ca="1" si="172"/>
        <v>-3675511125648.3301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73"/>
        <v>-3675511125648.3301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-15314629690.201376</v>
      </c>
      <c r="L3831" s="444">
        <f t="shared" ca="1" si="172"/>
        <v>-3690825755338.5313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73"/>
        <v>-3690825755338.5313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-15378440647.243879</v>
      </c>
      <c r="L3832" s="444">
        <f t="shared" ca="1" si="172"/>
        <v>-3706204195985.7749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73"/>
        <v>-3706204195985.7749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-15442517483.274063</v>
      </c>
      <c r="L3833" s="444">
        <f t="shared" ref="L3833:L4087" ca="1" si="177">I3833-J3833+K3833</f>
        <v>-3721646713469.0488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78">L3833</f>
        <v>-3721646713469.0488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-15506861306.121037</v>
      </c>
      <c r="L3834" s="444">
        <f t="shared" ca="1" si="177"/>
        <v>-3737153574775.1699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78"/>
        <v>-3737153574775.1699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-15571473228.229874</v>
      </c>
      <c r="L3835" s="444">
        <f t="shared" ca="1" si="177"/>
        <v>-3752725048003.3999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78"/>
        <v>-3752725048003.3999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-15636354366.680834</v>
      </c>
      <c r="L3836" s="444">
        <f t="shared" ca="1" si="177"/>
        <v>-3768361402370.0806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78"/>
        <v>-3768361402370.0806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-15701505843.20867</v>
      </c>
      <c r="L3837" s="444">
        <f t="shared" ca="1" si="177"/>
        <v>-3784062908213.2891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78"/>
        <v>-3784062908213.2891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-15766928784.22204</v>
      </c>
      <c r="L3838" s="444">
        <f t="shared" ca="1" si="177"/>
        <v>-3799829836997.5112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78"/>
        <v>-3799829836997.5112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-15832624320.822964</v>
      </c>
      <c r="L3839" s="444">
        <f t="shared" ca="1" si="177"/>
        <v>-3815662461318.334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78"/>
        <v>-3815662461318.334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-15898593588.826391</v>
      </c>
      <c r="L3840" s="444">
        <f t="shared" ca="1" si="177"/>
        <v>-3831561054907.1602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78"/>
        <v>-3831561054907.1602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-15964837728.779837</v>
      </c>
      <c r="L3841" s="444">
        <f t="shared" ca="1" si="177"/>
        <v>-3847525892635.9399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78"/>
        <v>-3847525892635.9399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-16031357885.983084</v>
      </c>
      <c r="L3842" s="444">
        <f t="shared" ca="1" si="177"/>
        <v>-3863557250521.9229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78"/>
        <v>-3863557250521.9229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-16098155210.508011</v>
      </c>
      <c r="L3843" s="444">
        <f t="shared" ca="1" si="177"/>
        <v>-3879655405732.4307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78"/>
        <v>-3879655405732.4307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-16165230857.21846</v>
      </c>
      <c r="L3844" s="444">
        <f t="shared" ca="1" si="177"/>
        <v>-3895820636589.6489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78"/>
        <v>-3895820636589.6489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-16232585985.790205</v>
      </c>
      <c r="L3845" s="444">
        <f t="shared" ca="1" si="177"/>
        <v>-3912053222575.439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78"/>
        <v>-3912053222575.439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-16300221760.730993</v>
      </c>
      <c r="L3846" s="444">
        <f t="shared" ca="1" si="177"/>
        <v>-3928353444336.1699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78"/>
        <v>-3928353444336.1699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-16368139351.400707</v>
      </c>
      <c r="L3847" s="444">
        <f t="shared" ca="1" si="177"/>
        <v>-3944721583687.5708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78"/>
        <v>-3944721583687.5708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-16436339932.031542</v>
      </c>
      <c r="L3848" s="444">
        <f t="shared" ca="1" si="177"/>
        <v>-3961157923619.6025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78"/>
        <v>-3961157923619.6025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-16504824681.748346</v>
      </c>
      <c r="L3849" s="444">
        <f t="shared" ca="1" si="177"/>
        <v>-3977662748301.3511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78"/>
        <v>-3977662748301.3511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-16573594784.588963</v>
      </c>
      <c r="L3850" s="444">
        <f t="shared" ca="1" si="177"/>
        <v>-3994236343085.9399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78"/>
        <v>-3994236343085.9399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-16642651429.52475</v>
      </c>
      <c r="L3851" s="444">
        <f t="shared" ca="1" si="177"/>
        <v>-4010878994515.4648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78"/>
        <v>-4010878994515.4648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-16711995810.481104</v>
      </c>
      <c r="L3852" s="444">
        <f t="shared" ca="1" si="177"/>
        <v>-4027590990325.9458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78"/>
        <v>-4027590990325.9458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-16781629126.358109</v>
      </c>
      <c r="L3853" s="444">
        <f t="shared" ca="1" si="177"/>
        <v>-4044372619452.3037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78"/>
        <v>-4044372619452.3037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-16851552581.051268</v>
      </c>
      <c r="L3854" s="444">
        <f t="shared" ca="1" si="177"/>
        <v>-4061224172033.355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78"/>
        <v>-4061224172033.355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-16921767383.472313</v>
      </c>
      <c r="L3855" s="444">
        <f t="shared" ca="1" si="177"/>
        <v>-4078145939416.8271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78"/>
        <v>-4078145939416.8271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-16992274747.57011</v>
      </c>
      <c r="L3856" s="444">
        <f t="shared" ca="1" si="177"/>
        <v>-4095138214164.3975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78"/>
        <v>-4095138214164.3975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-17063075892.351656</v>
      </c>
      <c r="L3857" s="444">
        <f t="shared" ca="1" si="177"/>
        <v>-4112201290056.749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78"/>
        <v>-4112201290056.749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-17134172041.903122</v>
      </c>
      <c r="L3858" s="444">
        <f t="shared" ca="1" si="177"/>
        <v>-4129335462098.6523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78"/>
        <v>-4129335462098.6523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-17205564425.411053</v>
      </c>
      <c r="L3859" s="444">
        <f t="shared" ca="1" si="177"/>
        <v>-4146541026524.0635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78"/>
        <v>-4146541026524.0635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-17277254277.183598</v>
      </c>
      <c r="L3860" s="444">
        <f t="shared" ca="1" si="177"/>
        <v>-4163818280801.2471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78"/>
        <v>-4163818280801.2471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-17349242836.671864</v>
      </c>
      <c r="L3861" s="444">
        <f t="shared" ca="1" si="177"/>
        <v>-4181167523637.9189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78"/>
        <v>-4181167523637.9189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-17421531348.491329</v>
      </c>
      <c r="L3862" s="444">
        <f t="shared" ca="1" si="177"/>
        <v>-4198589054986.4102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78"/>
        <v>-4198589054986.4102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-17494121062.443375</v>
      </c>
      <c r="L3863" s="444">
        <f t="shared" ca="1" si="177"/>
        <v>-4216083176048.8535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78"/>
        <v>-4216083176048.8535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-17567013233.536892</v>
      </c>
      <c r="L3864" s="444">
        <f t="shared" ca="1" si="177"/>
        <v>-4233650189282.3906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78"/>
        <v>-4233650189282.3906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-17640209122.00996</v>
      </c>
      <c r="L3865" s="444">
        <f t="shared" ca="1" si="177"/>
        <v>-4251290398404.4004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78"/>
        <v>-4251290398404.4004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-17713709993.351665</v>
      </c>
      <c r="L3866" s="444">
        <f t="shared" ca="1" si="177"/>
        <v>-4269004108397.752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78"/>
        <v>-4269004108397.752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-17787517118.323967</v>
      </c>
      <c r="L3867" s="444">
        <f t="shared" ca="1" si="177"/>
        <v>-4286791625516.0757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78"/>
        <v>-4286791625516.0757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-17861631772.98365</v>
      </c>
      <c r="L3868" s="444">
        <f t="shared" ca="1" si="177"/>
        <v>-4304653257289.0596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78"/>
        <v>-4304653257289.0596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-17936055238.704414</v>
      </c>
      <c r="L3869" s="444">
        <f t="shared" ca="1" si="177"/>
        <v>-4322589312527.7642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78"/>
        <v>-4322589312527.7642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-18010788802.199017</v>
      </c>
      <c r="L3870" s="444">
        <f t="shared" ca="1" si="177"/>
        <v>-4340600101329.9634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78"/>
        <v>-4340600101329.9634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-18085833755.541515</v>
      </c>
      <c r="L3871" s="444">
        <f t="shared" ca="1" si="177"/>
        <v>-4358685935085.5049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78"/>
        <v>-4358685935085.5049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-18161191396.189606</v>
      </c>
      <c r="L3872" s="444">
        <f t="shared" ca="1" si="177"/>
        <v>-4376847126481.6943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78"/>
        <v>-4376847126481.6943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-18236863027.007061</v>
      </c>
      <c r="L3873" s="444">
        <f t="shared" ca="1" si="177"/>
        <v>-4395083989508.7012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78"/>
        <v>-4395083989508.7012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-18312849956.286255</v>
      </c>
      <c r="L3874" s="444">
        <f t="shared" ca="1" si="177"/>
        <v>-4413396839464.9873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78"/>
        <v>-4413396839464.9873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-18389153497.770779</v>
      </c>
      <c r="L3875" s="444">
        <f t="shared" ca="1" si="177"/>
        <v>-4431785992962.7578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78"/>
        <v>-4431785992962.7578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-18465774970.678158</v>
      </c>
      <c r="L3876" s="444">
        <f t="shared" ca="1" si="177"/>
        <v>-4450251767933.4355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78"/>
        <v>-4450251767933.4355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-18542715699.722649</v>
      </c>
      <c r="L3877" s="444">
        <f t="shared" ca="1" si="177"/>
        <v>-4468794483633.1582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78"/>
        <v>-4468794483633.1582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-18619977015.138161</v>
      </c>
      <c r="L3878" s="444">
        <f t="shared" ca="1" si="177"/>
        <v>-4487414460648.2959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78"/>
        <v>-4487414460648.2959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-18697560252.701233</v>
      </c>
      <c r="L3879" s="444">
        <f t="shared" ca="1" si="177"/>
        <v>-4506112020900.9971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78"/>
        <v>-4506112020900.9971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-18775466753.754154</v>
      </c>
      <c r="L3880" s="444">
        <f t="shared" ca="1" si="177"/>
        <v>-4524887487654.751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78"/>
        <v>-4524887487654.751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-18853697865.22813</v>
      </c>
      <c r="L3881" s="444">
        <f t="shared" ca="1" si="177"/>
        <v>-4543741185519.9795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78"/>
        <v>-4543741185519.9795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-18932254939.66658</v>
      </c>
      <c r="L3882" s="444">
        <f t="shared" ca="1" si="177"/>
        <v>-4562673440459.6465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78"/>
        <v>-4562673440459.6465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-19011139335.248528</v>
      </c>
      <c r="L3883" s="444">
        <f t="shared" ca="1" si="177"/>
        <v>-4581684579794.8945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78"/>
        <v>-4581684579794.8945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-19090352415.812061</v>
      </c>
      <c r="L3884" s="444">
        <f t="shared" ca="1" si="177"/>
        <v>-4600774932210.707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78"/>
        <v>-4600774932210.707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-19169895550.877945</v>
      </c>
      <c r="L3885" s="444">
        <f t="shared" ca="1" si="177"/>
        <v>-4619944827761.585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78"/>
        <v>-4619944827761.585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-19249770115.673271</v>
      </c>
      <c r="L3886" s="444">
        <f t="shared" ca="1" si="177"/>
        <v>-4639194597877.2578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78"/>
        <v>-4639194597877.2578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-19329977491.155239</v>
      </c>
      <c r="L3887" s="444">
        <f t="shared" ca="1" si="177"/>
        <v>-4658524575368.4131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78"/>
        <v>-4658524575368.4131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-19410519064.035053</v>
      </c>
      <c r="L3888" s="444">
        <f t="shared" ca="1" si="177"/>
        <v>-4677935094432.4482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78"/>
        <v>-4677935094432.4482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-19491396226.801868</v>
      </c>
      <c r="L3889" s="444">
        <f t="shared" ca="1" si="177"/>
        <v>-4697426490659.25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78"/>
        <v>-4697426490659.25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-19572610377.746876</v>
      </c>
      <c r="L3890" s="444">
        <f t="shared" ca="1" si="177"/>
        <v>-4716999101036.9971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78"/>
        <v>-4716999101036.9971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-19654162920.987488</v>
      </c>
      <c r="L3891" s="444">
        <f t="shared" ca="1" si="177"/>
        <v>-4736653263957.9844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78"/>
        <v>-4736653263957.9844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-19736055266.4916</v>
      </c>
      <c r="L3892" s="444">
        <f t="shared" ca="1" si="177"/>
        <v>-4756389319224.4756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78"/>
        <v>-4756389319224.4756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-19818288830.101982</v>
      </c>
      <c r="L3893" s="444">
        <f t="shared" ca="1" si="177"/>
        <v>-4776207608054.5771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78"/>
        <v>-4776207608054.5771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-19900865033.560738</v>
      </c>
      <c r="L3894" s="444">
        <f t="shared" ca="1" si="177"/>
        <v>-4796108473088.1377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78"/>
        <v>-4796108473088.1377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-19983785304.533905</v>
      </c>
      <c r="L3895" s="444">
        <f t="shared" ca="1" si="177"/>
        <v>-4816092258392.6719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78"/>
        <v>-4816092258392.6719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-20067051076.636131</v>
      </c>
      <c r="L3896" s="444">
        <f t="shared" ca="1" si="177"/>
        <v>-4836159309469.3076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78"/>
        <v>-4836159309469.3076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-20150663789.455448</v>
      </c>
      <c r="L3897" s="444">
        <f t="shared" ca="1" si="177"/>
        <v>-4856309973258.7627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78"/>
        <v>-4856309973258.7627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-20234624888.578178</v>
      </c>
      <c r="L3898" s="444">
        <f t="shared" ca="1" si="177"/>
        <v>-4876544598147.3408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78"/>
        <v>-4876544598147.3408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-20318935825.613918</v>
      </c>
      <c r="L3899" s="444">
        <f t="shared" ca="1" si="177"/>
        <v>-4896863533972.9551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78"/>
        <v>-4896863533972.9551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-20403598058.220646</v>
      </c>
      <c r="L3900" s="444">
        <f t="shared" ca="1" si="177"/>
        <v>-4917267132031.1758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78"/>
        <v>-4917267132031.1758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-20488613050.129898</v>
      </c>
      <c r="L3901" s="444">
        <f t="shared" ca="1" si="177"/>
        <v>-4937755745081.3057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78"/>
        <v>-4937755745081.3057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-20573982271.172108</v>
      </c>
      <c r="L3902" s="444">
        <f t="shared" ca="1" si="177"/>
        <v>-4958329727352.4775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78"/>
        <v>-4958329727352.4775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-20659707197.301991</v>
      </c>
      <c r="L3903" s="444">
        <f t="shared" ca="1" si="177"/>
        <v>-4978989434549.7793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78"/>
        <v>-4978989434549.7793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-20745789310.624081</v>
      </c>
      <c r="L3904" s="444">
        <f t="shared" ca="1" si="177"/>
        <v>-4999735223860.4033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78"/>
        <v>-4999735223860.4033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-20832230099.418346</v>
      </c>
      <c r="L3905" s="444">
        <f t="shared" ca="1" si="177"/>
        <v>-5020567453959.8213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78"/>
        <v>-5020567453959.8213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-20919031058.16592</v>
      </c>
      <c r="L3906" s="444">
        <f t="shared" ca="1" si="177"/>
        <v>-5041486485017.9873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78"/>
        <v>-5041486485017.9873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-21006193687.574947</v>
      </c>
      <c r="L3907" s="444">
        <f t="shared" ca="1" si="177"/>
        <v>-5062492678705.5625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78"/>
        <v>-5062492678705.5625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-21093719494.60651</v>
      </c>
      <c r="L3908" s="444">
        <f t="shared" ca="1" si="177"/>
        <v>-5083586398200.1689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78"/>
        <v>-5083586398200.1689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-21181609992.500702</v>
      </c>
      <c r="L3909" s="444">
        <f t="shared" ca="1" si="177"/>
        <v>-5104768008192.6699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78"/>
        <v>-5104768008192.6699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-21269866700.802792</v>
      </c>
      <c r="L3910" s="444">
        <f t="shared" ca="1" si="177"/>
        <v>-5126037874893.4727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78"/>
        <v>-5126037874893.4727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-21358491145.389469</v>
      </c>
      <c r="L3911" s="444">
        <f t="shared" ca="1" si="177"/>
        <v>-5147396366038.8623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78"/>
        <v>-5147396366038.8623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-21447484858.495258</v>
      </c>
      <c r="L3912" s="444">
        <f t="shared" ca="1" si="177"/>
        <v>-5168843850897.3574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78"/>
        <v>-5168843850897.3574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-21536849378.738991</v>
      </c>
      <c r="L3913" s="444">
        <f t="shared" ca="1" si="177"/>
        <v>-5190380700276.0967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78"/>
        <v>-5190380700276.0967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-21626586251.150402</v>
      </c>
      <c r="L3914" s="444">
        <f t="shared" ca="1" si="177"/>
        <v>-5212007286527.2471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78"/>
        <v>-5212007286527.2471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-21716697027.196861</v>
      </c>
      <c r="L3915" s="444">
        <f t="shared" ca="1" si="177"/>
        <v>-5233723983554.4443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78"/>
        <v>-5233723983554.4443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-21807183264.810184</v>
      </c>
      <c r="L3916" s="444">
        <f t="shared" ca="1" si="177"/>
        <v>-5255531166819.2549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78"/>
        <v>-5255531166819.2549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-21898046528.413563</v>
      </c>
      <c r="L3917" s="444">
        <f t="shared" ca="1" si="177"/>
        <v>-5277429213347.668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78"/>
        <v>-5277429213347.668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-21989288388.948616</v>
      </c>
      <c r="L3918" s="444">
        <f t="shared" ca="1" si="177"/>
        <v>-5299418501736.6162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78"/>
        <v>-5299418501736.6162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-22080910423.902569</v>
      </c>
      <c r="L3919" s="444">
        <f t="shared" ca="1" si="177"/>
        <v>-5321499412160.5186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78"/>
        <v>-5321499412160.5186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-22172914217.335495</v>
      </c>
      <c r="L3920" s="444">
        <f t="shared" ca="1" si="177"/>
        <v>-5343672326377.8545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78"/>
        <v>-5343672326377.8545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-22265301359.907726</v>
      </c>
      <c r="L3921" s="444">
        <f t="shared" ca="1" si="177"/>
        <v>-5365937627737.7627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78"/>
        <v>-5365937627737.7627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-22358073448.907345</v>
      </c>
      <c r="L3922" s="444">
        <f t="shared" ca="1" si="177"/>
        <v>-5388295701186.6699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78"/>
        <v>-5388295701186.6699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-22451232088.27779</v>
      </c>
      <c r="L3923" s="444">
        <f t="shared" ca="1" si="177"/>
        <v>-5410746933274.9473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78"/>
        <v>-5410746933274.9473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-22544778888.645615</v>
      </c>
      <c r="L3924" s="444">
        <f t="shared" ca="1" si="177"/>
        <v>-5433291712163.5928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78"/>
        <v>-5433291712163.5928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-22638715467.348305</v>
      </c>
      <c r="L3925" s="444">
        <f t="shared" ca="1" si="177"/>
        <v>-5455930427630.9414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78"/>
        <v>-5455930427630.9414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-22733043448.462257</v>
      </c>
      <c r="L3926" s="444">
        <f t="shared" ca="1" si="177"/>
        <v>-5478663471079.4033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78"/>
        <v>-5478663471079.4033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-22827764462.830849</v>
      </c>
      <c r="L3927" s="444">
        <f t="shared" ca="1" si="177"/>
        <v>-5501491235542.2344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78"/>
        <v>-5501491235542.2344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-22922880148.092644</v>
      </c>
      <c r="L3928" s="444">
        <f t="shared" ca="1" si="177"/>
        <v>-5524414115690.3271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78"/>
        <v>-5524414115690.3271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-23018392148.709698</v>
      </c>
      <c r="L3929" s="444">
        <f t="shared" ca="1" si="177"/>
        <v>-5547432507839.0371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78"/>
        <v>-5547432507839.0371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-23114302115.995987</v>
      </c>
      <c r="L3930" s="444">
        <f t="shared" ca="1" si="177"/>
        <v>-5570546809955.0332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78"/>
        <v>-5570546809955.0332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-23210611708.145973</v>
      </c>
      <c r="L3931" s="444">
        <f t="shared" ca="1" si="177"/>
        <v>-5593757421663.1787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78"/>
        <v>-5593757421663.1787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-23307322590.263245</v>
      </c>
      <c r="L3932" s="444">
        <f t="shared" ca="1" si="177"/>
        <v>-5617064744253.4424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78"/>
        <v>-5617064744253.4424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-23404436434.389343</v>
      </c>
      <c r="L3933" s="444">
        <f t="shared" ca="1" si="177"/>
        <v>-5640469180687.832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78"/>
        <v>-5640469180687.832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-23501954919.532635</v>
      </c>
      <c r="L3934" s="444">
        <f t="shared" ca="1" si="177"/>
        <v>-5663971135607.3643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78"/>
        <v>-5663971135607.3643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-23599879731.69735</v>
      </c>
      <c r="L3935" s="444">
        <f t="shared" ca="1" si="177"/>
        <v>-5687571015339.0615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78"/>
        <v>-5687571015339.0615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-23698212563.912758</v>
      </c>
      <c r="L3936" s="444">
        <f t="shared" ca="1" si="177"/>
        <v>-5711269227902.9746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78"/>
        <v>-5711269227902.9746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-23796955116.262394</v>
      </c>
      <c r="L3937" s="444">
        <f t="shared" ca="1" si="177"/>
        <v>-5735066183019.2373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78"/>
        <v>-5735066183019.2373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-23896109095.91349</v>
      </c>
      <c r="L3938" s="444">
        <f t="shared" ca="1" si="177"/>
        <v>-5758962292115.1504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78"/>
        <v>-5758962292115.1504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-23995676217.146461</v>
      </c>
      <c r="L3939" s="444">
        <f t="shared" ca="1" si="177"/>
        <v>-5782957968332.2969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78"/>
        <v>-5782957968332.2969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-24095658201.384571</v>
      </c>
      <c r="L3940" s="444">
        <f t="shared" ca="1" si="177"/>
        <v>-5807053626533.6816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78"/>
        <v>-5807053626533.6816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-24196056777.223675</v>
      </c>
      <c r="L3941" s="444">
        <f t="shared" ca="1" si="177"/>
        <v>-5831249683310.9053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78"/>
        <v>-5831249683310.9053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-24296873680.462105</v>
      </c>
      <c r="L3942" s="444">
        <f t="shared" ca="1" si="177"/>
        <v>-5855546556991.3672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78"/>
        <v>-5855546556991.3672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-24398110654.130695</v>
      </c>
      <c r="L3943" s="444">
        <f t="shared" ca="1" si="177"/>
        <v>-5879944667645.498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78"/>
        <v>-5879944667645.498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-24499769448.522907</v>
      </c>
      <c r="L3944" s="444">
        <f t="shared" ca="1" si="177"/>
        <v>-5904444437094.0205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78"/>
        <v>-5904444437094.0205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-24601851821.225086</v>
      </c>
      <c r="L3945" s="444">
        <f t="shared" ca="1" si="177"/>
        <v>-5929046288915.2451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78"/>
        <v>-5929046288915.2451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-24704359537.146854</v>
      </c>
      <c r="L3946" s="444">
        <f t="shared" ca="1" si="177"/>
        <v>-5953750648452.3916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78"/>
        <v>-5953750648452.3916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-24807294368.551632</v>
      </c>
      <c r="L3947" s="444">
        <f t="shared" ca="1" si="177"/>
        <v>-5978557942820.9434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78"/>
        <v>-5978557942820.9434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-24910658095.087265</v>
      </c>
      <c r="L3948" s="444">
        <f t="shared" ca="1" si="177"/>
        <v>-6003468600916.0303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78"/>
        <v>-6003468600916.0303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-25014452503.816792</v>
      </c>
      <c r="L3949" s="444">
        <f t="shared" ca="1" si="177"/>
        <v>-6028483053419.8467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78"/>
        <v>-6028483053419.8467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-25118679389.249359</v>
      </c>
      <c r="L3950" s="444">
        <f t="shared" ca="1" si="177"/>
        <v>-6053601732809.0957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78"/>
        <v>-6053601732809.0957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-25223340553.371231</v>
      </c>
      <c r="L3951" s="444">
        <f t="shared" ca="1" si="177"/>
        <v>-6078825073362.4668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78"/>
        <v>-6078825073362.4668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-25328437805.676945</v>
      </c>
      <c r="L3952" s="444">
        <f t="shared" ca="1" si="177"/>
        <v>-6104153511168.1436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78"/>
        <v>-6104153511168.1436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-25433972963.2006</v>
      </c>
      <c r="L3953" s="444">
        <f t="shared" ca="1" si="177"/>
        <v>-6129587484131.3438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78"/>
        <v>-6129587484131.3438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-25539947850.547264</v>
      </c>
      <c r="L3954" s="444">
        <f t="shared" ca="1" si="177"/>
        <v>-6155127431981.8906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78"/>
        <v>-6155127431981.8906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-25646364299.924545</v>
      </c>
      <c r="L3955" s="444">
        <f t="shared" ca="1" si="177"/>
        <v>-6180773796281.8154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78"/>
        <v>-6180773796281.8154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-25753224151.174232</v>
      </c>
      <c r="L3956" s="444">
        <f t="shared" ca="1" si="177"/>
        <v>-6206527020432.9893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78"/>
        <v>-6206527020432.9893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-25860529251.804123</v>
      </c>
      <c r="L3957" s="444">
        <f t="shared" ca="1" si="177"/>
        <v>-6232387549684.793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78"/>
        <v>-6232387549684.793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-25968281457.01997</v>
      </c>
      <c r="L3958" s="444">
        <f t="shared" ca="1" si="177"/>
        <v>-6258355831141.8125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78"/>
        <v>-6258355831141.8125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-26076482629.757553</v>
      </c>
      <c r="L3959" s="444">
        <f t="shared" ca="1" si="177"/>
        <v>-6284432313771.5703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78"/>
        <v>-6284432313771.5703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-26185134640.714874</v>
      </c>
      <c r="L3960" s="444">
        <f t="shared" ca="1" si="177"/>
        <v>-6310617448412.2852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78"/>
        <v>-6310617448412.2852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-26294239368.384521</v>
      </c>
      <c r="L3961" s="444">
        <f t="shared" ca="1" si="177"/>
        <v>-6336911687780.6699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78"/>
        <v>-6336911687780.6699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-26403798699.086124</v>
      </c>
      <c r="L3962" s="444">
        <f t="shared" ca="1" si="177"/>
        <v>-6363315486479.7559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78"/>
        <v>-6363315486479.7559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-26513814526.998981</v>
      </c>
      <c r="L3963" s="444">
        <f t="shared" ca="1" si="177"/>
        <v>-6389829301006.7549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78"/>
        <v>-6389829301006.7549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-26624288754.194813</v>
      </c>
      <c r="L3964" s="444">
        <f t="shared" ca="1" si="177"/>
        <v>-6416453589760.9492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78"/>
        <v>-6416453589760.9492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-26735223290.67062</v>
      </c>
      <c r="L3965" s="444">
        <f t="shared" ca="1" si="177"/>
        <v>-6443188813051.6201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78"/>
        <v>-6443188813051.6201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-26846620054.381752</v>
      </c>
      <c r="L3966" s="444">
        <f t="shared" ca="1" si="177"/>
        <v>-6470035433106.002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78"/>
        <v>-6470035433106.002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-26958480971.275009</v>
      </c>
      <c r="L3967" s="444">
        <f t="shared" ca="1" si="177"/>
        <v>-6496993914077.2773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78"/>
        <v>-6496993914077.2773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-27070807975.321987</v>
      </c>
      <c r="L3968" s="444">
        <f t="shared" ca="1" si="177"/>
        <v>-6524064722052.5996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78"/>
        <v>-6524064722052.5996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-27183603008.552498</v>
      </c>
      <c r="L3969" s="444">
        <f t="shared" ca="1" si="177"/>
        <v>-6551248325061.1523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78"/>
        <v>-6551248325061.1523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-27296868021.088135</v>
      </c>
      <c r="L3970" s="444">
        <f t="shared" ca="1" si="177"/>
        <v>-6578545193082.2402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78"/>
        <v>-6578545193082.2402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-27410604971.176003</v>
      </c>
      <c r="L3971" s="444">
        <f t="shared" ca="1" si="177"/>
        <v>-6605955798053.416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78"/>
        <v>-6605955798053.416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-27524815825.222565</v>
      </c>
      <c r="L3972" s="444">
        <f t="shared" ca="1" si="177"/>
        <v>-6633480613878.6387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78"/>
        <v>-6633480613878.6387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-27639502557.82766</v>
      </c>
      <c r="L3973" s="444">
        <f t="shared" ca="1" si="177"/>
        <v>-6661120116436.4668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78"/>
        <v>-6661120116436.4668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-27754667151.818611</v>
      </c>
      <c r="L3974" s="444">
        <f t="shared" ca="1" si="177"/>
        <v>-6688874783588.2852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78"/>
        <v>-6688874783588.2852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-27870311598.284519</v>
      </c>
      <c r="L3975" s="444">
        <f t="shared" ca="1" si="177"/>
        <v>-6716745095186.5693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78"/>
        <v>-6716745095186.5693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-27986437896.610706</v>
      </c>
      <c r="L3976" s="444">
        <f t="shared" ca="1" si="177"/>
        <v>-6744731533083.1797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78"/>
        <v>-6744731533083.1797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-28103048054.513248</v>
      </c>
      <c r="L3977" s="444">
        <f t="shared" ca="1" si="177"/>
        <v>-6772834581137.6934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78"/>
        <v>-6772834581137.6934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-28220144088.073723</v>
      </c>
      <c r="L3978" s="444">
        <f t="shared" ca="1" si="177"/>
        <v>-6801054725225.7666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78"/>
        <v>-6801054725225.7666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-28337728021.774029</v>
      </c>
      <c r="L3979" s="444">
        <f t="shared" ca="1" si="177"/>
        <v>-6829392453247.541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78"/>
        <v>-6829392453247.541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-28455801888.531422</v>
      </c>
      <c r="L3980" s="444">
        <f t="shared" ca="1" si="177"/>
        <v>-6857848255136.0723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78"/>
        <v>-6857848255136.0723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-28574367729.733635</v>
      </c>
      <c r="L3981" s="444">
        <f t="shared" ca="1" si="177"/>
        <v>-6886422622865.8057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78"/>
        <v>-6886422622865.8057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-28693427595.274189</v>
      </c>
      <c r="L3982" s="444">
        <f t="shared" ca="1" si="177"/>
        <v>-6915116050461.0801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78"/>
        <v>-6915116050461.0801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-28812983543.58783</v>
      </c>
      <c r="L3983" s="444">
        <f t="shared" ca="1" si="177"/>
        <v>-6943929034004.668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78"/>
        <v>-6943929034004.668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-28933037641.686115</v>
      </c>
      <c r="L3984" s="444">
        <f t="shared" ca="1" si="177"/>
        <v>-6972862071646.3545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78"/>
        <v>-6972862071646.3545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-29053591965.193142</v>
      </c>
      <c r="L3985" s="444">
        <f t="shared" ca="1" si="177"/>
        <v>-7001915663611.5479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78"/>
        <v>-7001915663611.5479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-29174648598.381451</v>
      </c>
      <c r="L3986" s="444">
        <f t="shared" ca="1" si="177"/>
        <v>-7031090312209.9297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78"/>
        <v>-7031090312209.9297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-29296209634.208035</v>
      </c>
      <c r="L3987" s="444">
        <f t="shared" ca="1" si="177"/>
        <v>-7060386521844.1377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78"/>
        <v>-7060386521844.1377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-29418277174.350574</v>
      </c>
      <c r="L3988" s="444">
        <f t="shared" ca="1" si="177"/>
        <v>-7089804799018.4883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78"/>
        <v>-7089804799018.4883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-29540853329.243702</v>
      </c>
      <c r="L3989" s="444">
        <f t="shared" ca="1" si="177"/>
        <v>-7119345652347.7324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78"/>
        <v>-7119345652347.7324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-29663940218.115555</v>
      </c>
      <c r="L3990" s="444">
        <f t="shared" ca="1" si="177"/>
        <v>-7149009592565.8477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78"/>
        <v>-7149009592565.8477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-29787539969.024361</v>
      </c>
      <c r="L3991" s="444">
        <f t="shared" ca="1" si="177"/>
        <v>-7178797132534.8721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78"/>
        <v>-7178797132534.8721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-29911654718.895306</v>
      </c>
      <c r="L3992" s="444">
        <f t="shared" ca="1" si="177"/>
        <v>-7208708787253.7676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78"/>
        <v>-7208708787253.7676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-30036286613.557365</v>
      </c>
      <c r="L3993" s="444">
        <f t="shared" ca="1" si="177"/>
        <v>-7238745073867.3252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78"/>
        <v>-7238745073867.3252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-30161437807.780518</v>
      </c>
      <c r="L3994" s="444">
        <f t="shared" ca="1" si="177"/>
        <v>-7268906511675.1055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78"/>
        <v>-7268906511675.1055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-30287110465.312939</v>
      </c>
      <c r="L3995" s="444">
        <f t="shared" ca="1" si="177"/>
        <v>-7299193622140.418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78"/>
        <v>-7299193622140.418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-30413306758.918407</v>
      </c>
      <c r="L3996" s="444">
        <f t="shared" ca="1" si="177"/>
        <v>-7329606928899.3359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78"/>
        <v>-7329606928899.3359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-30540028870.413898</v>
      </c>
      <c r="L3997" s="444">
        <f t="shared" ca="1" si="177"/>
        <v>-7360146957769.75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78"/>
        <v>-7360146957769.75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-30667278990.707291</v>
      </c>
      <c r="L3998" s="444">
        <f t="shared" ca="1" si="177"/>
        <v>-7390814236760.457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78"/>
        <v>-7390814236760.457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-30795059319.835236</v>
      </c>
      <c r="L3999" s="444">
        <f t="shared" ca="1" si="177"/>
        <v>-7421609296080.292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78"/>
        <v>-7421609296080.292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-30923372067.001217</v>
      </c>
      <c r="L4000" s="444">
        <f t="shared" ca="1" si="177"/>
        <v>-7452532668147.293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78"/>
        <v>-7452532668147.293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-31052219450.613724</v>
      </c>
      <c r="L4001" s="444">
        <f t="shared" ca="1" si="177"/>
        <v>-7483584887597.9063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78"/>
        <v>-7483584887597.9063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-31181603698.324604</v>
      </c>
      <c r="L4002" s="444">
        <f t="shared" ca="1" si="177"/>
        <v>-7514766491296.2305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78"/>
        <v>-7514766491296.2305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-31311527047.067631</v>
      </c>
      <c r="L4003" s="444">
        <f t="shared" ca="1" si="177"/>
        <v>-7546078018343.2979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78"/>
        <v>-7546078018343.2979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-31441991743.097076</v>
      </c>
      <c r="L4004" s="444">
        <f t="shared" ca="1" si="177"/>
        <v>-7577520010086.3945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78"/>
        <v>-7577520010086.3945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-31573000042.026642</v>
      </c>
      <c r="L4005" s="444">
        <f t="shared" ca="1" si="177"/>
        <v>-7609093010128.4209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78"/>
        <v>-7609093010128.4209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-31704554208.86842</v>
      </c>
      <c r="L4006" s="444">
        <f t="shared" ca="1" si="177"/>
        <v>-7640797564337.2891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78"/>
        <v>-7640797564337.2891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-31836656518.072037</v>
      </c>
      <c r="L4007" s="444">
        <f t="shared" ca="1" si="177"/>
        <v>-7672634220855.3613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78"/>
        <v>-7672634220855.3613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-31969309253.564007</v>
      </c>
      <c r="L4008" s="444">
        <f t="shared" ca="1" si="177"/>
        <v>-7704603530108.9258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78"/>
        <v>-7704603530108.9258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-32102514708.787186</v>
      </c>
      <c r="L4009" s="444">
        <f t="shared" ca="1" si="177"/>
        <v>-7736706044817.7129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78"/>
        <v>-7736706044817.7129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-32236275186.740467</v>
      </c>
      <c r="L4010" s="444">
        <f t="shared" ca="1" si="177"/>
        <v>-7768942320004.4531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78"/>
        <v>-7768942320004.4531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-32370593000.018555</v>
      </c>
      <c r="L4011" s="444">
        <f t="shared" ca="1" si="177"/>
        <v>-7801312913004.4717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78"/>
        <v>-7801312913004.4717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-32505470470.851963</v>
      </c>
      <c r="L4012" s="444">
        <f t="shared" ca="1" si="177"/>
        <v>-7833818383475.3232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78"/>
        <v>-7833818383475.3232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-32640909931.147182</v>
      </c>
      <c r="L4013" s="444">
        <f t="shared" ca="1" si="177"/>
        <v>-7866459293406.4707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78"/>
        <v>-7866459293406.4707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-32776913722.526966</v>
      </c>
      <c r="L4014" s="444">
        <f t="shared" ca="1" si="177"/>
        <v>-7899236207128.998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78"/>
        <v>-7899236207128.998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-32913484196.370823</v>
      </c>
      <c r="L4015" s="444">
        <f t="shared" ca="1" si="177"/>
        <v>-7932149691325.3691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78"/>
        <v>-7932149691325.3691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-33050623713.855701</v>
      </c>
      <c r="L4016" s="444">
        <f t="shared" ca="1" si="177"/>
        <v>-7965200315039.2246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78"/>
        <v>-7965200315039.2246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-33188334645.996765</v>
      </c>
      <c r="L4017" s="444">
        <f t="shared" ca="1" si="177"/>
        <v>-7998388649685.2217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78"/>
        <v>-7998388649685.2217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-33326619373.688419</v>
      </c>
      <c r="L4018" s="444">
        <f t="shared" ca="1" si="177"/>
        <v>-8031715269058.9102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78"/>
        <v>-8031715269058.9102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-33465480287.745457</v>
      </c>
      <c r="L4019" s="444">
        <f t="shared" ca="1" si="177"/>
        <v>-8065180749346.6553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78"/>
        <v>-8065180749346.6553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-33604919788.944397</v>
      </c>
      <c r="L4020" s="444">
        <f t="shared" ca="1" si="177"/>
        <v>-8098785669135.5996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78"/>
        <v>-8098785669135.5996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-33744940288.065002</v>
      </c>
      <c r="L4021" s="444">
        <f t="shared" ca="1" si="177"/>
        <v>-8132530609423.665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78"/>
        <v>-8132530609423.665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-33885544205.931938</v>
      </c>
      <c r="L4022" s="444">
        <f t="shared" ca="1" si="177"/>
        <v>-8166416153629.5967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78"/>
        <v>-8166416153629.5967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-34026733973.456654</v>
      </c>
      <c r="L4023" s="444">
        <f t="shared" ca="1" si="177"/>
        <v>-8200442887603.0537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78"/>
        <v>-8200442887603.0537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-34168512031.67939</v>
      </c>
      <c r="L4024" s="444">
        <f t="shared" ca="1" si="177"/>
        <v>-8234611399634.7334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78"/>
        <v>-8234611399634.7334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-34310880831.81139</v>
      </c>
      <c r="L4025" s="444">
        <f t="shared" ca="1" si="177"/>
        <v>-8268922280466.5449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78"/>
        <v>-8268922280466.5449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-34453842835.277267</v>
      </c>
      <c r="L4026" s="444">
        <f t="shared" ca="1" si="177"/>
        <v>-8303376123301.8223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78"/>
        <v>-8303376123301.8223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-34597400513.757591</v>
      </c>
      <c r="L4027" s="444">
        <f t="shared" ca="1" si="177"/>
        <v>-8337973523815.5801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78"/>
        <v>-8337973523815.5801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-34741556349.23159</v>
      </c>
      <c r="L4028" s="444">
        <f t="shared" ca="1" si="177"/>
        <v>-8372715080164.8115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78"/>
        <v>-8372715080164.8115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-34886312834.02005</v>
      </c>
      <c r="L4029" s="444">
        <f t="shared" ca="1" si="177"/>
        <v>-8407601392998.832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78"/>
        <v>-8407601392998.832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-35031672470.828468</v>
      </c>
      <c r="L4030" s="444">
        <f t="shared" ca="1" si="177"/>
        <v>-8442633065469.6602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78"/>
        <v>-8442633065469.6602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-35177637772.790245</v>
      </c>
      <c r="L4031" s="444">
        <f t="shared" ca="1" si="177"/>
        <v>-8477810703242.4502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78"/>
        <v>-8477810703242.4502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-35324211263.510208</v>
      </c>
      <c r="L4032" s="444">
        <f t="shared" ca="1" si="177"/>
        <v>-8513134914505.96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78"/>
        <v>-8513134914505.96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-35471395477.10817</v>
      </c>
      <c r="L4033" s="444">
        <f t="shared" ca="1" si="177"/>
        <v>-8548606309983.0684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78"/>
        <v>-8548606309983.0684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-35619192958.262779</v>
      </c>
      <c r="L4034" s="444">
        <f t="shared" ca="1" si="177"/>
        <v>-8584225502941.3311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78"/>
        <v>-8584225502941.3311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-35767606262.255547</v>
      </c>
      <c r="L4035" s="444">
        <f t="shared" ca="1" si="177"/>
        <v>-8619993109203.5869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78"/>
        <v>-8619993109203.5869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-35916637955.014946</v>
      </c>
      <c r="L4036" s="444">
        <f t="shared" ca="1" si="177"/>
        <v>-8655909747158.6016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78"/>
        <v>-8655909747158.6016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-36066290613.160835</v>
      </c>
      <c r="L4037" s="444">
        <f t="shared" ca="1" si="177"/>
        <v>-8691976037771.7627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78"/>
        <v>-8691976037771.7627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-36216566824.049004</v>
      </c>
      <c r="L4038" s="444">
        <f t="shared" ca="1" si="177"/>
        <v>-8728192604595.8115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78"/>
        <v>-8728192604595.8115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-36367469185.81588</v>
      </c>
      <c r="L4039" s="444">
        <f t="shared" ca="1" si="177"/>
        <v>-8764560073781.627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78"/>
        <v>-8764560073781.627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-36519000307.423447</v>
      </c>
      <c r="L4040" s="444">
        <f t="shared" ca="1" si="177"/>
        <v>-8801079074089.0508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78"/>
        <v>-8801079074089.0508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-36671162808.704376</v>
      </c>
      <c r="L4041" s="444">
        <f t="shared" ca="1" si="177"/>
        <v>-8837750236897.7559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78"/>
        <v>-8837750236897.7559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-36823959320.407318</v>
      </c>
      <c r="L4042" s="444">
        <f t="shared" ca="1" si="177"/>
        <v>-8874574196218.1641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78"/>
        <v>-8874574196218.1641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-36977392484.242348</v>
      </c>
      <c r="L4043" s="444">
        <f t="shared" ca="1" si="177"/>
        <v>-8911551588702.4063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78"/>
        <v>-8911551588702.4063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-37131464952.926689</v>
      </c>
      <c r="L4044" s="444">
        <f t="shared" ca="1" si="177"/>
        <v>-8948683053655.332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78"/>
        <v>-8948683053655.332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-37286179390.230553</v>
      </c>
      <c r="L4045" s="444">
        <f t="shared" ca="1" si="177"/>
        <v>-8985969233045.5625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78"/>
        <v>-8985969233045.5625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-37441538471.023178</v>
      </c>
      <c r="L4046" s="444">
        <f t="shared" ca="1" si="177"/>
        <v>-9023410771516.5859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78"/>
        <v>-9023410771516.5859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-37597544881.319107</v>
      </c>
      <c r="L4047" s="444">
        <f t="shared" ca="1" si="177"/>
        <v>-9061008316397.9043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78"/>
        <v>-9061008316397.9043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-37754201318.3246</v>
      </c>
      <c r="L4048" s="444">
        <f t="shared" ca="1" si="177"/>
        <v>-9098762517716.2285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78"/>
        <v>-9098762517716.2285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-37911510490.484283</v>
      </c>
      <c r="L4049" s="444">
        <f t="shared" ca="1" si="177"/>
        <v>-9136674028206.7129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78"/>
        <v>-9136674028206.7129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-38069475117.527969</v>
      </c>
      <c r="L4050" s="444">
        <f t="shared" ca="1" si="177"/>
        <v>-9174743503324.2402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78"/>
        <v>-9174743503324.2402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-38228097930.51767</v>
      </c>
      <c r="L4051" s="444">
        <f t="shared" ca="1" si="177"/>
        <v>-9212971601254.7578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78"/>
        <v>-9212971601254.7578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-38387381671.894821</v>
      </c>
      <c r="L4052" s="444">
        <f t="shared" ca="1" si="177"/>
        <v>-9251358982926.6523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78"/>
        <v>-9251358982926.6523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-38547329095.527718</v>
      </c>
      <c r="L4053" s="444">
        <f t="shared" ca="1" si="177"/>
        <v>-9289906312022.1797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78"/>
        <v>-9289906312022.1797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-38707942966.759079</v>
      </c>
      <c r="L4054" s="444">
        <f t="shared" ca="1" si="177"/>
        <v>-9328614254988.9395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78"/>
        <v>-9328614254988.9395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-38869226062.453911</v>
      </c>
      <c r="L4055" s="444">
        <f t="shared" ca="1" si="177"/>
        <v>-9367483481051.3926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78"/>
        <v>-9367483481051.3926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-39031181171.04747</v>
      </c>
      <c r="L4056" s="444">
        <f t="shared" ca="1" si="177"/>
        <v>-9406514662222.4395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78"/>
        <v>-9406514662222.4395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-39193811092.593498</v>
      </c>
      <c r="L4057" s="444">
        <f t="shared" ca="1" si="177"/>
        <v>-9445708473315.0332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78"/>
        <v>-9445708473315.0332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-39357118638.812637</v>
      </c>
      <c r="L4058" s="444">
        <f t="shared" ca="1" si="177"/>
        <v>-9485065591953.8457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78"/>
        <v>-9485065591953.8457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-39521106633.141022</v>
      </c>
      <c r="L4059" s="444">
        <f t="shared" ca="1" si="177"/>
        <v>-9524586698586.9863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78"/>
        <v>-9524586698586.9863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-39685777910.779106</v>
      </c>
      <c r="L4060" s="444">
        <f t="shared" ca="1" si="177"/>
        <v>-9564272476497.7656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78"/>
        <v>-9564272476497.7656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-39851135318.740692</v>
      </c>
      <c r="L4061" s="444">
        <f t="shared" ca="1" si="177"/>
        <v>-9604123611816.5059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78"/>
        <v>-9604123611816.5059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-40017181715.902107</v>
      </c>
      <c r="L4062" s="444">
        <f t="shared" ca="1" si="177"/>
        <v>-9644140793532.4082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78"/>
        <v>-9644140793532.4082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-40183919973.051697</v>
      </c>
      <c r="L4063" s="444">
        <f t="shared" ca="1" si="177"/>
        <v>-9684324713505.459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78"/>
        <v>-9684324713505.459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-40351352972.939415</v>
      </c>
      <c r="L4064" s="444">
        <f t="shared" ca="1" si="177"/>
        <v>-9724676066478.3984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78"/>
        <v>-9724676066478.3984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-40519483610.32666</v>
      </c>
      <c r="L4065" s="444">
        <f t="shared" ca="1" si="177"/>
        <v>-9765195550088.7246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78"/>
        <v>-9765195550088.7246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-40688314792.036354</v>
      </c>
      <c r="L4066" s="444">
        <f t="shared" ca="1" si="177"/>
        <v>-9805883864880.7617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78"/>
        <v>-9805883864880.7617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-40857849437.003174</v>
      </c>
      <c r="L4067" s="444">
        <f t="shared" ca="1" si="177"/>
        <v>-9846741714317.7656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78"/>
        <v>-9846741714317.7656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-41028090476.32402</v>
      </c>
      <c r="L4068" s="444">
        <f t="shared" ca="1" si="177"/>
        <v>-9887769804794.0898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78"/>
        <v>-9887769804794.0898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-41199040853.308708</v>
      </c>
      <c r="L4069" s="444">
        <f t="shared" ca="1" si="177"/>
        <v>-9928968845647.3984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78"/>
        <v>-9928968845647.3984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-41370703523.530823</v>
      </c>
      <c r="L4070" s="444">
        <f t="shared" ca="1" si="177"/>
        <v>-9970339549170.9297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78"/>
        <v>-9970339549170.9297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-41543081454.878876</v>
      </c>
      <c r="L4071" s="444">
        <f t="shared" ca="1" si="177"/>
        <v>-10011882630625.809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78"/>
        <v>-10011882630625.809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-41716177627.607536</v>
      </c>
      <c r="L4072" s="444">
        <f t="shared" ca="1" si="177"/>
        <v>-10053598808253.416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78"/>
        <v>-10053598808253.416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-41889995034.389236</v>
      </c>
      <c r="L4073" s="444">
        <f t="shared" ca="1" si="177"/>
        <v>-10095488803287.805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78"/>
        <v>-10095488803287.805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-42064536680.365852</v>
      </c>
      <c r="L4074" s="444">
        <f t="shared" ca="1" si="177"/>
        <v>-10137553339968.17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78"/>
        <v>-10137553339968.17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-42239805583.200706</v>
      </c>
      <c r="L4075" s="444">
        <f t="shared" ca="1" si="177"/>
        <v>-10179793145551.371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78"/>
        <v>-10179793145551.371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-42415804773.130714</v>
      </c>
      <c r="L4076" s="444">
        <f t="shared" ca="1" si="177"/>
        <v>-10222208950324.502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78"/>
        <v>-10222208950324.502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-42592537293.018761</v>
      </c>
      <c r="L4077" s="444">
        <f t="shared" ca="1" si="177"/>
        <v>-10264801487617.521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78"/>
        <v>-10264801487617.521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-42770006198.406342</v>
      </c>
      <c r="L4078" s="444">
        <f t="shared" ca="1" si="177"/>
        <v>-10307571493815.928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78"/>
        <v>-10307571493815.928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-42948214557.566368</v>
      </c>
      <c r="L4079" s="444">
        <f t="shared" ca="1" si="177"/>
        <v>-10350519708373.494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78"/>
        <v>-10350519708373.494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-43127165451.556229</v>
      </c>
      <c r="L4080" s="444">
        <f t="shared" ca="1" si="177"/>
        <v>-10393646873825.051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78"/>
        <v>-10393646873825.051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-43306861974.271042</v>
      </c>
      <c r="L4081" s="444">
        <f t="shared" ca="1" si="177"/>
        <v>-10436953735799.322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78"/>
        <v>-10436953735799.322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-43487307232.497177</v>
      </c>
      <c r="L4082" s="444">
        <f t="shared" ca="1" si="177"/>
        <v>-10480441043031.82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78"/>
        <v>-10480441043031.82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-43668504345.965919</v>
      </c>
      <c r="L4083" s="444">
        <f t="shared" ca="1" si="177"/>
        <v>-10524109547377.787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78"/>
        <v>-10524109547377.787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-43850456447.407448</v>
      </c>
      <c r="L4084" s="444">
        <f t="shared" ca="1" si="177"/>
        <v>-10567960003825.195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78"/>
        <v>-10567960003825.195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-44033166682.60498</v>
      </c>
      <c r="L4085" s="444">
        <f t="shared" ca="1" si="177"/>
        <v>-10611993170507.801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78"/>
        <v>-10611993170507.801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-44216638210.449173</v>
      </c>
      <c r="L4086" s="444">
        <f t="shared" ca="1" si="177"/>
        <v>-10656209808718.25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78"/>
        <v>-10656209808718.25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-44400874202.992706</v>
      </c>
      <c r="L4087" s="444">
        <f t="shared" ca="1" si="177"/>
        <v>-10700610682921.242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78"/>
        <v>-10700610682921.242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-44585877845.505173</v>
      </c>
      <c r="L4088" s="444">
        <f t="shared" ref="L4088:L4342" ca="1" si="182">I4088-J4088+K4088</f>
        <v>-10745196560766.748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83">L4088</f>
        <v>-10745196560766.748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-44771652336.528114</v>
      </c>
      <c r="L4089" s="444">
        <f t="shared" ca="1" si="182"/>
        <v>-10789968213103.275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83"/>
        <v>-10789968213103.275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-44958200887.930313</v>
      </c>
      <c r="L4090" s="444">
        <f t="shared" ca="1" si="182"/>
        <v>-10834926413991.205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83"/>
        <v>-10834926413991.205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-45145526724.963356</v>
      </c>
      <c r="L4091" s="444">
        <f t="shared" ca="1" si="182"/>
        <v>-10880071940716.168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83"/>
        <v>-10880071940716.168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-45333633086.317368</v>
      </c>
      <c r="L4092" s="444">
        <f t="shared" ca="1" si="182"/>
        <v>-10925405573802.484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83"/>
        <v>-10925405573802.484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-45522523224.177017</v>
      </c>
      <c r="L4093" s="444">
        <f t="shared" ca="1" si="182"/>
        <v>-10970928097026.662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83"/>
        <v>-10970928097026.662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-45712200404.277756</v>
      </c>
      <c r="L4094" s="444">
        <f t="shared" ca="1" si="182"/>
        <v>-11016640297430.939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83"/>
        <v>-11016640297430.939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-45902667905.96225</v>
      </c>
      <c r="L4095" s="444">
        <f t="shared" ca="1" si="182"/>
        <v>-11062542965336.902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83"/>
        <v>-11062542965336.902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-46093929022.237091</v>
      </c>
      <c r="L4096" s="444">
        <f t="shared" ca="1" si="182"/>
        <v>-11108636894359.139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83"/>
        <v>-11108636894359.139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-46285987059.829742</v>
      </c>
      <c r="L4097" s="444">
        <f t="shared" ca="1" si="182"/>
        <v>-11154922881418.969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83"/>
        <v>-11154922881418.969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-46478845339.245705</v>
      </c>
      <c r="L4098" s="444">
        <f t="shared" ca="1" si="182"/>
        <v>-11201401726758.215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83"/>
        <v>-11201401726758.215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-46672507194.825897</v>
      </c>
      <c r="L4099" s="444">
        <f t="shared" ca="1" si="182"/>
        <v>-11248074233953.041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83"/>
        <v>-11248074233953.041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-46866975974.804337</v>
      </c>
      <c r="L4100" s="444">
        <f t="shared" ca="1" si="182"/>
        <v>-11294941209927.846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83"/>
        <v>-11294941209927.846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-47062255041.36602</v>
      </c>
      <c r="L4101" s="444">
        <f t="shared" ca="1" si="182"/>
        <v>-11342003464969.211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83"/>
        <v>-11342003464969.211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-47258347770.705048</v>
      </c>
      <c r="L4102" s="444">
        <f t="shared" ca="1" si="182"/>
        <v>-11389261812739.916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83"/>
        <v>-11389261812739.916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-47455257553.082985</v>
      </c>
      <c r="L4103" s="444">
        <f t="shared" ca="1" si="182"/>
        <v>-11436717070292.998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83"/>
        <v>-11436717070292.998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-47652987792.887489</v>
      </c>
      <c r="L4104" s="444">
        <f t="shared" ca="1" si="182"/>
        <v>-11484370058085.885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83"/>
        <v>-11484370058085.885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-47851541908.691185</v>
      </c>
      <c r="L4105" s="444">
        <f t="shared" ca="1" si="182"/>
        <v>-11532221599994.576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83"/>
        <v>-11532221599994.576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-48050923333.31073</v>
      </c>
      <c r="L4106" s="444">
        <f t="shared" ca="1" si="182"/>
        <v>-11580272523327.887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83"/>
        <v>-11580272523327.887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-48251135513.866196</v>
      </c>
      <c r="L4107" s="444">
        <f t="shared" ca="1" si="182"/>
        <v>-11628523658841.752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83"/>
        <v>-11628523658841.752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-48452181911.84063</v>
      </c>
      <c r="L4108" s="444">
        <f t="shared" ca="1" si="182"/>
        <v>-11676975840753.592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83"/>
        <v>-11676975840753.592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-48654066003.139969</v>
      </c>
      <c r="L4109" s="444">
        <f t="shared" ca="1" si="182"/>
        <v>-11725629906756.732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83"/>
        <v>-11725629906756.732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-48856791278.153053</v>
      </c>
      <c r="L4110" s="444">
        <f t="shared" ca="1" si="182"/>
        <v>-11774486698034.885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83"/>
        <v>-11774486698034.885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-49060361241.812019</v>
      </c>
      <c r="L4111" s="444">
        <f t="shared" ca="1" si="182"/>
        <v>-11823547059276.697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83"/>
        <v>-11823547059276.697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-49264779413.652908</v>
      </c>
      <c r="L4112" s="444">
        <f t="shared" ca="1" si="182"/>
        <v>-11872811838690.35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83"/>
        <v>-11872811838690.35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-49470049327.876457</v>
      </c>
      <c r="L4113" s="444">
        <f t="shared" ca="1" si="182"/>
        <v>-11922281888018.227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83"/>
        <v>-11922281888018.227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-49676174533.409279</v>
      </c>
      <c r="L4114" s="444">
        <f t="shared" ca="1" si="182"/>
        <v>-11971958062551.637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83"/>
        <v>-11971958062551.637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-49883158593.965149</v>
      </c>
      <c r="L4115" s="444">
        <f t="shared" ca="1" si="182"/>
        <v>-12021841221145.602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83"/>
        <v>-12021841221145.602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-50091005088.106674</v>
      </c>
      <c r="L4116" s="444">
        <f t="shared" ca="1" si="182"/>
        <v>-12071932226233.709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83"/>
        <v>-12071932226233.709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-50299717609.307121</v>
      </c>
      <c r="L4117" s="444">
        <f t="shared" ca="1" si="182"/>
        <v>-12122231943843.016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83"/>
        <v>-12122231943843.016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-50509299766.012566</v>
      </c>
      <c r="L4118" s="444">
        <f t="shared" ca="1" si="182"/>
        <v>-12172741243609.027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83"/>
        <v>-12172741243609.027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-50719755181.704277</v>
      </c>
      <c r="L4119" s="444">
        <f t="shared" ca="1" si="182"/>
        <v>-12223460998790.732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83"/>
        <v>-12223460998790.732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-50931087494.961388</v>
      </c>
      <c r="L4120" s="444">
        <f t="shared" ca="1" si="182"/>
        <v>-12274392086285.693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83"/>
        <v>-12274392086285.693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-51143300359.52372</v>
      </c>
      <c r="L4121" s="444">
        <f t="shared" ca="1" si="182"/>
        <v>-12325535386645.217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83"/>
        <v>-12325535386645.217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-51356397444.355072</v>
      </c>
      <c r="L4122" s="444">
        <f t="shared" ca="1" si="182"/>
        <v>-12376891784089.572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83"/>
        <v>-12376891784089.572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-51570382433.706551</v>
      </c>
      <c r="L4123" s="444">
        <f t="shared" ca="1" si="182"/>
        <v>-12428462166523.279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83"/>
        <v>-12428462166523.279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-51785259027.180328</v>
      </c>
      <c r="L4124" s="444">
        <f t="shared" ca="1" si="182"/>
        <v>-12480247425550.459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83"/>
        <v>-12480247425550.459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-52001030939.793579</v>
      </c>
      <c r="L4125" s="444">
        <f t="shared" ca="1" si="182"/>
        <v>-12532248456490.252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83"/>
        <v>-12532248456490.252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-52217701902.042717</v>
      </c>
      <c r="L4126" s="444">
        <f t="shared" ca="1" si="182"/>
        <v>-12584466158392.295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83"/>
        <v>-12584466158392.295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-52435275659.967896</v>
      </c>
      <c r="L4127" s="444">
        <f t="shared" ca="1" si="182"/>
        <v>-12636901434052.264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83"/>
        <v>-12636901434052.264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-52653755975.217766</v>
      </c>
      <c r="L4128" s="444">
        <f t="shared" ca="1" si="182"/>
        <v>-12689555190027.48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83"/>
        <v>-12689555190027.48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-52873146625.114502</v>
      </c>
      <c r="L4129" s="444">
        <f t="shared" ca="1" si="182"/>
        <v>-12742428336652.596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83"/>
        <v>-12742428336652.596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-53093451402.719147</v>
      </c>
      <c r="L4130" s="444">
        <f t="shared" ca="1" si="182"/>
        <v>-12795521788055.314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83"/>
        <v>-12795521788055.314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-53314674116.897141</v>
      </c>
      <c r="L4131" s="444">
        <f t="shared" ca="1" si="182"/>
        <v>-12848836462172.211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83"/>
        <v>-12848836462172.211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-53536818592.384209</v>
      </c>
      <c r="L4132" s="444">
        <f t="shared" ca="1" si="182"/>
        <v>-12902373280764.596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83"/>
        <v>-12902373280764.596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-53759888669.852478</v>
      </c>
      <c r="L4133" s="444">
        <f t="shared" ca="1" si="182"/>
        <v>-12956133169434.447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83"/>
        <v>-12956133169434.447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-53983888205.97686</v>
      </c>
      <c r="L4134" s="444">
        <f t="shared" ca="1" si="182"/>
        <v>-13010117057640.424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83"/>
        <v>-13010117057640.424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-54208821073.501762</v>
      </c>
      <c r="L4135" s="444">
        <f t="shared" ca="1" si="182"/>
        <v>-13064325878713.926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83"/>
        <v>-13064325878713.926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-54434691161.308022</v>
      </c>
      <c r="L4136" s="444">
        <f t="shared" ca="1" si="182"/>
        <v>-13118760569875.234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83"/>
        <v>-13118760569875.234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-54661502374.480141</v>
      </c>
      <c r="L4137" s="444">
        <f t="shared" ca="1" si="182"/>
        <v>-13173422072249.715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83"/>
        <v>-13173422072249.715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-54889258634.37381</v>
      </c>
      <c r="L4138" s="444">
        <f t="shared" ca="1" si="182"/>
        <v>-13228311330884.088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83"/>
        <v>-13228311330884.088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-55117963878.683701</v>
      </c>
      <c r="L4139" s="444">
        <f t="shared" ca="1" si="182"/>
        <v>-13283429294762.771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83"/>
        <v>-13283429294762.771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-55347622061.511543</v>
      </c>
      <c r="L4140" s="444">
        <f t="shared" ca="1" si="182"/>
        <v>-13338776916824.283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83"/>
        <v>-13338776916824.283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-55578237153.434509</v>
      </c>
      <c r="L4141" s="444">
        <f t="shared" ca="1" si="182"/>
        <v>-13394355153977.717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83"/>
        <v>-13394355153977.717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-55809813141.573822</v>
      </c>
      <c r="L4142" s="444">
        <f t="shared" ca="1" si="182"/>
        <v>-13450164967119.291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83"/>
        <v>-13450164967119.291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-56042354029.663712</v>
      </c>
      <c r="L4143" s="444">
        <f t="shared" ca="1" si="182"/>
        <v>-13506207321148.955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83"/>
        <v>-13506207321148.955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-56275863838.120644</v>
      </c>
      <c r="L4144" s="444">
        <f t="shared" ca="1" si="182"/>
        <v>-13562483184987.076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83"/>
        <v>-13562483184987.076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-56510346604.112816</v>
      </c>
      <c r="L4145" s="444">
        <f t="shared" ca="1" si="182"/>
        <v>-13618993531591.189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83"/>
        <v>-13618993531591.189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-56745806381.629951</v>
      </c>
      <c r="L4146" s="444">
        <f t="shared" ca="1" si="182"/>
        <v>-13675739337972.82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83"/>
        <v>-13675739337972.82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-56982247241.553413</v>
      </c>
      <c r="L4147" s="444">
        <f t="shared" ca="1" si="182"/>
        <v>-13732721585214.373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83"/>
        <v>-13732721585214.373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-57219673271.726555</v>
      </c>
      <c r="L4148" s="444">
        <f t="shared" ca="1" si="182"/>
        <v>-13789941258486.1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83"/>
        <v>-13789941258486.1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-57458088577.025414</v>
      </c>
      <c r="L4149" s="444">
        <f t="shared" ca="1" si="182"/>
        <v>-13847399347063.125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83"/>
        <v>-13847399347063.125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-57697497279.429688</v>
      </c>
      <c r="L4150" s="444">
        <f t="shared" ca="1" si="182"/>
        <v>-13905096844342.555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83"/>
        <v>-13905096844342.555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-57937903518.093979</v>
      </c>
      <c r="L4151" s="444">
        <f t="shared" ca="1" si="182"/>
        <v>-13963034747860.648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83"/>
        <v>-13963034747860.648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-58179311449.419357</v>
      </c>
      <c r="L4152" s="444">
        <f t="shared" ca="1" si="182"/>
        <v>-14021214059310.068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83"/>
        <v>-14021214059310.068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-58421725247.125282</v>
      </c>
      <c r="L4153" s="444">
        <f t="shared" ca="1" si="182"/>
        <v>-14079635784557.193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83"/>
        <v>-14079635784557.193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-58665149102.321632</v>
      </c>
      <c r="L4154" s="444">
        <f t="shared" ca="1" si="182"/>
        <v>-14138300933659.516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83"/>
        <v>-14138300933659.516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-58909587223.581314</v>
      </c>
      <c r="L4155" s="444">
        <f t="shared" ca="1" si="182"/>
        <v>-14197210520883.098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83"/>
        <v>-14197210520883.098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-59155043837.012901</v>
      </c>
      <c r="L4156" s="444">
        <f t="shared" ca="1" si="182"/>
        <v>-14256365564720.111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83"/>
        <v>-14256365564720.111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-59401523186.333794</v>
      </c>
      <c r="L4157" s="444">
        <f t="shared" ca="1" si="182"/>
        <v>-14315767087906.445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83"/>
        <v>-14315767087906.445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-59649029532.943512</v>
      </c>
      <c r="L4158" s="444">
        <f t="shared" ca="1" si="182"/>
        <v>-14375416117439.389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83"/>
        <v>-14375416117439.389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-59897567155.997459</v>
      </c>
      <c r="L4159" s="444">
        <f t="shared" ca="1" si="182"/>
        <v>-14435313684595.387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83"/>
        <v>-14435313684595.387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-60147140352.480774</v>
      </c>
      <c r="L4160" s="444">
        <f t="shared" ca="1" si="182"/>
        <v>-14495460824947.867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83"/>
        <v>-14495460824947.867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-60397753437.282776</v>
      </c>
      <c r="L4161" s="444">
        <f t="shared" ca="1" si="182"/>
        <v>-14555858578385.15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83"/>
        <v>-14555858578385.15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-60649410743.271469</v>
      </c>
      <c r="L4162" s="444">
        <f t="shared" ca="1" si="182"/>
        <v>-14616507989128.422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83"/>
        <v>-14616507989128.422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-60902116621.368416</v>
      </c>
      <c r="L4163" s="444">
        <f t="shared" ca="1" si="182"/>
        <v>-14677410105749.791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83"/>
        <v>-14677410105749.791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-61155875440.624123</v>
      </c>
      <c r="L4164" s="444">
        <f t="shared" ca="1" si="182"/>
        <v>-14738565981190.416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83"/>
        <v>-14738565981190.416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-61410691588.293396</v>
      </c>
      <c r="L4165" s="444">
        <f t="shared" ca="1" si="182"/>
        <v>-14799976672778.709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83"/>
        <v>-14799976672778.709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-61666569469.911285</v>
      </c>
      <c r="L4166" s="444">
        <f t="shared" ca="1" si="182"/>
        <v>-14861643242248.621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83"/>
        <v>-14861643242248.621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-61923513509.369263</v>
      </c>
      <c r="L4167" s="444">
        <f t="shared" ca="1" si="182"/>
        <v>-14923566755757.99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83"/>
        <v>-14923566755757.99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-62181528148.991615</v>
      </c>
      <c r="L4168" s="444">
        <f t="shared" ca="1" si="182"/>
        <v>-14985748283906.982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83"/>
        <v>-14985748283906.982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-62440617849.612427</v>
      </c>
      <c r="L4169" s="444">
        <f t="shared" ca="1" si="182"/>
        <v>-15048188901756.596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83"/>
        <v>-15048188901756.596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-62700787090.652481</v>
      </c>
      <c r="L4170" s="444">
        <f t="shared" ca="1" si="182"/>
        <v>-15110889688847.248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83"/>
        <v>-15110889688847.248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-62962040370.196869</v>
      </c>
      <c r="L4171" s="444">
        <f t="shared" ca="1" si="182"/>
        <v>-15173851729217.445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83"/>
        <v>-15173851729217.445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-63224382205.072678</v>
      </c>
      <c r="L4172" s="444">
        <f t="shared" ca="1" si="182"/>
        <v>-15237076111422.518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83"/>
        <v>-15237076111422.518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-63487817130.927147</v>
      </c>
      <c r="L4173" s="444">
        <f t="shared" ca="1" si="182"/>
        <v>-15300563928553.445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83"/>
        <v>-15300563928553.445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-63752349702.306023</v>
      </c>
      <c r="L4174" s="444">
        <f t="shared" ca="1" si="182"/>
        <v>-15364316278255.752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83"/>
        <v>-15364316278255.752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-64017984492.7323</v>
      </c>
      <c r="L4175" s="444">
        <f t="shared" ca="1" si="182"/>
        <v>-15428334262748.484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83"/>
        <v>-15428334262748.484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-64284726094.785339</v>
      </c>
      <c r="L4176" s="444">
        <f t="shared" ca="1" si="182"/>
        <v>-15492618988843.27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83"/>
        <v>-15492618988843.27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-64552579120.18029</v>
      </c>
      <c r="L4177" s="444">
        <f t="shared" ca="1" si="182"/>
        <v>-15557171567963.449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83"/>
        <v>-15557171567963.449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-64821548199.847702</v>
      </c>
      <c r="L4178" s="444">
        <f t="shared" ca="1" si="182"/>
        <v>-15621993116163.297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83"/>
        <v>-15621993116163.297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-65091637984.013733</v>
      </c>
      <c r="L4179" s="444">
        <f t="shared" ca="1" si="182"/>
        <v>-15687084754147.311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83"/>
        <v>-15687084754147.311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-65362853142.280457</v>
      </c>
      <c r="L4180" s="444">
        <f t="shared" ca="1" si="182"/>
        <v>-15752447607289.592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83"/>
        <v>-15752447607289.592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-65635198363.706635</v>
      </c>
      <c r="L4181" s="444">
        <f t="shared" ca="1" si="182"/>
        <v>-15818082805653.299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83"/>
        <v>-15818082805653.299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-65908678356.888733</v>
      </c>
      <c r="L4182" s="444">
        <f t="shared" ca="1" si="182"/>
        <v>-15883991484010.188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83"/>
        <v>-15883991484010.188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-66183297850.042442</v>
      </c>
      <c r="L4183" s="444">
        <f t="shared" ca="1" si="182"/>
        <v>-15950174781860.23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83"/>
        <v>-15950174781860.23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-66459061591.084297</v>
      </c>
      <c r="L4184" s="444">
        <f t="shared" ca="1" si="182"/>
        <v>-16016633843451.314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83"/>
        <v>-16016633843451.314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-66735974347.713806</v>
      </c>
      <c r="L4185" s="444">
        <f t="shared" ca="1" si="182"/>
        <v>-16083369817799.027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83"/>
        <v>-16083369817799.027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-67014040907.495956</v>
      </c>
      <c r="L4186" s="444">
        <f t="shared" ca="1" si="182"/>
        <v>-16150383858706.523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83"/>
        <v>-16150383858706.523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-67293266077.943848</v>
      </c>
      <c r="L4187" s="444">
        <f t="shared" ca="1" si="182"/>
        <v>-16217677124784.467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83"/>
        <v>-16217677124784.467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-67573654686.601952</v>
      </c>
      <c r="L4188" s="444">
        <f t="shared" ca="1" si="182"/>
        <v>-16285250779471.068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83"/>
        <v>-16285250779471.068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-67855211581.129448</v>
      </c>
      <c r="L4189" s="444">
        <f t="shared" ca="1" si="182"/>
        <v>-16353105991052.197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83"/>
        <v>-16353105991052.197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-68137941629.384155</v>
      </c>
      <c r="L4190" s="444">
        <f t="shared" ca="1" si="182"/>
        <v>-16421243932681.582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83"/>
        <v>-16421243932681.582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-68421849719.506592</v>
      </c>
      <c r="L4191" s="444">
        <f t="shared" ca="1" si="182"/>
        <v>-16489665782401.088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83"/>
        <v>-16489665782401.088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-68706940760.004532</v>
      </c>
      <c r="L4192" s="444">
        <f t="shared" ca="1" si="182"/>
        <v>-16558372723161.092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83"/>
        <v>-16558372723161.092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-68993219679.837875</v>
      </c>
      <c r="L4193" s="444">
        <f t="shared" ca="1" si="182"/>
        <v>-16627365942840.93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83"/>
        <v>-16627365942840.93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-69280691428.503876</v>
      </c>
      <c r="L4194" s="444">
        <f t="shared" ca="1" si="182"/>
        <v>-16696646634269.434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83"/>
        <v>-16696646634269.434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-69569360976.122635</v>
      </c>
      <c r="L4195" s="444">
        <f t="shared" ca="1" si="182"/>
        <v>-16766215995245.557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83"/>
        <v>-16766215995245.557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-69859233313.523163</v>
      </c>
      <c r="L4196" s="444">
        <f t="shared" ca="1" si="182"/>
        <v>-16836075228559.08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83"/>
        <v>-16836075228559.08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-70150313452.329514</v>
      </c>
      <c r="L4197" s="444">
        <f t="shared" ca="1" si="182"/>
        <v>-16906225542011.41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83"/>
        <v>-16906225542011.41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-70442606425.047546</v>
      </c>
      <c r="L4198" s="444">
        <f t="shared" ca="1" si="182"/>
        <v>-16976668148436.457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83"/>
        <v>-16976668148436.457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-70736117285.151901</v>
      </c>
      <c r="L4199" s="444">
        <f t="shared" ca="1" si="182"/>
        <v>-17047404265721.609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83"/>
        <v>-17047404265721.609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-71030851107.17337</v>
      </c>
      <c r="L4200" s="444">
        <f t="shared" ca="1" si="182"/>
        <v>-17118435116828.783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83"/>
        <v>-17118435116828.783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-71326812986.786591</v>
      </c>
      <c r="L4201" s="444">
        <f t="shared" ca="1" si="182"/>
        <v>-17189761929815.57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83"/>
        <v>-17189761929815.57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-71624008040.898224</v>
      </c>
      <c r="L4202" s="444">
        <f t="shared" ca="1" si="182"/>
        <v>-17261385937856.469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83"/>
        <v>-17261385937856.469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-71922441407.735291</v>
      </c>
      <c r="L4203" s="444">
        <f t="shared" ca="1" si="182"/>
        <v>-17333308379264.203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83"/>
        <v>-17333308379264.203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-72222118246.934189</v>
      </c>
      <c r="L4204" s="444">
        <f t="shared" ca="1" si="182"/>
        <v>-17405530497511.137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83"/>
        <v>-17405530497511.137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-72523043739.62973</v>
      </c>
      <c r="L4205" s="444">
        <f t="shared" ca="1" si="182"/>
        <v>-17478053541250.766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83"/>
        <v>-17478053541250.766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-72825223088.544861</v>
      </c>
      <c r="L4206" s="444">
        <f t="shared" ca="1" si="182"/>
        <v>-17550878764339.311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83"/>
        <v>-17550878764339.311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-73128661518.080444</v>
      </c>
      <c r="L4207" s="444">
        <f t="shared" ca="1" si="182"/>
        <v>-17624007425857.391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83"/>
        <v>-17624007425857.391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-73433364274.405792</v>
      </c>
      <c r="L4208" s="444">
        <f t="shared" ca="1" si="182"/>
        <v>-17697440790131.797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83"/>
        <v>-17697440790131.797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-73739336625.549149</v>
      </c>
      <c r="L4209" s="444">
        <f t="shared" ca="1" si="182"/>
        <v>-17771180126757.348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83"/>
        <v>-17771180126757.348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-74046583861.488953</v>
      </c>
      <c r="L4210" s="444">
        <f t="shared" ca="1" si="182"/>
        <v>-17845226710618.836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83"/>
        <v>-17845226710618.836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-74355111294.245148</v>
      </c>
      <c r="L4211" s="444">
        <f t="shared" ca="1" si="182"/>
        <v>-17919581821913.082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83"/>
        <v>-17919581821913.082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-74664924257.971176</v>
      </c>
      <c r="L4212" s="444">
        <f t="shared" ca="1" si="182"/>
        <v>-17994246746171.055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83"/>
        <v>-17994246746171.055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-74976028109.046066</v>
      </c>
      <c r="L4213" s="444">
        <f t="shared" ca="1" si="182"/>
        <v>-18069222774280.102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83"/>
        <v>-18069222774280.102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-75288428226.167084</v>
      </c>
      <c r="L4214" s="444">
        <f t="shared" ca="1" si="182"/>
        <v>-18144511202506.27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83"/>
        <v>-18144511202506.27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-75602130010.442795</v>
      </c>
      <c r="L4215" s="444">
        <f t="shared" ca="1" si="182"/>
        <v>-18220113332516.711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83"/>
        <v>-18220113332516.711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-75917138885.486298</v>
      </c>
      <c r="L4216" s="444">
        <f t="shared" ca="1" si="182"/>
        <v>-18296030471402.195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83"/>
        <v>-18296030471402.195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-76233460297.50914</v>
      </c>
      <c r="L4217" s="444">
        <f t="shared" ca="1" si="182"/>
        <v>-18372263931699.703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83"/>
        <v>-18372263931699.703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-76551099715.415436</v>
      </c>
      <c r="L4218" s="444">
        <f t="shared" ca="1" si="182"/>
        <v>-18448815031415.117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83"/>
        <v>-18448815031415.117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-76870062630.896317</v>
      </c>
      <c r="L4219" s="444">
        <f t="shared" ca="1" si="182"/>
        <v>-18525685094046.012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83"/>
        <v>-18525685094046.012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-77190354558.525055</v>
      </c>
      <c r="L4220" s="444">
        <f t="shared" ca="1" si="182"/>
        <v>-18602875448604.535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83"/>
        <v>-18602875448604.535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-77511981035.852234</v>
      </c>
      <c r="L4221" s="444">
        <f t="shared" ca="1" si="182"/>
        <v>-18680387429640.387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83"/>
        <v>-18680387429640.387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-77834947623.501617</v>
      </c>
      <c r="L4222" s="444">
        <f t="shared" ca="1" si="182"/>
        <v>-18758222377263.887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83"/>
        <v>-18758222377263.887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-78159259905.26619</v>
      </c>
      <c r="L4223" s="444">
        <f t="shared" ca="1" si="182"/>
        <v>-18836381637169.152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83"/>
        <v>-18836381637169.152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-78484923488.204803</v>
      </c>
      <c r="L4224" s="444">
        <f t="shared" ca="1" si="182"/>
        <v>-18914866560657.355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83"/>
        <v>-18914866560657.355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-78811944002.738983</v>
      </c>
      <c r="L4225" s="444">
        <f t="shared" ca="1" si="182"/>
        <v>-18993678504660.094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83"/>
        <v>-18993678504660.094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-79140327102.750397</v>
      </c>
      <c r="L4226" s="444">
        <f t="shared" ca="1" si="182"/>
        <v>-19072818831762.844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83"/>
        <v>-19072818831762.844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-79470078465.678513</v>
      </c>
      <c r="L4227" s="444">
        <f t="shared" ca="1" si="182"/>
        <v>-19152288910228.523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83"/>
        <v>-19152288910228.523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-79801203792.618851</v>
      </c>
      <c r="L4228" s="444">
        <f t="shared" ca="1" si="182"/>
        <v>-19232090114021.141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83"/>
        <v>-19232090114021.141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-80133708808.421417</v>
      </c>
      <c r="L4229" s="444">
        <f t="shared" ca="1" si="182"/>
        <v>-19312223822829.563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83"/>
        <v>-19312223822829.563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-80467599261.789841</v>
      </c>
      <c r="L4230" s="444">
        <f t="shared" ca="1" si="182"/>
        <v>-19392691422091.352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83"/>
        <v>-19392691422091.352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-80802880925.38063</v>
      </c>
      <c r="L4231" s="444">
        <f t="shared" ca="1" si="182"/>
        <v>-19473494303016.73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83"/>
        <v>-19473494303016.73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-81139559595.903046</v>
      </c>
      <c r="L4232" s="444">
        <f t="shared" ca="1" si="182"/>
        <v>-19554633862612.633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83"/>
        <v>-19554633862612.633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-81477641094.219299</v>
      </c>
      <c r="L4233" s="444">
        <f t="shared" ca="1" si="182"/>
        <v>-19636111503706.852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83"/>
        <v>-19636111503706.852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-81817131265.445221</v>
      </c>
      <c r="L4234" s="444">
        <f t="shared" ca="1" si="182"/>
        <v>-19717928634972.297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83"/>
        <v>-19717928634972.297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-82158035979.051239</v>
      </c>
      <c r="L4235" s="444">
        <f t="shared" ca="1" si="182"/>
        <v>-19800086670951.348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83"/>
        <v>-19800086670951.348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-82500361128.963943</v>
      </c>
      <c r="L4236" s="444">
        <f t="shared" ca="1" si="182"/>
        <v>-19882587032080.313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83"/>
        <v>-19882587032080.313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-82844112633.667969</v>
      </c>
      <c r="L4237" s="444">
        <f t="shared" ca="1" si="182"/>
        <v>-19965431144713.98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83"/>
        <v>-19965431144713.98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-83189296436.308258</v>
      </c>
      <c r="L4238" s="444">
        <f t="shared" ca="1" si="182"/>
        <v>-20048620441150.289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83"/>
        <v>-20048620441150.289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-83535918504.792877</v>
      </c>
      <c r="L4239" s="444">
        <f t="shared" ca="1" si="182"/>
        <v>-20132156359655.082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83"/>
        <v>-20132156359655.082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-83883984831.896179</v>
      </c>
      <c r="L4240" s="444">
        <f t="shared" ca="1" si="182"/>
        <v>-20216040344486.977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83"/>
        <v>-20216040344486.977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-84233501435.362396</v>
      </c>
      <c r="L4241" s="444">
        <f t="shared" ca="1" si="182"/>
        <v>-20300273845922.34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83"/>
        <v>-20300273845922.34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-84584474358.00975</v>
      </c>
      <c r="L4242" s="444">
        <f t="shared" ca="1" si="182"/>
        <v>-20384858320280.348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83"/>
        <v>-20384858320280.348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-84936909667.834778</v>
      </c>
      <c r="L4243" s="444">
        <f t="shared" ca="1" si="182"/>
        <v>-20469795229948.184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83"/>
        <v>-20469795229948.184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-85290813458.117432</v>
      </c>
      <c r="L4244" s="444">
        <f t="shared" ca="1" si="182"/>
        <v>-20555086043406.301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83"/>
        <v>-20555086043406.301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-85646191847.526245</v>
      </c>
      <c r="L4245" s="444">
        <f t="shared" ca="1" si="182"/>
        <v>-20640732235253.828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83"/>
        <v>-20640732235253.828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-86003050980.224289</v>
      </c>
      <c r="L4246" s="444">
        <f t="shared" ca="1" si="182"/>
        <v>-20726735286234.051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83"/>
        <v>-20726735286234.051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-86361397025.975204</v>
      </c>
      <c r="L4247" s="444">
        <f t="shared" ca="1" si="182"/>
        <v>-20813096683260.027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83"/>
        <v>-20813096683260.027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-86721236180.250107</v>
      </c>
      <c r="L4248" s="444">
        <f t="shared" ca="1" si="182"/>
        <v>-20899817919440.277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83"/>
        <v>-20899817919440.277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-87082574664.334488</v>
      </c>
      <c r="L4249" s="444">
        <f t="shared" ca="1" si="182"/>
        <v>-20986900494104.613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83"/>
        <v>-20986900494104.613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-87445418725.435883</v>
      </c>
      <c r="L4250" s="444">
        <f t="shared" ca="1" si="182"/>
        <v>-21074345912830.051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83"/>
        <v>-21074345912830.051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-87809774636.79187</v>
      </c>
      <c r="L4251" s="444">
        <f t="shared" ca="1" si="182"/>
        <v>-21162155687466.844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83"/>
        <v>-21162155687466.844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-88175648697.778519</v>
      </c>
      <c r="L4252" s="444">
        <f t="shared" ca="1" si="182"/>
        <v>-21250331336164.621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83"/>
        <v>-21250331336164.621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-88543047234.019257</v>
      </c>
      <c r="L4253" s="444">
        <f t="shared" ca="1" si="182"/>
        <v>-21338874383398.641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83"/>
        <v>-21338874383398.641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-88911976597.494339</v>
      </c>
      <c r="L4254" s="444">
        <f t="shared" ca="1" si="182"/>
        <v>-21427786359996.137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83"/>
        <v>-21427786359996.137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-89282443166.650574</v>
      </c>
      <c r="L4255" s="444">
        <f t="shared" ca="1" si="182"/>
        <v>-21517068803162.789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83"/>
        <v>-21517068803162.789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-89654453346.511627</v>
      </c>
      <c r="L4256" s="444">
        <f t="shared" ca="1" si="182"/>
        <v>-21606723256509.301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83"/>
        <v>-21606723256509.301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-90028013568.788757</v>
      </c>
      <c r="L4257" s="444">
        <f t="shared" ca="1" si="182"/>
        <v>-21696751270078.09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83"/>
        <v>-21696751270078.09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-90403130291.992035</v>
      </c>
      <c r="L4258" s="444">
        <f t="shared" ca="1" si="182"/>
        <v>-21787154400370.082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83"/>
        <v>-21787154400370.082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-90779810001.542007</v>
      </c>
      <c r="L4259" s="444">
        <f t="shared" ca="1" si="182"/>
        <v>-21877934210371.625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83"/>
        <v>-21877934210371.625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-91158059209.881775</v>
      </c>
      <c r="L4260" s="444">
        <f t="shared" ca="1" si="182"/>
        <v>-21969092269581.508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83"/>
        <v>-21969092269581.508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-91537884456.589615</v>
      </c>
      <c r="L4261" s="444">
        <f t="shared" ca="1" si="182"/>
        <v>-22060630154038.098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83"/>
        <v>-22060630154038.098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-91919292308.492065</v>
      </c>
      <c r="L4262" s="444">
        <f t="shared" ca="1" si="182"/>
        <v>-22152549446346.59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83"/>
        <v>-22152549446346.59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-92302289359.777451</v>
      </c>
      <c r="L4263" s="444">
        <f t="shared" ca="1" si="182"/>
        <v>-22244851735706.367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83"/>
        <v>-22244851735706.367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-92686882232.109863</v>
      </c>
      <c r="L4264" s="444">
        <f t="shared" ca="1" si="182"/>
        <v>-22337538617938.477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83"/>
        <v>-22337538617938.477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-93073077574.743652</v>
      </c>
      <c r="L4265" s="444">
        <f t="shared" ca="1" si="182"/>
        <v>-22430611695513.219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83"/>
        <v>-22430611695513.219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-93460882064.638412</v>
      </c>
      <c r="L4266" s="444">
        <f t="shared" ca="1" si="182"/>
        <v>-22524072577577.855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83"/>
        <v>-22524072577577.855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-93850302406.574402</v>
      </c>
      <c r="L4267" s="444">
        <f t="shared" ca="1" si="182"/>
        <v>-22617922879984.43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83"/>
        <v>-22617922879984.43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-94241345333.268463</v>
      </c>
      <c r="L4268" s="444">
        <f t="shared" ca="1" si="182"/>
        <v>-22712164225317.699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83"/>
        <v>-22712164225317.699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-94634017605.490417</v>
      </c>
      <c r="L4269" s="444">
        <f t="shared" ca="1" si="182"/>
        <v>-22806798242923.191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83"/>
        <v>-22806798242923.191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-95028326012.179962</v>
      </c>
      <c r="L4270" s="444">
        <f t="shared" ca="1" si="182"/>
        <v>-22901826568935.371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83"/>
        <v>-22901826568935.371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-95424277370.564041</v>
      </c>
      <c r="L4271" s="444">
        <f t="shared" ca="1" si="182"/>
        <v>-22997250846305.934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83"/>
        <v>-22997250846305.934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-95821878526.274719</v>
      </c>
      <c r="L4272" s="444">
        <f t="shared" ca="1" si="182"/>
        <v>-23093072724832.207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83"/>
        <v>-23093072724832.207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-96221136353.467529</v>
      </c>
      <c r="L4273" s="444">
        <f t="shared" ca="1" si="182"/>
        <v>-23189293861185.676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83"/>
        <v>-23189293861185.676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-96622057754.940308</v>
      </c>
      <c r="L4274" s="444">
        <f t="shared" ca="1" si="182"/>
        <v>-23285915918940.617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83"/>
        <v>-23285915918940.617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-97024649662.252563</v>
      </c>
      <c r="L4275" s="444">
        <f t="shared" ca="1" si="182"/>
        <v>-23382940568602.871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83"/>
        <v>-23382940568602.871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-97428919035.845291</v>
      </c>
      <c r="L4276" s="444">
        <f t="shared" ca="1" si="182"/>
        <v>-23480369487638.715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83"/>
        <v>-23480369487638.715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-97834872865.161316</v>
      </c>
      <c r="L4277" s="444">
        <f t="shared" ca="1" si="182"/>
        <v>-23578204360503.875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83"/>
        <v>-23578204360503.875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-98242518168.766144</v>
      </c>
      <c r="L4278" s="444">
        <f t="shared" ca="1" si="182"/>
        <v>-23676446878672.641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83"/>
        <v>-23676446878672.641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-98651861994.46933</v>
      </c>
      <c r="L4279" s="444">
        <f t="shared" ca="1" si="182"/>
        <v>-23775098740667.109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83"/>
        <v>-23775098740667.109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-99062911419.446289</v>
      </c>
      <c r="L4280" s="444">
        <f t="shared" ca="1" si="182"/>
        <v>-23874161652086.555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83"/>
        <v>-23874161652086.555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-99475673550.360641</v>
      </c>
      <c r="L4281" s="444">
        <f t="shared" ca="1" si="182"/>
        <v>-23973637325636.914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83"/>
        <v>-23973637325636.914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-99890155523.487137</v>
      </c>
      <c r="L4282" s="444">
        <f t="shared" ca="1" si="182"/>
        <v>-24073527481160.402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83"/>
        <v>-24073527481160.402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-100306364504.83501</v>
      </c>
      <c r="L4283" s="444">
        <f t="shared" ca="1" si="182"/>
        <v>-24173833845665.238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83"/>
        <v>-24173833845665.238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-100724307690.27182</v>
      </c>
      <c r="L4284" s="444">
        <f t="shared" ca="1" si="182"/>
        <v>-24274558153355.512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83"/>
        <v>-24274558153355.512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-101143992305.64796</v>
      </c>
      <c r="L4285" s="444">
        <f t="shared" ca="1" si="182"/>
        <v>-24375702145661.16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83"/>
        <v>-24375702145661.16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-101565425606.92149</v>
      </c>
      <c r="L4286" s="444">
        <f t="shared" ca="1" si="182"/>
        <v>-24477267571268.082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83"/>
        <v>-24477267571268.082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-101988614880.28368</v>
      </c>
      <c r="L4287" s="444">
        <f t="shared" ca="1" si="182"/>
        <v>-24579256186148.367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83"/>
        <v>-24579256186148.367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-102413567442.28487</v>
      </c>
      <c r="L4288" s="444">
        <f t="shared" ca="1" si="182"/>
        <v>-24681669753590.652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83"/>
        <v>-24681669753590.652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-102840290639.96104</v>
      </c>
      <c r="L4289" s="444">
        <f t="shared" ca="1" si="182"/>
        <v>-24784510044230.613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83"/>
        <v>-24784510044230.613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-103268791850.96089</v>
      </c>
      <c r="L4290" s="444">
        <f t="shared" ca="1" si="182"/>
        <v>-24887778836081.574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83"/>
        <v>-24887778836081.574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-103699078483.67322</v>
      </c>
      <c r="L4291" s="444">
        <f t="shared" ca="1" si="182"/>
        <v>-24991477914565.246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83"/>
        <v>-24991477914565.246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-104131157977.35519</v>
      </c>
      <c r="L4292" s="444">
        <f t="shared" ca="1" si="182"/>
        <v>-25095609072542.602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83"/>
        <v>-25095609072542.602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-104565037802.26083</v>
      </c>
      <c r="L4293" s="444">
        <f t="shared" ca="1" si="182"/>
        <v>-25200174110344.863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83"/>
        <v>-25200174110344.863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-105000725459.77026</v>
      </c>
      <c r="L4294" s="444">
        <f t="shared" ca="1" si="182"/>
        <v>-25305174835804.633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83"/>
        <v>-25305174835804.633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-105438228482.5193</v>
      </c>
      <c r="L4295" s="444">
        <f t="shared" ca="1" si="182"/>
        <v>-25410613064287.152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83"/>
        <v>-25410613064287.152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-105877554434.5298</v>
      </c>
      <c r="L4296" s="444">
        <f t="shared" ca="1" si="182"/>
        <v>-25516490618721.684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83"/>
        <v>-25516490618721.684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-106318710911.34035</v>
      </c>
      <c r="L4297" s="444">
        <f t="shared" ca="1" si="182"/>
        <v>-25622809329633.023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83"/>
        <v>-25622809329633.023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-106761705540.1376</v>
      </c>
      <c r="L4298" s="444">
        <f t="shared" ca="1" si="182"/>
        <v>-25729571035173.16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83"/>
        <v>-25729571035173.16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-107206545979.88817</v>
      </c>
      <c r="L4299" s="444">
        <f t="shared" ca="1" si="182"/>
        <v>-25836777581153.047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83"/>
        <v>-25836777581153.047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-107653239921.47102</v>
      </c>
      <c r="L4300" s="444">
        <f t="shared" ca="1" si="182"/>
        <v>-25944430821074.52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83"/>
        <v>-25944430821074.52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-108101795087.8105</v>
      </c>
      <c r="L4301" s="444">
        <f t="shared" ca="1" si="182"/>
        <v>-26052532616162.328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83"/>
        <v>-26052532616162.328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-108552219234.0097</v>
      </c>
      <c r="L4302" s="444">
        <f t="shared" ca="1" si="182"/>
        <v>-26161084835396.336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83"/>
        <v>-26161084835396.336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-109004520147.48473</v>
      </c>
      <c r="L4303" s="444">
        <f t="shared" ca="1" si="182"/>
        <v>-26270089355543.82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83"/>
        <v>-26270089355543.82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-109458705648.09924</v>
      </c>
      <c r="L4304" s="444">
        <f t="shared" ca="1" si="182"/>
        <v>-26379548061191.918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83"/>
        <v>-26379548061191.918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-109914783588.29965</v>
      </c>
      <c r="L4305" s="444">
        <f t="shared" ca="1" si="182"/>
        <v>-26489462844780.219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83"/>
        <v>-26489462844780.219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-110372761853.25092</v>
      </c>
      <c r="L4306" s="444">
        <f t="shared" ca="1" si="182"/>
        <v>-26599835606633.469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83"/>
        <v>-26599835606633.469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-110832648360.97278</v>
      </c>
      <c r="L4307" s="444">
        <f t="shared" ca="1" si="182"/>
        <v>-26710668254994.441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83"/>
        <v>-26710668254994.441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-111294451062.47684</v>
      </c>
      <c r="L4308" s="444">
        <f t="shared" ca="1" si="182"/>
        <v>-26821962706056.918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83"/>
        <v>-26821962706056.918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-111758177941.90382</v>
      </c>
      <c r="L4309" s="444">
        <f t="shared" ca="1" si="182"/>
        <v>-26933720883998.82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83"/>
        <v>-26933720883998.82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-112223837016.66174</v>
      </c>
      <c r="L4310" s="444">
        <f t="shared" ca="1" si="182"/>
        <v>-27045944721015.48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83"/>
        <v>-27045944721015.48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-112691436337.5645</v>
      </c>
      <c r="L4311" s="444">
        <f t="shared" ca="1" si="182"/>
        <v>-27158636157353.047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83"/>
        <v>-27158636157353.047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-113160983988.97102</v>
      </c>
      <c r="L4312" s="444">
        <f t="shared" ca="1" si="182"/>
        <v>-27271797141342.02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83"/>
        <v>-27271797141342.02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-113632488088.92508</v>
      </c>
      <c r="L4313" s="444">
        <f t="shared" ca="1" si="182"/>
        <v>-27385429629430.945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83"/>
        <v>-27385429629430.945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-114105956789.29561</v>
      </c>
      <c r="L4314" s="444">
        <f t="shared" ca="1" si="182"/>
        <v>-27499535586220.242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83"/>
        <v>-27499535586220.242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-114581398275.91768</v>
      </c>
      <c r="L4315" s="444">
        <f t="shared" ca="1" si="182"/>
        <v>-27614116984496.16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83"/>
        <v>-27614116984496.16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-115058820768.73399</v>
      </c>
      <c r="L4316" s="444">
        <f t="shared" ca="1" si="182"/>
        <v>-27729175805264.895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83"/>
        <v>-27729175805264.895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-115538232521.93706</v>
      </c>
      <c r="L4317" s="444">
        <f t="shared" ca="1" si="182"/>
        <v>-27844714037786.832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83"/>
        <v>-27844714037786.832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-116019641824.11182</v>
      </c>
      <c r="L4318" s="444">
        <f t="shared" ca="1" si="182"/>
        <v>-27960733679610.945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83"/>
        <v>-27960733679610.945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-116503056998.37894</v>
      </c>
      <c r="L4319" s="444">
        <f t="shared" ca="1" si="182"/>
        <v>-28077236736609.324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83"/>
        <v>-28077236736609.324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-116988486402.53885</v>
      </c>
      <c r="L4320" s="444">
        <f t="shared" ca="1" si="182"/>
        <v>-28194225223011.863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83"/>
        <v>-28194225223011.863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-117475938429.21609</v>
      </c>
      <c r="L4321" s="444">
        <f t="shared" ca="1" si="182"/>
        <v>-28311701161441.078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83"/>
        <v>-28311701161441.078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-117965421506.00449</v>
      </c>
      <c r="L4322" s="444">
        <f t="shared" ca="1" si="182"/>
        <v>-28429666582947.082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83"/>
        <v>-28429666582947.082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-118456944095.61284</v>
      </c>
      <c r="L4323" s="444">
        <f t="shared" ca="1" si="182"/>
        <v>-28548123527042.695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83"/>
        <v>-28548123527042.695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-118950514696.01125</v>
      </c>
      <c r="L4324" s="444">
        <f t="shared" ca="1" si="182"/>
        <v>-28667074041738.707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83"/>
        <v>-28667074041738.707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-119446141840.57793</v>
      </c>
      <c r="L4325" s="444">
        <f t="shared" ca="1" si="182"/>
        <v>-28786520183579.285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83"/>
        <v>-28786520183579.285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-119943834098.24702</v>
      </c>
      <c r="L4326" s="444">
        <f t="shared" ca="1" si="182"/>
        <v>-28906464017677.531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83"/>
        <v>-28906464017677.531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-120443600073.65636</v>
      </c>
      <c r="L4327" s="444">
        <f t="shared" ca="1" si="182"/>
        <v>-29026907617751.188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83"/>
        <v>-29026907617751.188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-120945448407.29662</v>
      </c>
      <c r="L4328" s="444">
        <f t="shared" ca="1" si="182"/>
        <v>-29147853066158.484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83"/>
        <v>-29147853066158.484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-121449387775.66035</v>
      </c>
      <c r="L4329" s="444">
        <f t="shared" ca="1" si="182"/>
        <v>-29269302453934.145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83"/>
        <v>-29269302453934.145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-121955426891.39227</v>
      </c>
      <c r="L4330" s="444">
        <f t="shared" ca="1" si="182"/>
        <v>-29391257880825.535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83"/>
        <v>-29391257880825.535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-122463574503.43973</v>
      </c>
      <c r="L4331" s="444">
        <f t="shared" ca="1" si="182"/>
        <v>-29513721455328.977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83"/>
        <v>-29513721455328.977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-122973839397.20409</v>
      </c>
      <c r="L4332" s="444">
        <f t="shared" ca="1" si="182"/>
        <v>-29636695294726.18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83"/>
        <v>-29636695294726.18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-123486230394.69241</v>
      </c>
      <c r="L4333" s="444">
        <f t="shared" ca="1" si="182"/>
        <v>-29760181525120.871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83"/>
        <v>-29760181525120.871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-124000756354.67029</v>
      </c>
      <c r="L4334" s="444">
        <f t="shared" ca="1" si="182"/>
        <v>-29884182281475.543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83"/>
        <v>-29884182281475.543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-124517426172.81476</v>
      </c>
      <c r="L4335" s="444">
        <f t="shared" ca="1" si="182"/>
        <v>-30008699707648.359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83"/>
        <v>-30008699707648.359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-125036248781.86816</v>
      </c>
      <c r="L4336" s="444">
        <f t="shared" ca="1" si="182"/>
        <v>-30133735956430.227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83"/>
        <v>-30133735956430.227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-125557233151.7926</v>
      </c>
      <c r="L4337" s="444">
        <f t="shared" ca="1" si="182"/>
        <v>-30259293189582.02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83"/>
        <v>-30259293189582.02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-126080388289.92508</v>
      </c>
      <c r="L4338" s="444">
        <f t="shared" ca="1" si="182"/>
        <v>-30385373577871.945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83"/>
        <v>-30385373577871.945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-126605723241.1331</v>
      </c>
      <c r="L4339" s="444">
        <f t="shared" ca="1" si="182"/>
        <v>-30511979301113.078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83"/>
        <v>-30511979301113.078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-127133247087.97116</v>
      </c>
      <c r="L4340" s="444">
        <f t="shared" ca="1" si="182"/>
        <v>-30639112548201.051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83"/>
        <v>-30639112548201.051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-127662968950.83771</v>
      </c>
      <c r="L4341" s="444">
        <f t="shared" ca="1" si="182"/>
        <v>-30766775517151.887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83"/>
        <v>-30766775517151.887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-128194897988.13286</v>
      </c>
      <c r="L4342" s="444">
        <f t="shared" ca="1" si="182"/>
        <v>-30894970415140.02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83"/>
        <v>-30894970415140.02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-128729043396.41676</v>
      </c>
      <c r="L4343" s="444">
        <f t="shared" ref="L4343:L4597" ca="1" si="187">I4343-J4343+K4343</f>
        <v>-31023699458536.438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88">L4343</f>
        <v>-31023699458536.438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-129265414410.56847</v>
      </c>
      <c r="L4344" s="444">
        <f t="shared" ca="1" si="187"/>
        <v>-31152964872947.008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88"/>
        <v>-31152964872947.008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-129804020303.94586</v>
      </c>
      <c r="L4345" s="444">
        <f t="shared" ca="1" si="187"/>
        <v>-31282768893250.953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88"/>
        <v>-31282768893250.953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-130344870388.54562</v>
      </c>
      <c r="L4346" s="444">
        <f t="shared" ca="1" si="187"/>
        <v>-31413113763639.5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88"/>
        <v>-31413113763639.5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-130887974015.16458</v>
      </c>
      <c r="L4347" s="444">
        <f t="shared" ca="1" si="187"/>
        <v>-31544001737654.664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88"/>
        <v>-31544001737654.664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-131433340573.56111</v>
      </c>
      <c r="L4348" s="444">
        <f t="shared" ca="1" si="187"/>
        <v>-31675435078228.227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88"/>
        <v>-31675435078228.227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-131980979492.61761</v>
      </c>
      <c r="L4349" s="444">
        <f t="shared" ca="1" si="187"/>
        <v>-31807416057720.844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88"/>
        <v>-31807416057720.844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-132530900240.50349</v>
      </c>
      <c r="L4350" s="444">
        <f t="shared" ca="1" si="187"/>
        <v>-31939946957961.348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88"/>
        <v>-31939946957961.348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-133083112324.83894</v>
      </c>
      <c r="L4351" s="444">
        <f t="shared" ca="1" si="187"/>
        <v>-32073030070286.188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88"/>
        <v>-32073030070286.188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-133637625292.85912</v>
      </c>
      <c r="L4352" s="444">
        <f t="shared" ca="1" si="187"/>
        <v>-32206667695579.047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88"/>
        <v>-32206667695579.047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-134194448731.57936</v>
      </c>
      <c r="L4353" s="444">
        <f t="shared" ca="1" si="187"/>
        <v>-32340862144310.625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88"/>
        <v>-32340862144310.625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-134753592267.96094</v>
      </c>
      <c r="L4354" s="444">
        <f t="shared" ca="1" si="187"/>
        <v>-32475615736578.586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88"/>
        <v>-32475615736578.586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-135315065569.07744</v>
      </c>
      <c r="L4355" s="444">
        <f t="shared" ca="1" si="187"/>
        <v>-32610930802147.664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88"/>
        <v>-32610930802147.664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-135878878342.28192</v>
      </c>
      <c r="L4356" s="444">
        <f t="shared" ca="1" si="187"/>
        <v>-32746809680489.945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88"/>
        <v>-32746809680489.945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-136445040335.37477</v>
      </c>
      <c r="L4357" s="444">
        <f t="shared" ca="1" si="187"/>
        <v>-32883254720825.32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88"/>
        <v>-32883254720825.32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-137013561336.77216</v>
      </c>
      <c r="L4358" s="444">
        <f t="shared" ca="1" si="187"/>
        <v>-33020268282162.094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88"/>
        <v>-33020268282162.094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-137584451175.67538</v>
      </c>
      <c r="L4359" s="444">
        <f t="shared" ca="1" si="187"/>
        <v>-33157852733337.77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88"/>
        <v>-33157852733337.77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-138157719722.24069</v>
      </c>
      <c r="L4360" s="444">
        <f t="shared" ca="1" si="187"/>
        <v>-33296010453060.012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88"/>
        <v>-33296010453060.012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-138733376887.75006</v>
      </c>
      <c r="L4361" s="444">
        <f t="shared" ca="1" si="187"/>
        <v>-33434743829947.762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88"/>
        <v>-33434743829947.762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-139311432624.78235</v>
      </c>
      <c r="L4362" s="444">
        <f t="shared" ca="1" si="187"/>
        <v>-33574055262572.543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88"/>
        <v>-33574055262572.543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-139891896927.38559</v>
      </c>
      <c r="L4363" s="444">
        <f t="shared" ca="1" si="187"/>
        <v>-33713947159499.93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88"/>
        <v>-33713947159499.93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-140474779831.24969</v>
      </c>
      <c r="L4364" s="444">
        <f t="shared" ca="1" si="187"/>
        <v>-33854421939331.18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88"/>
        <v>-33854421939331.18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-141060091413.87991</v>
      </c>
      <c r="L4365" s="444">
        <f t="shared" ca="1" si="187"/>
        <v>-33995482030745.059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88"/>
        <v>-33995482030745.059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-141647841794.77109</v>
      </c>
      <c r="L4366" s="444">
        <f t="shared" ca="1" si="187"/>
        <v>-34137129872539.828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88"/>
        <v>-34137129872539.828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-142238041135.58261</v>
      </c>
      <c r="L4367" s="444">
        <f t="shared" ca="1" si="187"/>
        <v>-34279367913675.41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88"/>
        <v>-34279367913675.41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-142830699640.31421</v>
      </c>
      <c r="L4368" s="444">
        <f t="shared" ca="1" si="187"/>
        <v>-34422198613315.723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88"/>
        <v>-34422198613315.723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-143425827555.48215</v>
      </c>
      <c r="L4369" s="444">
        <f t="shared" ca="1" si="187"/>
        <v>-34565624440871.203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88"/>
        <v>-34565624440871.203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-144023435170.29669</v>
      </c>
      <c r="L4370" s="444">
        <f t="shared" ca="1" si="187"/>
        <v>-34709647876041.5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88"/>
        <v>-34709647876041.5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-144623532816.8396</v>
      </c>
      <c r="L4371" s="444">
        <f t="shared" ca="1" si="187"/>
        <v>-34854271408858.34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88"/>
        <v>-34854271408858.34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-145226130870.24307</v>
      </c>
      <c r="L4372" s="444">
        <f t="shared" ca="1" si="187"/>
        <v>-34999497539728.582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88"/>
        <v>-34999497539728.582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-145831239748.86908</v>
      </c>
      <c r="L4373" s="444">
        <f t="shared" ca="1" si="187"/>
        <v>-35145328779477.449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88"/>
        <v>-35145328779477.449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-146438869914.48935</v>
      </c>
      <c r="L4374" s="444">
        <f t="shared" ca="1" si="187"/>
        <v>-35291767649391.938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88"/>
        <v>-35291767649391.938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-147049031872.4664</v>
      </c>
      <c r="L4375" s="444">
        <f t="shared" ca="1" si="187"/>
        <v>-35438816681264.406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88"/>
        <v>-35438816681264.406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-147661736171.93503</v>
      </c>
      <c r="L4376" s="444">
        <f t="shared" ca="1" si="187"/>
        <v>-35586478417436.344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88"/>
        <v>-35586478417436.344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-148276993405.98477</v>
      </c>
      <c r="L4377" s="444">
        <f t="shared" ca="1" si="187"/>
        <v>-35734755410842.328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88"/>
        <v>-35734755410842.328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-148894814211.84302</v>
      </c>
      <c r="L4378" s="444">
        <f t="shared" ca="1" si="187"/>
        <v>-35883650225054.172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88"/>
        <v>-35883650225054.172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-149515209271.05905</v>
      </c>
      <c r="L4379" s="444">
        <f t="shared" ca="1" si="187"/>
        <v>-36033165434325.234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88"/>
        <v>-36033165434325.234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-150138189309.68848</v>
      </c>
      <c r="L4380" s="444">
        <f t="shared" ca="1" si="187"/>
        <v>-36183303623634.922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88"/>
        <v>-36183303623634.922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-150763765098.47885</v>
      </c>
      <c r="L4381" s="444">
        <f t="shared" ca="1" si="187"/>
        <v>-36334067388733.398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88"/>
        <v>-36334067388733.398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-151391947453.05582</v>
      </c>
      <c r="L4382" s="444">
        <f t="shared" ca="1" si="187"/>
        <v>-36485459336186.453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88"/>
        <v>-36485459336186.453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-152022747234.11023</v>
      </c>
      <c r="L4383" s="444">
        <f t="shared" ca="1" si="187"/>
        <v>-36637482083420.563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88"/>
        <v>-36637482083420.563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-152656175347.58566</v>
      </c>
      <c r="L4384" s="444">
        <f t="shared" ca="1" si="187"/>
        <v>-36790138258768.148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88"/>
        <v>-36790138258768.148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-153292242744.86728</v>
      </c>
      <c r="L4385" s="444">
        <f t="shared" ca="1" si="187"/>
        <v>-36943430501513.016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88"/>
        <v>-36943430501513.016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-153930960422.97089</v>
      </c>
      <c r="L4386" s="444">
        <f t="shared" ca="1" si="187"/>
        <v>-37097361461935.984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88"/>
        <v>-37097361461935.984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-154572339424.73328</v>
      </c>
      <c r="L4387" s="444">
        <f t="shared" ca="1" si="187"/>
        <v>-37251933801360.719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88"/>
        <v>-37251933801360.719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-155216390839.00299</v>
      </c>
      <c r="L4388" s="444">
        <f t="shared" ca="1" si="187"/>
        <v>-37407150192199.719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88"/>
        <v>-37407150192199.719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-155863125800.83215</v>
      </c>
      <c r="L4389" s="444">
        <f t="shared" ca="1" si="187"/>
        <v>-37563013318000.555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88"/>
        <v>-37563013318000.555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-156512555491.66898</v>
      </c>
      <c r="L4390" s="444">
        <f t="shared" ca="1" si="187"/>
        <v>-37719525873492.227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88"/>
        <v>-37719525873492.227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-157164691139.55093</v>
      </c>
      <c r="L4391" s="444">
        <f t="shared" ca="1" si="187"/>
        <v>-37876690564631.781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88"/>
        <v>-37876690564631.781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-157819544019.29907</v>
      </c>
      <c r="L4392" s="444">
        <f t="shared" ca="1" si="187"/>
        <v>-38034510108651.078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88"/>
        <v>-38034510108651.078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-158477125452.71283</v>
      </c>
      <c r="L4393" s="444">
        <f t="shared" ca="1" si="187"/>
        <v>-38192987234103.789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88"/>
        <v>-38192987234103.789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-159137446808.76578</v>
      </c>
      <c r="L4394" s="444">
        <f t="shared" ca="1" si="187"/>
        <v>-38352124680912.555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88"/>
        <v>-38352124680912.555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-159800519503.80231</v>
      </c>
      <c r="L4395" s="444">
        <f t="shared" ca="1" si="187"/>
        <v>-38511925200416.359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88"/>
        <v>-38511925200416.359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-160466355001.73483</v>
      </c>
      <c r="L4396" s="444">
        <f t="shared" ca="1" si="187"/>
        <v>-38672391555418.094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88"/>
        <v>-38672391555418.094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-161134964814.24207</v>
      </c>
      <c r="L4397" s="444">
        <f t="shared" ca="1" si="187"/>
        <v>-38833526520232.336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88"/>
        <v>-38833526520232.336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-161806360500.96808</v>
      </c>
      <c r="L4398" s="444">
        <f t="shared" ca="1" si="187"/>
        <v>-38995332880733.305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88"/>
        <v>-38995332880733.305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-162480553669.72211</v>
      </c>
      <c r="L4399" s="444">
        <f t="shared" ca="1" si="187"/>
        <v>-39157813434403.023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88"/>
        <v>-39157813434403.023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-163157555976.67926</v>
      </c>
      <c r="L4400" s="444">
        <f t="shared" ca="1" si="187"/>
        <v>-39320970990379.703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88"/>
        <v>-39320970990379.703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-163837379126.58209</v>
      </c>
      <c r="L4401" s="444">
        <f t="shared" ca="1" si="187"/>
        <v>-39484808369506.289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88"/>
        <v>-39484808369506.289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-164520034872.94287</v>
      </c>
      <c r="L4402" s="444">
        <f t="shared" ca="1" si="187"/>
        <v>-39649328404379.234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88"/>
        <v>-39649328404379.234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-165205535018.2468</v>
      </c>
      <c r="L4403" s="444">
        <f t="shared" ca="1" si="187"/>
        <v>-39814533939397.484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88"/>
        <v>-39814533939397.484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-165893891414.15619</v>
      </c>
      <c r="L4404" s="444">
        <f t="shared" ca="1" si="187"/>
        <v>-39980427830811.641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88"/>
        <v>-39980427830811.641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-166585115961.71518</v>
      </c>
      <c r="L4405" s="444">
        <f t="shared" ca="1" si="187"/>
        <v>-40147012946773.359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88"/>
        <v>-40147012946773.359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-167279220611.55566</v>
      </c>
      <c r="L4406" s="444">
        <f t="shared" ca="1" si="187"/>
        <v>-40314292167384.914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88"/>
        <v>-40314292167384.914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-167976217364.10382</v>
      </c>
      <c r="L4407" s="444">
        <f t="shared" ca="1" si="187"/>
        <v>-40482268384749.016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88"/>
        <v>-40482268384749.016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-168676118269.78757</v>
      </c>
      <c r="L4408" s="444">
        <f t="shared" ca="1" si="187"/>
        <v>-40650944503018.805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88"/>
        <v>-40650944503018.805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-169378935429.24503</v>
      </c>
      <c r="L4409" s="444">
        <f t="shared" ca="1" si="187"/>
        <v>-40820323438448.047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88"/>
        <v>-40820323438448.047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-170084680993.53354</v>
      </c>
      <c r="L4410" s="444">
        <f t="shared" ca="1" si="187"/>
        <v>-40990408119441.578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88"/>
        <v>-40990408119441.578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-170793367164.3399</v>
      </c>
      <c r="L4411" s="444">
        <f t="shared" ca="1" si="187"/>
        <v>-41161201486605.922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88"/>
        <v>-41161201486605.922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-171505006194.19135</v>
      </c>
      <c r="L4412" s="444">
        <f t="shared" ca="1" si="187"/>
        <v>-41332706492800.109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88"/>
        <v>-41332706492800.109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-172219610386.66711</v>
      </c>
      <c r="L4413" s="444">
        <f t="shared" ca="1" si="187"/>
        <v>-41504926103186.773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88"/>
        <v>-41504926103186.773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-172937192096.61154</v>
      </c>
      <c r="L4414" s="444">
        <f t="shared" ca="1" si="187"/>
        <v>-41677863295283.383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88"/>
        <v>-41677863295283.383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-173657763730.34741</v>
      </c>
      <c r="L4415" s="444">
        <f t="shared" ca="1" si="187"/>
        <v>-41851521059013.727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88"/>
        <v>-41851521059013.727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-174381337745.89053</v>
      </c>
      <c r="L4416" s="444">
        <f t="shared" ca="1" si="187"/>
        <v>-42025902396759.617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88"/>
        <v>-42025902396759.617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-175107926653.16507</v>
      </c>
      <c r="L4417" s="444">
        <f t="shared" ca="1" si="187"/>
        <v>-42201010323412.781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88"/>
        <v>-42201010323412.781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-175837543014.21991</v>
      </c>
      <c r="L4418" s="444">
        <f t="shared" ca="1" si="187"/>
        <v>-42376847866427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88"/>
        <v>-42376847866427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-176570199443.44583</v>
      </c>
      <c r="L4419" s="444">
        <f t="shared" ca="1" si="187"/>
        <v>-42553418065870.445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88"/>
        <v>-42553418065870.445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-177305908607.79352</v>
      </c>
      <c r="L4420" s="444">
        <f t="shared" ca="1" si="187"/>
        <v>-42730723974478.242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88"/>
        <v>-42730723974478.242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-178044683226.99268</v>
      </c>
      <c r="L4421" s="444">
        <f t="shared" ca="1" si="187"/>
        <v>-42908768657705.234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88"/>
        <v>-42908768657705.234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-178786536073.77182</v>
      </c>
      <c r="L4422" s="444">
        <f t="shared" ca="1" si="187"/>
        <v>-43087555193779.008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88"/>
        <v>-43087555193779.008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-179531479974.07919</v>
      </c>
      <c r="L4423" s="444">
        <f t="shared" ca="1" si="187"/>
        <v>-43267086673753.086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88"/>
        <v>-43267086673753.086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-180279527807.30453</v>
      </c>
      <c r="L4424" s="444">
        <f t="shared" ca="1" si="187"/>
        <v>-43447366201560.391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88"/>
        <v>-43447366201560.391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-181030692506.50162</v>
      </c>
      <c r="L4425" s="444">
        <f t="shared" ca="1" si="187"/>
        <v>-43628396894066.891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88"/>
        <v>-43628396894066.891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-181784987058.61203</v>
      </c>
      <c r="L4426" s="444">
        <f t="shared" ca="1" si="187"/>
        <v>-43810181881125.5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88"/>
        <v>-43810181881125.5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-182542424504.68958</v>
      </c>
      <c r="L4427" s="444">
        <f t="shared" ca="1" si="187"/>
        <v>-43992724305630.188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88"/>
        <v>-43992724305630.188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-183303017940.12579</v>
      </c>
      <c r="L4428" s="444">
        <f t="shared" ca="1" si="187"/>
        <v>-44176027323570.313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88"/>
        <v>-44176027323570.313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-184066780514.87631</v>
      </c>
      <c r="L4429" s="444">
        <f t="shared" ca="1" si="187"/>
        <v>-44360094104085.188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88"/>
        <v>-44360094104085.188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-184833725433.68829</v>
      </c>
      <c r="L4430" s="444">
        <f t="shared" ca="1" si="187"/>
        <v>-44544927829518.875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88"/>
        <v>-44544927829518.875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-185603865956.32864</v>
      </c>
      <c r="L4431" s="444">
        <f t="shared" ca="1" si="187"/>
        <v>-44730531695475.203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88"/>
        <v>-44730531695475.203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-186377215397.81335</v>
      </c>
      <c r="L4432" s="444">
        <f t="shared" ca="1" si="187"/>
        <v>-44916908910873.016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88"/>
        <v>-44916908910873.016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-187153787128.63757</v>
      </c>
      <c r="L4433" s="444">
        <f t="shared" ca="1" si="187"/>
        <v>-45104062698001.656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88"/>
        <v>-45104062698001.656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-187933594575.0069</v>
      </c>
      <c r="L4434" s="444">
        <f t="shared" ca="1" si="187"/>
        <v>-45291996292576.664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88"/>
        <v>-45291996292576.664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-188716651219.06943</v>
      </c>
      <c r="L4435" s="444">
        <f t="shared" ca="1" si="187"/>
        <v>-45480712943795.734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88"/>
        <v>-45480712943795.734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-189502970599.1489</v>
      </c>
      <c r="L4436" s="444">
        <f t="shared" ca="1" si="187"/>
        <v>-45670215914394.883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88"/>
        <v>-45670215914394.883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-190292566309.97867</v>
      </c>
      <c r="L4437" s="444">
        <f t="shared" ca="1" si="187"/>
        <v>-45860508480704.859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88"/>
        <v>-45860508480704.859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-191085452002.93692</v>
      </c>
      <c r="L4438" s="444">
        <f t="shared" ca="1" si="187"/>
        <v>-46051593932707.797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88"/>
        <v>-46051593932707.797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-191881641386.28247</v>
      </c>
      <c r="L4439" s="444">
        <f t="shared" ca="1" si="187"/>
        <v>-46243475574094.078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88"/>
        <v>-46243475574094.078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-192681148225.392</v>
      </c>
      <c r="L4440" s="444">
        <f t="shared" ca="1" si="187"/>
        <v>-46436156722319.469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88"/>
        <v>-46436156722319.469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-193483986342.99777</v>
      </c>
      <c r="L4441" s="444">
        <f t="shared" ca="1" si="187"/>
        <v>-46629640708662.469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88"/>
        <v>-46629640708662.469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-194290169619.42694</v>
      </c>
      <c r="L4442" s="444">
        <f t="shared" ca="1" si="187"/>
        <v>-46823930878281.898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88"/>
        <v>-46823930878281.898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-195099711992.84125</v>
      </c>
      <c r="L4443" s="444">
        <f t="shared" ca="1" si="187"/>
        <v>-47019030590274.742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88"/>
        <v>-47019030590274.742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-195912627459.47809</v>
      </c>
      <c r="L4444" s="444">
        <f t="shared" ca="1" si="187"/>
        <v>-47214943217734.219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88"/>
        <v>-47214943217734.219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-196728930073.89258</v>
      </c>
      <c r="L4445" s="444">
        <f t="shared" ca="1" si="187"/>
        <v>-47411672147808.109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88"/>
        <v>-47411672147808.109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-197548633949.20044</v>
      </c>
      <c r="L4446" s="444">
        <f t="shared" ca="1" si="187"/>
        <v>-47609220781757.313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88"/>
        <v>-47609220781757.313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-198371753257.32214</v>
      </c>
      <c r="L4447" s="444">
        <f t="shared" ca="1" si="187"/>
        <v>-47807592535014.633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88"/>
        <v>-47807592535014.633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-199198302229.22763</v>
      </c>
      <c r="L4448" s="444">
        <f t="shared" ca="1" si="187"/>
        <v>-48006790837243.859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88"/>
        <v>-48006790837243.859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-200028295155.18274</v>
      </c>
      <c r="L4449" s="444">
        <f t="shared" ca="1" si="187"/>
        <v>-48206819132399.039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88"/>
        <v>-48206819132399.039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-200861746384.996</v>
      </c>
      <c r="L4450" s="444">
        <f t="shared" ca="1" si="187"/>
        <v>-48407680878784.031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88"/>
        <v>-48407680878784.031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-201698670328.26678</v>
      </c>
      <c r="L4451" s="444">
        <f t="shared" ca="1" si="187"/>
        <v>-48609379549112.297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88"/>
        <v>-48609379549112.297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-202539081454.63458</v>
      </c>
      <c r="L4452" s="444">
        <f t="shared" ca="1" si="187"/>
        <v>-48811918630566.93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88"/>
        <v>-48811918630566.93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-203382994294.02887</v>
      </c>
      <c r="L4453" s="444">
        <f t="shared" ca="1" si="187"/>
        <v>-49015301624860.961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88"/>
        <v>-49015301624860.961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-204230423436.92065</v>
      </c>
      <c r="L4454" s="444">
        <f t="shared" ca="1" si="187"/>
        <v>-49219532048297.883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88"/>
        <v>-49219532048297.883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-205081383534.57452</v>
      </c>
      <c r="L4455" s="444">
        <f t="shared" ca="1" si="187"/>
        <v>-49424613431832.461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88"/>
        <v>-49424613431832.461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-205935889299.30191</v>
      </c>
      <c r="L4456" s="444">
        <f t="shared" ca="1" si="187"/>
        <v>-49630549321131.766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88"/>
        <v>-49630549321131.766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-206793955504.7157</v>
      </c>
      <c r="L4457" s="444">
        <f t="shared" ca="1" si="187"/>
        <v>-49837343276636.484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88"/>
        <v>-49837343276636.484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-207655596985.98535</v>
      </c>
      <c r="L4458" s="444">
        <f t="shared" ca="1" si="187"/>
        <v>-50044998873622.469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88"/>
        <v>-50044998873622.469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-208520828640.09363</v>
      </c>
      <c r="L4459" s="444">
        <f t="shared" ca="1" si="187"/>
        <v>-50253519702262.563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88"/>
        <v>-50253519702262.563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-209389665426.09399</v>
      </c>
      <c r="L4460" s="444">
        <f t="shared" ca="1" si="187"/>
        <v>-50462909367688.656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88"/>
        <v>-50462909367688.656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-210262122365.36938</v>
      </c>
      <c r="L4461" s="444">
        <f t="shared" ca="1" si="187"/>
        <v>-50673171490054.023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88"/>
        <v>-50673171490054.023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-211138214541.89175</v>
      </c>
      <c r="L4462" s="444">
        <f t="shared" ca="1" si="187"/>
        <v>-50884309704595.914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88"/>
        <v>-50884309704595.914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-212017957102.48297</v>
      </c>
      <c r="L4463" s="444">
        <f t="shared" ca="1" si="187"/>
        <v>-51096327661698.398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88"/>
        <v>-51096327661698.398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-212901365257.07666</v>
      </c>
      <c r="L4464" s="444">
        <f t="shared" ca="1" si="187"/>
        <v>-51309229026955.477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88"/>
        <v>-51309229026955.477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-213788454278.98114</v>
      </c>
      <c r="L4465" s="444">
        <f t="shared" ca="1" si="187"/>
        <v>-51523017481234.461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88"/>
        <v>-51523017481234.461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-214679239505.14359</v>
      </c>
      <c r="L4466" s="444">
        <f t="shared" ca="1" si="187"/>
        <v>-51737696720739.602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88"/>
        <v>-51737696720739.602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-215573736336.41501</v>
      </c>
      <c r="L4467" s="444">
        <f t="shared" ca="1" si="187"/>
        <v>-51953270457076.016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88"/>
        <v>-51953270457076.016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-216471960237.81674</v>
      </c>
      <c r="L4468" s="444">
        <f t="shared" ca="1" si="187"/>
        <v>-52169742417313.836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88"/>
        <v>-52169742417313.836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-217373926738.80765</v>
      </c>
      <c r="L4469" s="444">
        <f t="shared" ca="1" si="187"/>
        <v>-52387116344052.641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88"/>
        <v>-52387116344052.641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-218279651433.55267</v>
      </c>
      <c r="L4470" s="444">
        <f t="shared" ca="1" si="187"/>
        <v>-52605395995486.195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88"/>
        <v>-52605395995486.195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-219189149981.19247</v>
      </c>
      <c r="L4471" s="444">
        <f t="shared" ca="1" si="187"/>
        <v>-52824585145467.391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88"/>
        <v>-52824585145467.391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-220102438106.11414</v>
      </c>
      <c r="L4472" s="444">
        <f t="shared" ca="1" si="187"/>
        <v>-53044687583573.508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88"/>
        <v>-53044687583573.508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-221019531598.22293</v>
      </c>
      <c r="L4473" s="444">
        <f t="shared" ca="1" si="187"/>
        <v>-53265707115171.734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88"/>
        <v>-53265707115171.734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-221940446313.21555</v>
      </c>
      <c r="L4474" s="444">
        <f t="shared" ca="1" si="187"/>
        <v>-53487647561484.953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88"/>
        <v>-53487647561484.953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-222865198172.85397</v>
      </c>
      <c r="L4475" s="444">
        <f t="shared" ca="1" si="187"/>
        <v>-53710512759657.805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88"/>
        <v>-53710512759657.805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-223793803165.24084</v>
      </c>
      <c r="L4476" s="444">
        <f t="shared" ca="1" si="187"/>
        <v>-53934306562823.047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88"/>
        <v>-53934306562823.047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-224726277345.09604</v>
      </c>
      <c r="L4477" s="444">
        <f t="shared" ca="1" si="187"/>
        <v>-54159032840168.141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88"/>
        <v>-54159032840168.141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-225662636834.03391</v>
      </c>
      <c r="L4478" s="444">
        <f t="shared" ca="1" si="187"/>
        <v>-54384695477002.172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88"/>
        <v>-54384695477002.172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-226602897820.84238</v>
      </c>
      <c r="L4479" s="444">
        <f t="shared" ca="1" si="187"/>
        <v>-54611298374823.016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88"/>
        <v>-54611298374823.016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-227547076561.76257</v>
      </c>
      <c r="L4480" s="444">
        <f t="shared" ca="1" si="187"/>
        <v>-54838845451384.781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88"/>
        <v>-54838845451384.781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-228495189380.76993</v>
      </c>
      <c r="L4481" s="444">
        <f t="shared" ca="1" si="187"/>
        <v>-55067340640765.555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88"/>
        <v>-55067340640765.555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-229447252669.85648</v>
      </c>
      <c r="L4482" s="444">
        <f t="shared" ca="1" si="187"/>
        <v>-55296787893435.414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88"/>
        <v>-55296787893435.414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-230403282889.31421</v>
      </c>
      <c r="L4483" s="444">
        <f t="shared" ca="1" si="187"/>
        <v>-55527191176324.727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88"/>
        <v>-55527191176324.727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-231363296568.01971</v>
      </c>
      <c r="L4484" s="444">
        <f t="shared" ca="1" si="187"/>
        <v>-55758554472892.75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88"/>
        <v>-55758554472892.75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-232327310303.71979</v>
      </c>
      <c r="L4485" s="444">
        <f t="shared" ca="1" si="187"/>
        <v>-55990881783196.469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88"/>
        <v>-55990881783196.469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-233295340763.31857</v>
      </c>
      <c r="L4486" s="444">
        <f t="shared" ca="1" si="187"/>
        <v>-56224177123959.789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88"/>
        <v>-56224177123959.789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-234267404683.16577</v>
      </c>
      <c r="L4487" s="444">
        <f t="shared" ca="1" si="187"/>
        <v>-56458444528642.953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88"/>
        <v>-56458444528642.953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-235243518869.34564</v>
      </c>
      <c r="L4488" s="444">
        <f t="shared" ca="1" si="187"/>
        <v>-56693688047512.297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88"/>
        <v>-56693688047512.297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-236223700197.9679</v>
      </c>
      <c r="L4489" s="444">
        <f t="shared" ca="1" si="187"/>
        <v>-56929911747710.266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88"/>
        <v>-56929911747710.266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-237207965615.45947</v>
      </c>
      <c r="L4490" s="444">
        <f t="shared" ca="1" si="187"/>
        <v>-57167119713325.727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88"/>
        <v>-57167119713325.727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-238196332138.85718</v>
      </c>
      <c r="L4491" s="444">
        <f t="shared" ca="1" si="187"/>
        <v>-57405316045464.586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88"/>
        <v>-57405316045464.586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-239188816856.10245</v>
      </c>
      <c r="L4492" s="444">
        <f t="shared" ca="1" si="187"/>
        <v>-57644504862320.688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88"/>
        <v>-57644504862320.688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-240185436926.33618</v>
      </c>
      <c r="L4493" s="444">
        <f t="shared" ca="1" si="187"/>
        <v>-57884690299247.023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88"/>
        <v>-57884690299247.023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-241186209580.19589</v>
      </c>
      <c r="L4494" s="444">
        <f t="shared" ca="1" si="187"/>
        <v>-58125876508827.219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88"/>
        <v>-58125876508827.219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-242191152120.1134</v>
      </c>
      <c r="L4495" s="444">
        <f t="shared" ca="1" si="187"/>
        <v>-58368067660947.336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88"/>
        <v>-58368067660947.336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-243200281920.61392</v>
      </c>
      <c r="L4496" s="444">
        <f t="shared" ca="1" si="187"/>
        <v>-58611267942867.953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88"/>
        <v>-58611267942867.953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-244213616428.61646</v>
      </c>
      <c r="L4497" s="444">
        <f t="shared" ca="1" si="187"/>
        <v>-58855481559296.57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88"/>
        <v>-58855481559296.57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-245231173163.73569</v>
      </c>
      <c r="L4498" s="444">
        <f t="shared" ca="1" si="187"/>
        <v>-59100712732460.305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88"/>
        <v>-59100712732460.305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-246252969718.58459</v>
      </c>
      <c r="L4499" s="444">
        <f t="shared" ca="1" si="187"/>
        <v>-59346965702178.891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88"/>
        <v>-59346965702178.891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-247279023759.0787</v>
      </c>
      <c r="L4500" s="444">
        <f t="shared" ca="1" si="187"/>
        <v>-59594244725937.969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88"/>
        <v>-59594244725937.969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-248309353024.74149</v>
      </c>
      <c r="L4501" s="444">
        <f t="shared" ca="1" si="187"/>
        <v>-59842554078962.711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88"/>
        <v>-59842554078962.711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-249343975329.01129</v>
      </c>
      <c r="L4502" s="444">
        <f t="shared" ca="1" si="187"/>
        <v>-60091898054291.719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88"/>
        <v>-60091898054291.719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-250382908559.54886</v>
      </c>
      <c r="L4503" s="444">
        <f t="shared" ca="1" si="187"/>
        <v>-60342280962851.266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88"/>
        <v>-60342280962851.266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-251426170678.54694</v>
      </c>
      <c r="L4504" s="444">
        <f t="shared" ca="1" si="187"/>
        <v>-60593707133529.813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88"/>
        <v>-60593707133529.813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-252473779723.04092</v>
      </c>
      <c r="L4505" s="444">
        <f t="shared" ca="1" si="187"/>
        <v>-60846180913252.852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88"/>
        <v>-60846180913252.852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-253525753805.22021</v>
      </c>
      <c r="L4506" s="444">
        <f t="shared" ca="1" si="187"/>
        <v>-61099706667058.07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88"/>
        <v>-61099706667058.07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-254582111112.74194</v>
      </c>
      <c r="L4507" s="444">
        <f t="shared" ca="1" si="187"/>
        <v>-61354288778170.813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88"/>
        <v>-61354288778170.813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-255642869909.04507</v>
      </c>
      <c r="L4508" s="444">
        <f t="shared" ca="1" si="187"/>
        <v>-61609931648079.859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88"/>
        <v>-61609931648079.859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-256708048533.66608</v>
      </c>
      <c r="L4509" s="444">
        <f t="shared" ca="1" si="187"/>
        <v>-61866639696613.523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88"/>
        <v>-61866639696613.523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-257777665402.55634</v>
      </c>
      <c r="L4510" s="444">
        <f t="shared" ca="1" si="187"/>
        <v>-62124417362016.078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88"/>
        <v>-62124417362016.078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-258851739008.40036</v>
      </c>
      <c r="L4511" s="444">
        <f t="shared" ca="1" si="187"/>
        <v>-62383269101024.477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88"/>
        <v>-62383269101024.477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-259930287920.9353</v>
      </c>
      <c r="L4512" s="444">
        <f t="shared" ca="1" si="187"/>
        <v>-62643199388945.414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88"/>
        <v>-62643199388945.414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-261013330787.27252</v>
      </c>
      <c r="L4513" s="444">
        <f t="shared" ca="1" si="187"/>
        <v>-62904212719732.688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88"/>
        <v>-62904212719732.688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-262100886332.21951</v>
      </c>
      <c r="L4514" s="444">
        <f t="shared" ca="1" si="187"/>
        <v>-63166313606064.906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88"/>
        <v>-63166313606064.906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-263192973358.60376</v>
      </c>
      <c r="L4515" s="444">
        <f t="shared" ca="1" si="187"/>
        <v>-63429506579423.508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88"/>
        <v>-63429506579423.508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-264289610747.59793</v>
      </c>
      <c r="L4516" s="444">
        <f t="shared" ca="1" si="187"/>
        <v>-63693796190171.109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88"/>
        <v>-63693796190171.109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-265390817459.0463</v>
      </c>
      <c r="L4517" s="444">
        <f t="shared" ca="1" si="187"/>
        <v>-63959187007630.156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88"/>
        <v>-63959187007630.156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-266496612531.79236</v>
      </c>
      <c r="L4518" s="444">
        <f t="shared" ca="1" si="187"/>
        <v>-64225683620161.945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88"/>
        <v>-64225683620161.945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-267607015084.00809</v>
      </c>
      <c r="L4519" s="444">
        <f t="shared" ca="1" si="187"/>
        <v>-64493290635245.953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88"/>
        <v>-64493290635245.953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-268722044313.52481</v>
      </c>
      <c r="L4520" s="444">
        <f t="shared" ca="1" si="187"/>
        <v>-64762012679559.477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88"/>
        <v>-64762012679559.477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-269841719498.16452</v>
      </c>
      <c r="L4521" s="444">
        <f t="shared" ca="1" si="187"/>
        <v>-65031854399057.641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88"/>
        <v>-65031854399057.641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-270966059996.07349</v>
      </c>
      <c r="L4522" s="444">
        <f t="shared" ca="1" si="187"/>
        <v>-65302820459053.711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88"/>
        <v>-65302820459053.711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-272095085246.05713</v>
      </c>
      <c r="L4523" s="444">
        <f t="shared" ca="1" si="187"/>
        <v>-65574915544299.766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88"/>
        <v>-65574915544299.766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-273228814767.91568</v>
      </c>
      <c r="L4524" s="444">
        <f t="shared" ca="1" si="187"/>
        <v>-65848144359067.68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88"/>
        <v>-65848144359067.68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-274367268162.78198</v>
      </c>
      <c r="L4525" s="444">
        <f t="shared" ca="1" si="187"/>
        <v>-66122511627230.461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88"/>
        <v>-66122511627230.461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-275510465113.46027</v>
      </c>
      <c r="L4526" s="444">
        <f t="shared" ca="1" si="187"/>
        <v>-66398022092343.922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88"/>
        <v>-66398022092343.922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-276658425384.76636</v>
      </c>
      <c r="L4527" s="444">
        <f t="shared" ca="1" si="187"/>
        <v>-66674680517728.688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88"/>
        <v>-66674680517728.688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-277811168823.86951</v>
      </c>
      <c r="L4528" s="444">
        <f t="shared" ca="1" si="187"/>
        <v>-66952491686552.555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88"/>
        <v>-66952491686552.555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-278968715360.63562</v>
      </c>
      <c r="L4529" s="444">
        <f t="shared" ca="1" si="187"/>
        <v>-67231460401913.188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88"/>
        <v>-67231460401913.188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-280131085007.97162</v>
      </c>
      <c r="L4530" s="444">
        <f t="shared" ca="1" si="187"/>
        <v>-67511591486921.156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88"/>
        <v>-67511591486921.156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-281298297862.17151</v>
      </c>
      <c r="L4531" s="444">
        <f t="shared" ca="1" si="187"/>
        <v>-67792889784783.328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88"/>
        <v>-67792889784783.328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-282470374103.26385</v>
      </c>
      <c r="L4532" s="444">
        <f t="shared" ca="1" si="187"/>
        <v>-68075360158886.594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88"/>
        <v>-68075360158886.594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-283647333995.36078</v>
      </c>
      <c r="L4533" s="444">
        <f t="shared" ca="1" si="187"/>
        <v>-68359007492881.953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88"/>
        <v>-68359007492881.953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-284829197887.00818</v>
      </c>
      <c r="L4534" s="444">
        <f t="shared" ca="1" si="187"/>
        <v>-68643836690768.961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88"/>
        <v>-68643836690768.961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-286015986211.53735</v>
      </c>
      <c r="L4535" s="444">
        <f t="shared" ca="1" si="187"/>
        <v>-68929852676980.5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88"/>
        <v>-68929852676980.5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-287207719487.41876</v>
      </c>
      <c r="L4536" s="444">
        <f t="shared" ca="1" si="187"/>
        <v>-69217060396467.922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88"/>
        <v>-69217060396467.922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-288404418318.61633</v>
      </c>
      <c r="L4537" s="444">
        <f t="shared" ca="1" si="187"/>
        <v>-69505464814786.539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88"/>
        <v>-69505464814786.539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-289606103394.94391</v>
      </c>
      <c r="L4538" s="444">
        <f t="shared" ca="1" si="187"/>
        <v>-69795070918181.484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88"/>
        <v>-69795070918181.484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-290812795492.42279</v>
      </c>
      <c r="L4539" s="444">
        <f t="shared" ca="1" si="187"/>
        <v>-70085883713673.906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88"/>
        <v>-70085883713673.906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-292024515473.64124</v>
      </c>
      <c r="L4540" s="444">
        <f t="shared" ca="1" si="187"/>
        <v>-70377908229147.547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88"/>
        <v>-70377908229147.547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-293241284288.11475</v>
      </c>
      <c r="L4541" s="444">
        <f t="shared" ca="1" si="187"/>
        <v>-70671149513435.656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88"/>
        <v>-70671149513435.656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-294463122972.64856</v>
      </c>
      <c r="L4542" s="444">
        <f t="shared" ca="1" si="187"/>
        <v>-70965612636408.313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88"/>
        <v>-70965612636408.313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-295690052651.70129</v>
      </c>
      <c r="L4543" s="444">
        <f t="shared" ca="1" si="187"/>
        <v>-71261302689060.016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88"/>
        <v>-71261302689060.016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-296922094537.75006</v>
      </c>
      <c r="L4544" s="444">
        <f t="shared" ca="1" si="187"/>
        <v>-71558224783597.766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88"/>
        <v>-71558224783597.766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-298159269931.65735</v>
      </c>
      <c r="L4545" s="444">
        <f t="shared" ca="1" si="187"/>
        <v>-71856384053529.422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88"/>
        <v>-71856384053529.422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-299401600223.03925</v>
      </c>
      <c r="L4546" s="444">
        <f t="shared" ca="1" si="187"/>
        <v>-72155785653752.469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88"/>
        <v>-72155785653752.469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-300649106890.63525</v>
      </c>
      <c r="L4547" s="444">
        <f t="shared" ca="1" si="187"/>
        <v>-72456434760643.109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88"/>
        <v>-72456434760643.109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-301901811502.67963</v>
      </c>
      <c r="L4548" s="444">
        <f t="shared" ca="1" si="187"/>
        <v>-72758336572145.781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88"/>
        <v>-72758336572145.781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-303159735717.27411</v>
      </c>
      <c r="L4549" s="444">
        <f t="shared" ca="1" si="187"/>
        <v>-73061496307863.063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88"/>
        <v>-73061496307863.063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-304422901282.76276</v>
      </c>
      <c r="L4550" s="444">
        <f t="shared" ca="1" si="187"/>
        <v>-73365919209145.828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88"/>
        <v>-73365919209145.828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-305691330038.1076</v>
      </c>
      <c r="L4551" s="444">
        <f t="shared" ca="1" si="187"/>
        <v>-73671610539183.938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88"/>
        <v>-73671610539183.938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-306965043913.26642</v>
      </c>
      <c r="L4552" s="444">
        <f t="shared" ca="1" si="187"/>
        <v>-73978575583097.203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88"/>
        <v>-73978575583097.203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-308244064929.57166</v>
      </c>
      <c r="L4553" s="444">
        <f t="shared" ca="1" si="187"/>
        <v>-74286819648026.781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88"/>
        <v>-74286819648026.781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-309528415200.11157</v>
      </c>
      <c r="L4554" s="444">
        <f t="shared" ca="1" si="187"/>
        <v>-74596348063226.891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88"/>
        <v>-74596348063226.891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-310818116930.11206</v>
      </c>
      <c r="L4555" s="444">
        <f t="shared" ca="1" si="187"/>
        <v>-74907166180157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88"/>
        <v>-74907166180157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-312113192417.3208</v>
      </c>
      <c r="L4556" s="444">
        <f t="shared" ca="1" si="187"/>
        <v>-75219279372574.328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88"/>
        <v>-75219279372574.328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-313413664052.39301</v>
      </c>
      <c r="L4557" s="444">
        <f t="shared" ca="1" si="187"/>
        <v>-75532693036626.719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88"/>
        <v>-75532693036626.719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-314719554319.27802</v>
      </c>
      <c r="L4558" s="444">
        <f t="shared" ca="1" si="187"/>
        <v>-75847412590946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88"/>
        <v>-75847412590946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-316030885795.60834</v>
      </c>
      <c r="L4559" s="444">
        <f t="shared" ca="1" si="187"/>
        <v>-76163443476741.609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88"/>
        <v>-76163443476741.609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-317347681153.09003</v>
      </c>
      <c r="L4560" s="444">
        <f t="shared" ca="1" si="187"/>
        <v>-76480791157894.703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88"/>
        <v>-76480791157894.703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-318669963157.89459</v>
      </c>
      <c r="L4561" s="444">
        <f t="shared" ca="1" si="187"/>
        <v>-76799461121052.594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88"/>
        <v>-76799461121052.594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-319997754671.05249</v>
      </c>
      <c r="L4562" s="444">
        <f t="shared" ca="1" si="187"/>
        <v>-77119458875723.641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88"/>
        <v>-77119458875723.641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-321331078648.84851</v>
      </c>
      <c r="L4563" s="444">
        <f t="shared" ca="1" si="187"/>
        <v>-77440789954372.484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88"/>
        <v>-77440789954372.484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-322669958143.21869</v>
      </c>
      <c r="L4564" s="444">
        <f t="shared" ca="1" si="187"/>
        <v>-77763459912515.703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88"/>
        <v>-77763459912515.703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-324014416302.14874</v>
      </c>
      <c r="L4565" s="444">
        <f t="shared" ca="1" si="187"/>
        <v>-78087474328817.859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88"/>
        <v>-78087474328817.859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-325364476370.0744</v>
      </c>
      <c r="L4566" s="444">
        <f t="shared" ca="1" si="187"/>
        <v>-78412838805187.938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88"/>
        <v>-78412838805187.938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-326720161688.28308</v>
      </c>
      <c r="L4567" s="444">
        <f t="shared" ca="1" si="187"/>
        <v>-78739558966876.219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88"/>
        <v>-78739558966876.219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-328081495695.31757</v>
      </c>
      <c r="L4568" s="444">
        <f t="shared" ca="1" si="187"/>
        <v>-79067640462571.531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88"/>
        <v>-79067640462571.531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-329448501927.38135</v>
      </c>
      <c r="L4569" s="444">
        <f t="shared" ca="1" si="187"/>
        <v>-79397088964498.906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88"/>
        <v>-79397088964498.906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-330821204018.74542</v>
      </c>
      <c r="L4570" s="444">
        <f t="shared" ca="1" si="187"/>
        <v>-79727910168517.656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88"/>
        <v>-79727910168517.656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-332199625702.15692</v>
      </c>
      <c r="L4571" s="444">
        <f t="shared" ca="1" si="187"/>
        <v>-80060109794219.813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88"/>
        <v>-80060109794219.813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-333583790809.24921</v>
      </c>
      <c r="L4572" s="444">
        <f t="shared" ca="1" si="187"/>
        <v>-80393693585029.063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88"/>
        <v>-80393693585029.063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-334973723270.95441</v>
      </c>
      <c r="L4573" s="444">
        <f t="shared" ca="1" si="187"/>
        <v>-80728667308300.016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88"/>
        <v>-80728667308300.016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-336369447117.91675</v>
      </c>
      <c r="L4574" s="444">
        <f t="shared" ca="1" si="187"/>
        <v>-81065036755417.938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88"/>
        <v>-81065036755417.938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-337770986480.90808</v>
      </c>
      <c r="L4575" s="444">
        <f t="shared" ca="1" si="187"/>
        <v>-81402807741898.844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88"/>
        <v>-81402807741898.844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-339178365591.24518</v>
      </c>
      <c r="L4576" s="444">
        <f t="shared" ca="1" si="187"/>
        <v>-81741986107490.094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88"/>
        <v>-81741986107490.094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-340591608781.20874</v>
      </c>
      <c r="L4577" s="444">
        <f t="shared" ca="1" si="187"/>
        <v>-82082577716271.297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88"/>
        <v>-82082577716271.297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-342010740484.46375</v>
      </c>
      <c r="L4578" s="444">
        <f t="shared" ca="1" si="187"/>
        <v>-82424588456755.766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88"/>
        <v>-82424588456755.766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-343435785236.48236</v>
      </c>
      <c r="L4579" s="444">
        <f t="shared" ca="1" si="187"/>
        <v>-82768024241992.25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88"/>
        <v>-82768024241992.25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-344866767674.96771</v>
      </c>
      <c r="L4580" s="444">
        <f t="shared" ca="1" si="187"/>
        <v>-83112891009667.219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88"/>
        <v>-83112891009667.219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-346303712540.28009</v>
      </c>
      <c r="L4581" s="444">
        <f t="shared" ca="1" si="187"/>
        <v>-83459194722207.5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88"/>
        <v>-83459194722207.5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-347746644675.86456</v>
      </c>
      <c r="L4582" s="444">
        <f t="shared" ca="1" si="187"/>
        <v>-83806941366883.359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88"/>
        <v>-83806941366883.359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-349195589028.68066</v>
      </c>
      <c r="L4583" s="444">
        <f t="shared" ca="1" si="187"/>
        <v>-84156136955912.047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88"/>
        <v>-84156136955912.047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-350650570649.63354</v>
      </c>
      <c r="L4584" s="444">
        <f t="shared" ca="1" si="187"/>
        <v>-84506787526561.688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88"/>
        <v>-84506787526561.688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-352111614694.00702</v>
      </c>
      <c r="L4585" s="444">
        <f t="shared" ca="1" si="187"/>
        <v>-84858899141255.688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88"/>
        <v>-84858899141255.688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-353578746421.89868</v>
      </c>
      <c r="L4586" s="444">
        <f t="shared" ca="1" si="187"/>
        <v>-85212477887677.594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88"/>
        <v>-85212477887677.594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-355051991198.65662</v>
      </c>
      <c r="L4587" s="444">
        <f t="shared" ca="1" si="187"/>
        <v>-85567529878876.25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88"/>
        <v>-85567529878876.25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-356531374495.31769</v>
      </c>
      <c r="L4588" s="444">
        <f t="shared" ca="1" si="187"/>
        <v>-85924061253371.563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88"/>
        <v>-85924061253371.563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-358016921889.04816</v>
      </c>
      <c r="L4589" s="444">
        <f t="shared" ca="1" si="187"/>
        <v>-86282078175260.609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88"/>
        <v>-86282078175260.609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-359508659063.58588</v>
      </c>
      <c r="L4590" s="444">
        <f t="shared" ca="1" si="187"/>
        <v>-86641586834324.188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88"/>
        <v>-86641586834324.188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-361006611809.68408</v>
      </c>
      <c r="L4591" s="444">
        <f t="shared" ca="1" si="187"/>
        <v>-87002593446133.875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88"/>
        <v>-87002593446133.875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-362510806025.5578</v>
      </c>
      <c r="L4592" s="444">
        <f t="shared" ca="1" si="187"/>
        <v>-87365104252159.438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88"/>
        <v>-87365104252159.438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-364021267717.33099</v>
      </c>
      <c r="L4593" s="444">
        <f t="shared" ca="1" si="187"/>
        <v>-87729125519876.766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88"/>
        <v>-87729125519876.766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-365538022999.48651</v>
      </c>
      <c r="L4594" s="444">
        <f t="shared" ca="1" si="187"/>
        <v>-88094663542876.25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88"/>
        <v>-88094663542876.25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-367061098095.31769</v>
      </c>
      <c r="L4595" s="444">
        <f t="shared" ca="1" si="187"/>
        <v>-88461724640971.563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88"/>
        <v>-88461724640971.563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-368590519337.38153</v>
      </c>
      <c r="L4596" s="444">
        <f t="shared" ca="1" si="187"/>
        <v>-88830315160308.938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88"/>
        <v>-88830315160308.938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-370126313167.95392</v>
      </c>
      <c r="L4597" s="444">
        <f t="shared" ca="1" si="187"/>
        <v>-89200441473476.891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88"/>
        <v>-89200441473476.891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-371668506139.48706</v>
      </c>
      <c r="L4598" s="444">
        <f t="shared" ref="L4598:L4852" ca="1" si="192">I4598-J4598+K4598</f>
        <v>-89572109979616.375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93">L4598</f>
        <v>-89572109979616.375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-373217124915.06824</v>
      </c>
      <c r="L4599" s="444">
        <f t="shared" ca="1" si="192"/>
        <v>-89945327104531.438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93"/>
        <v>-89945327104531.438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-374772196268.88098</v>
      </c>
      <c r="L4600" s="444">
        <f t="shared" ca="1" si="192"/>
        <v>-90320099300800.313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93"/>
        <v>-90320099300800.313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-376333747086.66797</v>
      </c>
      <c r="L4601" s="444">
        <f t="shared" ca="1" si="192"/>
        <v>-90696433047886.984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93"/>
        <v>-90696433047886.984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-377901804366.19574</v>
      </c>
      <c r="L4602" s="444">
        <f t="shared" ca="1" si="192"/>
        <v>-91074334852253.188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93"/>
        <v>-91074334852253.188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-379476395217.72162</v>
      </c>
      <c r="L4603" s="444">
        <f t="shared" ca="1" si="192"/>
        <v>-91453811247470.906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93"/>
        <v>-91453811247470.906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-381057546864.4621</v>
      </c>
      <c r="L4604" s="444">
        <f t="shared" ca="1" si="192"/>
        <v>-91834868794335.375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93"/>
        <v>-91834868794335.375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-382645286643.06409</v>
      </c>
      <c r="L4605" s="444">
        <f t="shared" ca="1" si="192"/>
        <v>-92217514080978.438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93"/>
        <v>-92217514080978.438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-384239642004.07684</v>
      </c>
      <c r="L4606" s="444">
        <f t="shared" ca="1" si="192"/>
        <v>-92601753722982.516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93"/>
        <v>-92601753722982.516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-385840640512.42712</v>
      </c>
      <c r="L4607" s="444">
        <f t="shared" ca="1" si="192"/>
        <v>-92987594363494.938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93"/>
        <v>-92987594363494.938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-387448309847.89557</v>
      </c>
      <c r="L4608" s="444">
        <f t="shared" ca="1" si="192"/>
        <v>-93375042673342.828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93"/>
        <v>-93375042673342.828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-389062677805.59509</v>
      </c>
      <c r="L4609" s="444">
        <f t="shared" ca="1" si="192"/>
        <v>-93764105351148.422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93"/>
        <v>-93764105351148.422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-390683772296.45178</v>
      </c>
      <c r="L4610" s="444">
        <f t="shared" ca="1" si="192"/>
        <v>-94154789123444.875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93"/>
        <v>-94154789123444.875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-392311621347.68695</v>
      </c>
      <c r="L4611" s="444">
        <f t="shared" ca="1" si="192"/>
        <v>-94547100744792.563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93"/>
        <v>-94547100744792.563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-393946253103.30237</v>
      </c>
      <c r="L4612" s="444">
        <f t="shared" ca="1" si="192"/>
        <v>-94941046997895.859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93"/>
        <v>-94941046997895.859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-395587695824.5661</v>
      </c>
      <c r="L4613" s="444">
        <f t="shared" ca="1" si="192"/>
        <v>-95336634693720.422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93"/>
        <v>-95336634693720.422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-397235977890.50177</v>
      </c>
      <c r="L4614" s="444">
        <f t="shared" ca="1" si="192"/>
        <v>-95733870671610.922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93"/>
        <v>-95733870671610.922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-398891127798.37885</v>
      </c>
      <c r="L4615" s="444">
        <f t="shared" ca="1" si="192"/>
        <v>-96132761799409.297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93"/>
        <v>-96132761799409.297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-400553174164.20538</v>
      </c>
      <c r="L4616" s="444">
        <f t="shared" ca="1" si="192"/>
        <v>-96533314973573.5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93"/>
        <v>-96533314973573.5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-402222145723.2229</v>
      </c>
      <c r="L4617" s="444">
        <f t="shared" ca="1" si="192"/>
        <v>-96935537119296.719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93"/>
        <v>-96935537119296.719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-403898071330.40302</v>
      </c>
      <c r="L4618" s="444">
        <f t="shared" ca="1" si="192"/>
        <v>-97339435190627.125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93"/>
        <v>-97339435190627.125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-405580979960.94635</v>
      </c>
      <c r="L4619" s="444">
        <f t="shared" ca="1" si="192"/>
        <v>-97745016170588.078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93"/>
        <v>-97745016170588.078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-407270900710.78363</v>
      </c>
      <c r="L4620" s="444">
        <f t="shared" ca="1" si="192"/>
        <v>-98152287071298.859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93"/>
        <v>-98152287071298.859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-408967862797.07855</v>
      </c>
      <c r="L4621" s="444">
        <f t="shared" ca="1" si="192"/>
        <v>-98561254934095.938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93"/>
        <v>-98561254934095.938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-410671895558.73309</v>
      </c>
      <c r="L4622" s="444">
        <f t="shared" ca="1" si="192"/>
        <v>-98971926829654.672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93"/>
        <v>-98971926829654.672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-412383028456.89447</v>
      </c>
      <c r="L4623" s="444">
        <f t="shared" ca="1" si="192"/>
        <v>-99384309858111.563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93"/>
        <v>-99384309858111.563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-414101291075.46484</v>
      </c>
      <c r="L4624" s="444">
        <f t="shared" ca="1" si="192"/>
        <v>-99798411149187.031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93"/>
        <v>-99798411149187.031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-415826713121.61261</v>
      </c>
      <c r="L4625" s="444">
        <f t="shared" ca="1" si="192"/>
        <v>-100214237862308.64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93"/>
        <v>-100214237862308.64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-417559324426.28601</v>
      </c>
      <c r="L4626" s="444">
        <f t="shared" ca="1" si="192"/>
        <v>-100631797186734.92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93"/>
        <v>-100631797186734.92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-419299154944.72882</v>
      </c>
      <c r="L4627" s="444">
        <f t="shared" ca="1" si="192"/>
        <v>-101051096341679.66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93"/>
        <v>-101051096341679.66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-421046234756.99854</v>
      </c>
      <c r="L4628" s="444">
        <f t="shared" ca="1" si="192"/>
        <v>-101472142576436.66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93"/>
        <v>-101472142576436.66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-422800594068.48608</v>
      </c>
      <c r="L4629" s="444">
        <f t="shared" ca="1" si="192"/>
        <v>-101894943170505.14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93"/>
        <v>-101894943170505.14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-424562263210.43811</v>
      </c>
      <c r="L4630" s="444">
        <f t="shared" ca="1" si="192"/>
        <v>-102319505433715.58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93"/>
        <v>-102319505433715.58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-426331272640.48157</v>
      </c>
      <c r="L4631" s="444">
        <f t="shared" ca="1" si="192"/>
        <v>-102745836706356.06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93"/>
        <v>-102745836706356.06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-428107652943.15027</v>
      </c>
      <c r="L4632" s="444">
        <f t="shared" ca="1" si="192"/>
        <v>-103173944359299.22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93"/>
        <v>-103173944359299.22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-429891434830.41339</v>
      </c>
      <c r="L4633" s="444">
        <f t="shared" ca="1" si="192"/>
        <v>-103603835794129.63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93"/>
        <v>-103603835794129.63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-431682649142.20679</v>
      </c>
      <c r="L4634" s="444">
        <f t="shared" ca="1" si="192"/>
        <v>-104035518443271.83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93"/>
        <v>-104035518443271.83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-433481326846.96594</v>
      </c>
      <c r="L4635" s="444">
        <f t="shared" ca="1" si="192"/>
        <v>-104468999770118.8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93"/>
        <v>-104468999770118.8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-435287499042.16162</v>
      </c>
      <c r="L4636" s="444">
        <f t="shared" ca="1" si="192"/>
        <v>-104904287269160.95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93"/>
        <v>-104904287269160.95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-437101196954.83728</v>
      </c>
      <c r="L4637" s="444">
        <f t="shared" ca="1" si="192"/>
        <v>-105341388466115.8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93"/>
        <v>-105341388466115.8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-438922451942.14917</v>
      </c>
      <c r="L4638" s="444">
        <f t="shared" ca="1" si="192"/>
        <v>-105780310918057.95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93"/>
        <v>-105780310918057.95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-440751295491.90814</v>
      </c>
      <c r="L4639" s="444">
        <f t="shared" ca="1" si="192"/>
        <v>-106221062213549.86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93"/>
        <v>-106221062213549.86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-442587759223.12439</v>
      </c>
      <c r="L4640" s="444">
        <f t="shared" ca="1" si="192"/>
        <v>-106663649972772.98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93"/>
        <v>-106663649972772.98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-444431874886.55408</v>
      </c>
      <c r="L4641" s="444">
        <f t="shared" ca="1" si="192"/>
        <v>-107108081847659.53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93"/>
        <v>-107108081847659.53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-446283674365.24805</v>
      </c>
      <c r="L4642" s="444">
        <f t="shared" ca="1" si="192"/>
        <v>-107554365522024.78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93"/>
        <v>-107554365522024.78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-448143189675.10327</v>
      </c>
      <c r="L4643" s="444">
        <f t="shared" ca="1" si="192"/>
        <v>-108002508711699.89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93"/>
        <v>-108002508711699.89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-450010452965.4162</v>
      </c>
      <c r="L4644" s="444">
        <f t="shared" ca="1" si="192"/>
        <v>-108452519164665.31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93"/>
        <v>-108452519164665.31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-451885496519.43878</v>
      </c>
      <c r="L4645" s="444">
        <f t="shared" ca="1" si="192"/>
        <v>-108904404661184.75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93"/>
        <v>-108904404661184.75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-453768352754.93646</v>
      </c>
      <c r="L4646" s="444">
        <f t="shared" ca="1" si="192"/>
        <v>-109358173013939.69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93"/>
        <v>-109358173013939.69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-455659054224.74872</v>
      </c>
      <c r="L4647" s="444">
        <f t="shared" ca="1" si="192"/>
        <v>-109813832068164.44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93"/>
        <v>-109813832068164.44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-457557633617.35181</v>
      </c>
      <c r="L4648" s="444">
        <f t="shared" ca="1" si="192"/>
        <v>-110271389701781.8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93"/>
        <v>-110271389701781.8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-459464123757.42419</v>
      </c>
      <c r="L4649" s="444">
        <f t="shared" ca="1" si="192"/>
        <v>-110730853825539.22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93"/>
        <v>-110730853825539.22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-461378557606.41339</v>
      </c>
      <c r="L4650" s="444">
        <f t="shared" ca="1" si="192"/>
        <v>-111192232383145.63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93"/>
        <v>-111192232383145.63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-463300968263.10675</v>
      </c>
      <c r="L4651" s="444">
        <f t="shared" ca="1" si="192"/>
        <v>-111655533351408.73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93"/>
        <v>-111655533351408.73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-465231388964.20313</v>
      </c>
      <c r="L4652" s="444">
        <f t="shared" ca="1" si="192"/>
        <v>-112120764740372.94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93"/>
        <v>-112120764740372.94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-467169853084.88721</v>
      </c>
      <c r="L4653" s="444">
        <f t="shared" ca="1" si="192"/>
        <v>-112587934593457.83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93"/>
        <v>-112587934593457.83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-469116394139.40759</v>
      </c>
      <c r="L4654" s="444">
        <f t="shared" ca="1" si="192"/>
        <v>-113057050987597.23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93"/>
        <v>-113057050987597.23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-471071045781.65509</v>
      </c>
      <c r="L4655" s="444">
        <f t="shared" ca="1" si="192"/>
        <v>-113528122033378.89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93"/>
        <v>-113528122033378.89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-473033841805.7453</v>
      </c>
      <c r="L4656" s="444">
        <f t="shared" ca="1" si="192"/>
        <v>-114001155875184.64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93"/>
        <v>-114001155875184.64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-475004816146.6026</v>
      </c>
      <c r="L4657" s="444">
        <f t="shared" ca="1" si="192"/>
        <v>-114476160691331.25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93"/>
        <v>-114476160691331.25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-476984002880.54688</v>
      </c>
      <c r="L4658" s="444">
        <f t="shared" ca="1" si="192"/>
        <v>-114953144694211.8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93"/>
        <v>-114953144694211.8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-478971436225.88239</v>
      </c>
      <c r="L4659" s="444">
        <f t="shared" ca="1" si="192"/>
        <v>-115432116130437.67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93"/>
        <v>-115432116130437.67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-480967150543.49036</v>
      </c>
      <c r="L4660" s="444">
        <f t="shared" ca="1" si="192"/>
        <v>-115913083280981.16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93"/>
        <v>-115913083280981.16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-482971180337.42157</v>
      </c>
      <c r="L4661" s="444">
        <f t="shared" ca="1" si="192"/>
        <v>-116396054461318.58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93"/>
        <v>-116396054461318.58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-484983560255.49408</v>
      </c>
      <c r="L4662" s="444">
        <f t="shared" ca="1" si="192"/>
        <v>-116881038021574.08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93"/>
        <v>-116881038021574.08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-487004325089.89197</v>
      </c>
      <c r="L4663" s="444">
        <f t="shared" ca="1" si="192"/>
        <v>-117368042346663.97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93"/>
        <v>-117368042346663.97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-489033509777.76654</v>
      </c>
      <c r="L4664" s="444">
        <f t="shared" ca="1" si="192"/>
        <v>-117857075856441.73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93"/>
        <v>-117857075856441.73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-491071149401.84058</v>
      </c>
      <c r="L4665" s="444">
        <f t="shared" ca="1" si="192"/>
        <v>-118348147005843.58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93"/>
        <v>-118348147005843.58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-493117279191.01495</v>
      </c>
      <c r="L4666" s="444">
        <f t="shared" ca="1" si="192"/>
        <v>-118841264285034.59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93"/>
        <v>-118841264285034.59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-495171934520.97748</v>
      </c>
      <c r="L4667" s="444">
        <f t="shared" ca="1" si="192"/>
        <v>-119336436219555.58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93"/>
        <v>-119336436219555.58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-497235150914.81488</v>
      </c>
      <c r="L4668" s="444">
        <f t="shared" ca="1" si="192"/>
        <v>-119833671370470.39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93"/>
        <v>-119833671370470.39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-499306964043.62653</v>
      </c>
      <c r="L4669" s="444">
        <f t="shared" ca="1" si="192"/>
        <v>-120332978334514.02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93"/>
        <v>-120332978334514.02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-501387409727.14172</v>
      </c>
      <c r="L4670" s="444">
        <f t="shared" ca="1" si="192"/>
        <v>-120834365744241.16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93"/>
        <v>-120834365744241.16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-503476523934.3382</v>
      </c>
      <c r="L4671" s="444">
        <f t="shared" ca="1" si="192"/>
        <v>-121337842268175.5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93"/>
        <v>-121337842268175.5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-505574342784.06458</v>
      </c>
      <c r="L4672" s="444">
        <f t="shared" ca="1" si="192"/>
        <v>-121843416610959.56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93"/>
        <v>-121843416610959.56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-507680902545.66479</v>
      </c>
      <c r="L4673" s="444">
        <f t="shared" ca="1" si="192"/>
        <v>-122351097513505.23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93"/>
        <v>-122351097513505.23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-509796239639.60516</v>
      </c>
      <c r="L4674" s="444">
        <f t="shared" ca="1" si="192"/>
        <v>-122860893753144.84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93"/>
        <v>-122860893753144.84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-511920390638.10352</v>
      </c>
      <c r="L4675" s="444">
        <f t="shared" ca="1" si="192"/>
        <v>-123372814143782.95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93"/>
        <v>-123372814143782.95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-514053392265.76227</v>
      </c>
      <c r="L4676" s="444">
        <f t="shared" ca="1" si="192"/>
        <v>-123886867536048.72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93"/>
        <v>-123886867536048.72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-516195281400.20306</v>
      </c>
      <c r="L4677" s="444">
        <f t="shared" ca="1" si="192"/>
        <v>-124403062817448.92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93"/>
        <v>-124403062817448.92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-518346095072.70392</v>
      </c>
      <c r="L4678" s="444">
        <f t="shared" ca="1" si="192"/>
        <v>-124921408912521.63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93"/>
        <v>-124921408912521.63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-520505870468.84009</v>
      </c>
      <c r="L4679" s="444">
        <f t="shared" ca="1" si="192"/>
        <v>-125441914782990.47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93"/>
        <v>-125441914782990.47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-522674644929.12695</v>
      </c>
      <c r="L4680" s="444">
        <f t="shared" ca="1" si="192"/>
        <v>-125964589427919.59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93"/>
        <v>-125964589427919.59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-524852455949.66504</v>
      </c>
      <c r="L4681" s="444">
        <f t="shared" ca="1" si="192"/>
        <v>-126489441883869.27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93"/>
        <v>-126489441883869.27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-527039341182.78864</v>
      </c>
      <c r="L4682" s="444">
        <f t="shared" ca="1" si="192"/>
        <v>-127016481225052.05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93"/>
        <v>-127016481225052.05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-529235338437.71686</v>
      </c>
      <c r="L4683" s="444">
        <f t="shared" ca="1" si="192"/>
        <v>-127545716563489.77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93"/>
        <v>-127545716563489.77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-531440485681.20728</v>
      </c>
      <c r="L4684" s="444">
        <f t="shared" ca="1" si="192"/>
        <v>-128077157049170.97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93"/>
        <v>-128077157049170.97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-533654821038.21234</v>
      </c>
      <c r="L4685" s="444">
        <f t="shared" ca="1" si="192"/>
        <v>-128610811870209.19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93"/>
        <v>-128610811870209.19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-535878382792.53821</v>
      </c>
      <c r="L4686" s="444">
        <f t="shared" ca="1" si="192"/>
        <v>-129146690253001.72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93"/>
        <v>-129146690253001.72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-538111209387.50714</v>
      </c>
      <c r="L4687" s="444">
        <f t="shared" ca="1" si="192"/>
        <v>-129684801462389.22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93"/>
        <v>-129684801462389.22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-540353339426.62177</v>
      </c>
      <c r="L4688" s="444">
        <f t="shared" ca="1" si="192"/>
        <v>-130225154801815.84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93"/>
        <v>-130225154801815.84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-542604811674.23267</v>
      </c>
      <c r="L4689" s="444">
        <f t="shared" ca="1" si="192"/>
        <v>-130767759613490.08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93"/>
        <v>-130767759613490.08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-544865665056.20874</v>
      </c>
      <c r="L4690" s="444">
        <f t="shared" ca="1" si="192"/>
        <v>-131312625278546.28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93"/>
        <v>-131312625278546.28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-547135938660.60944</v>
      </c>
      <c r="L4691" s="444">
        <f t="shared" ca="1" si="192"/>
        <v>-131859761217206.89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93"/>
        <v>-131859761217206.89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-549415671738.362</v>
      </c>
      <c r="L4692" s="444">
        <f t="shared" ca="1" si="192"/>
        <v>-132409176888945.25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93"/>
        <v>-132409176888945.25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-551704903703.9386</v>
      </c>
      <c r="L4693" s="444">
        <f t="shared" ca="1" si="192"/>
        <v>-132960881792649.19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93"/>
        <v>-132960881792649.19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-554003674136.03833</v>
      </c>
      <c r="L4694" s="444">
        <f t="shared" ca="1" si="192"/>
        <v>-133514885466785.22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93"/>
        <v>-133514885466785.22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-556312022778.27173</v>
      </c>
      <c r="L4695" s="444">
        <f t="shared" ca="1" si="192"/>
        <v>-134071197489563.48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93"/>
        <v>-134071197489563.48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-558629989539.8479</v>
      </c>
      <c r="L4696" s="444">
        <f t="shared" ca="1" si="192"/>
        <v>-134629827479103.33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93"/>
        <v>-134629827479103.33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-560957614496.26392</v>
      </c>
      <c r="L4697" s="444">
        <f t="shared" ca="1" si="192"/>
        <v>-135190785093599.59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93"/>
        <v>-135190785093599.59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-563294937889.99829</v>
      </c>
      <c r="L4698" s="444">
        <f t="shared" ca="1" si="192"/>
        <v>-135754080031489.59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93"/>
        <v>-135754080031489.59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-565642000131.20667</v>
      </c>
      <c r="L4699" s="444">
        <f t="shared" ca="1" si="192"/>
        <v>-136319722031620.8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93"/>
        <v>-136319722031620.8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-567998841798.41992</v>
      </c>
      <c r="L4700" s="444">
        <f t="shared" ca="1" si="192"/>
        <v>-136887720873419.22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93"/>
        <v>-136887720873419.22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-570365503639.24683</v>
      </c>
      <c r="L4701" s="444">
        <f t="shared" ca="1" si="192"/>
        <v>-137458086377058.47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93"/>
        <v>-137458086377058.47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-572742026571.0769</v>
      </c>
      <c r="L4702" s="444">
        <f t="shared" ca="1" si="192"/>
        <v>-138030828403629.55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93"/>
        <v>-138030828403629.55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-575128451681.78979</v>
      </c>
      <c r="L4703" s="444">
        <f t="shared" ca="1" si="192"/>
        <v>-138605956855311.34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93"/>
        <v>-138605956855311.34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-577524820230.46387</v>
      </c>
      <c r="L4704" s="444">
        <f t="shared" ca="1" si="192"/>
        <v>-139183481675541.81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93"/>
        <v>-139183481675541.81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-579931173648.09082</v>
      </c>
      <c r="L4705" s="444">
        <f t="shared" ca="1" si="192"/>
        <v>-139763412849189.91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93"/>
        <v>-139763412849189.91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-582347553538.29126</v>
      </c>
      <c r="L4706" s="444">
        <f t="shared" ca="1" si="192"/>
        <v>-140345760402728.2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93"/>
        <v>-140345760402728.2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-584774001678.03406</v>
      </c>
      <c r="L4707" s="444">
        <f t="shared" ca="1" si="192"/>
        <v>-140930534404406.25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93"/>
        <v>-140930534404406.25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-587210560018.35938</v>
      </c>
      <c r="L4708" s="444">
        <f t="shared" ca="1" si="192"/>
        <v>-141517744964424.63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93"/>
        <v>-141517744964424.63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-589657270685.10254</v>
      </c>
      <c r="L4709" s="444">
        <f t="shared" ca="1" si="192"/>
        <v>-142107402235109.72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93"/>
        <v>-142107402235109.72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-592114175979.62378</v>
      </c>
      <c r="L4710" s="444">
        <f t="shared" ca="1" si="192"/>
        <v>-142699516411089.34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93"/>
        <v>-142699516411089.34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-594581318379.53894</v>
      </c>
      <c r="L4711" s="444">
        <f t="shared" ca="1" si="192"/>
        <v>-143294097729468.88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93"/>
        <v>-143294097729468.88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-597058740539.45361</v>
      </c>
      <c r="L4712" s="444">
        <f t="shared" ca="1" si="192"/>
        <v>-143891156470008.34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93"/>
        <v>-143891156470008.34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-599546485291.70142</v>
      </c>
      <c r="L4713" s="444">
        <f t="shared" ca="1" si="192"/>
        <v>-144490702955300.03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93"/>
        <v>-144490702955300.03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-602044595647.0835</v>
      </c>
      <c r="L4714" s="444">
        <f t="shared" ca="1" si="192"/>
        <v>-145092747550947.13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93"/>
        <v>-145092747550947.13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-604553114795.61304</v>
      </c>
      <c r="L4715" s="444">
        <f t="shared" ca="1" si="192"/>
        <v>-145697300665742.75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93"/>
        <v>-145697300665742.75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-607072086107.26147</v>
      </c>
      <c r="L4716" s="444">
        <f t="shared" ca="1" si="192"/>
        <v>-146304372751850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93"/>
        <v>-146304372751850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-609601553132.70837</v>
      </c>
      <c r="L4717" s="444">
        <f t="shared" ca="1" si="192"/>
        <v>-146913974304982.72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93"/>
        <v>-146913974304982.72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-612141559604.0946</v>
      </c>
      <c r="L4718" s="444">
        <f t="shared" ca="1" si="192"/>
        <v>-147526115864586.81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93"/>
        <v>-147526115864586.81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-614692149435.77832</v>
      </c>
      <c r="L4719" s="444">
        <f t="shared" ca="1" si="192"/>
        <v>-148140808014022.59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93"/>
        <v>-148140808014022.59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-617253366725.09412</v>
      </c>
      <c r="L4720" s="444">
        <f t="shared" ca="1" si="192"/>
        <v>-148758061380747.69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93"/>
        <v>-148758061380747.69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-619825255753.11536</v>
      </c>
      <c r="L4721" s="444">
        <f t="shared" ca="1" si="192"/>
        <v>-149377886636500.81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93"/>
        <v>-149377886636500.81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-622407860985.42004</v>
      </c>
      <c r="L4722" s="444">
        <f t="shared" ca="1" si="192"/>
        <v>-150000294497486.22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93"/>
        <v>-150000294497486.22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-625001227072.85925</v>
      </c>
      <c r="L4723" s="444">
        <f t="shared" ca="1" si="192"/>
        <v>-150625295724559.06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93"/>
        <v>-150625295724559.06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-627605398852.32947</v>
      </c>
      <c r="L4724" s="444">
        <f t="shared" ca="1" si="192"/>
        <v>-151252901123411.41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93"/>
        <v>-151252901123411.41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-630220421347.54749</v>
      </c>
      <c r="L4725" s="444">
        <f t="shared" ca="1" si="192"/>
        <v>-151883121544758.97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93"/>
        <v>-151883121544758.97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-632846339769.82898</v>
      </c>
      <c r="L4726" s="444">
        <f t="shared" ca="1" si="192"/>
        <v>-152515967884528.81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93"/>
        <v>-152515967884528.81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-635483199518.87</v>
      </c>
      <c r="L4727" s="444">
        <f t="shared" ca="1" si="192"/>
        <v>-153151451084047.69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93"/>
        <v>-153151451084047.69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-638131046183.53198</v>
      </c>
      <c r="L4728" s="444">
        <f t="shared" ca="1" si="192"/>
        <v>-153789582130231.22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93"/>
        <v>-153789582130231.22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-640789925542.63013</v>
      </c>
      <c r="L4729" s="444">
        <f t="shared" ca="1" si="192"/>
        <v>-154430372055773.84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93"/>
        <v>-154430372055773.84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-643459883565.72437</v>
      </c>
      <c r="L4730" s="444">
        <f t="shared" ca="1" si="192"/>
        <v>-155073831939339.56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93"/>
        <v>-155073831939339.56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-646140966413.91479</v>
      </c>
      <c r="L4731" s="444">
        <f t="shared" ca="1" si="192"/>
        <v>-155719972905753.47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93"/>
        <v>-155719972905753.47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-648833220440.6394</v>
      </c>
      <c r="L4732" s="444">
        <f t="shared" ca="1" si="192"/>
        <v>-156368806126194.09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93"/>
        <v>-156368806126194.09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-651536692192.47534</v>
      </c>
      <c r="L4733" s="444">
        <f t="shared" ca="1" si="192"/>
        <v>-157020342818386.56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93"/>
        <v>-157020342818386.56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-654251428409.94397</v>
      </c>
      <c r="L4734" s="444">
        <f t="shared" ca="1" si="192"/>
        <v>-157674594246796.5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93"/>
        <v>-157674594246796.5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-656977476028.31873</v>
      </c>
      <c r="L4735" s="444">
        <f t="shared" ca="1" si="192"/>
        <v>-158331571722824.81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93"/>
        <v>-158331571722824.81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-659714882178.43677</v>
      </c>
      <c r="L4736" s="444">
        <f t="shared" ca="1" si="192"/>
        <v>-158991286605003.25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93"/>
        <v>-158991286605003.25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-662463694187.51355</v>
      </c>
      <c r="L4737" s="444">
        <f t="shared" ca="1" si="192"/>
        <v>-159653750299190.75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93"/>
        <v>-159653750299190.75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-665223959579.96143</v>
      </c>
      <c r="L4738" s="444">
        <f t="shared" ca="1" si="192"/>
        <v>-160318974258770.72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93"/>
        <v>-160318974258770.72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-667995726078.2113</v>
      </c>
      <c r="L4739" s="444">
        <f t="shared" ca="1" si="192"/>
        <v>-160986969984848.94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93"/>
        <v>-160986969984848.94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-670779041603.53723</v>
      </c>
      <c r="L4740" s="444">
        <f t="shared" ca="1" si="192"/>
        <v>-161657749026452.47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93"/>
        <v>-161657749026452.47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-673573954276.88525</v>
      </c>
      <c r="L4741" s="444">
        <f t="shared" ca="1" si="192"/>
        <v>-162331322980729.34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93"/>
        <v>-162331322980729.34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-676380512419.70557</v>
      </c>
      <c r="L4742" s="444">
        <f t="shared" ca="1" si="192"/>
        <v>-163007703493149.06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93"/>
        <v>-163007703493149.06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-679198764554.78772</v>
      </c>
      <c r="L4743" s="444">
        <f t="shared" ca="1" si="192"/>
        <v>-163686902257703.84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93"/>
        <v>-163686902257703.84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-682028759407.09937</v>
      </c>
      <c r="L4744" s="444">
        <f t="shared" ca="1" si="192"/>
        <v>-164368931017110.94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93"/>
        <v>-164368931017110.94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-684870545904.62891</v>
      </c>
      <c r="L4745" s="444">
        <f t="shared" ca="1" si="192"/>
        <v>-165053801563015.56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93"/>
        <v>-165053801563015.56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-687724173179.23145</v>
      </c>
      <c r="L4746" s="444">
        <f t="shared" ca="1" si="192"/>
        <v>-165741525736194.78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93"/>
        <v>-165741525736194.78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-690589690567.47827</v>
      </c>
      <c r="L4747" s="444">
        <f t="shared" ca="1" si="192"/>
        <v>-166432115426762.25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93"/>
        <v>-166432115426762.25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-693467147611.5094</v>
      </c>
      <c r="L4748" s="444">
        <f t="shared" ca="1" si="192"/>
        <v>-167125582574373.75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93"/>
        <v>-167125582574373.75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-696356594059.89063</v>
      </c>
      <c r="L4749" s="444">
        <f t="shared" ca="1" si="192"/>
        <v>-167821939168433.63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93"/>
        <v>-167821939168433.63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-699258079868.47339</v>
      </c>
      <c r="L4750" s="444">
        <f t="shared" ca="1" si="192"/>
        <v>-168521197248302.09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93"/>
        <v>-168521197248302.09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-702171655201.25867</v>
      </c>
      <c r="L4751" s="444">
        <f t="shared" ca="1" si="192"/>
        <v>-169223368903503.34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93"/>
        <v>-169223368903503.34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-705097370431.26392</v>
      </c>
      <c r="L4752" s="444">
        <f t="shared" ca="1" si="192"/>
        <v>-169928466273934.59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93"/>
        <v>-169928466273934.59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-708035276141.39417</v>
      </c>
      <c r="L4753" s="444">
        <f t="shared" ca="1" si="192"/>
        <v>-170636501550076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93"/>
        <v>-170636501550076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-710985423125.31665</v>
      </c>
      <c r="L4754" s="444">
        <f t="shared" ca="1" si="192"/>
        <v>-171347486973201.31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93"/>
        <v>-171347486973201.31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-713947862388.33875</v>
      </c>
      <c r="L4755" s="444">
        <f t="shared" ca="1" si="192"/>
        <v>-172061434835589.66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93"/>
        <v>-172061434835589.66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-716922645148.29028</v>
      </c>
      <c r="L4756" s="444">
        <f t="shared" ca="1" si="192"/>
        <v>-172778357480737.94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93"/>
        <v>-172778357480737.94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-719909822836.40808</v>
      </c>
      <c r="L4757" s="444">
        <f t="shared" ca="1" si="192"/>
        <v>-173498267303574.34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93"/>
        <v>-173498267303574.34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-722909447098.22644</v>
      </c>
      <c r="L4758" s="444">
        <f t="shared" ca="1" si="192"/>
        <v>-174221176750672.56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93"/>
        <v>-174221176750672.56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-725921569794.46899</v>
      </c>
      <c r="L4759" s="444">
        <f t="shared" ca="1" si="192"/>
        <v>-174947098320467.03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93"/>
        <v>-174947098320467.03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-728946243001.94592</v>
      </c>
      <c r="L4760" s="444">
        <f t="shared" ca="1" si="192"/>
        <v>-175676044563468.97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93"/>
        <v>-175676044563468.97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-731983519014.45398</v>
      </c>
      <c r="L4761" s="444">
        <f t="shared" ca="1" si="192"/>
        <v>-176408028082483.44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93"/>
        <v>-176408028082483.44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-735033450343.68103</v>
      </c>
      <c r="L4762" s="444">
        <f t="shared" ca="1" si="192"/>
        <v>-177143061532827.13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93"/>
        <v>-177143061532827.13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-738096089720.11304</v>
      </c>
      <c r="L4763" s="444">
        <f t="shared" ca="1" si="192"/>
        <v>-177881157622547.25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93"/>
        <v>-177881157622547.25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-741171490093.9469</v>
      </c>
      <c r="L4764" s="444">
        <f t="shared" ca="1" si="192"/>
        <v>-178622329112641.19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93"/>
        <v>-178622329112641.19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-744259704636.00488</v>
      </c>
      <c r="L4765" s="444">
        <f t="shared" ca="1" si="192"/>
        <v>-179366588817277.19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93"/>
        <v>-179366588817277.19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-747360786738.65491</v>
      </c>
      <c r="L4766" s="444">
        <f t="shared" ca="1" si="192"/>
        <v>-180113949604015.84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93"/>
        <v>-180113949604015.84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-750474790016.73267</v>
      </c>
      <c r="L4767" s="444">
        <f t="shared" ca="1" si="192"/>
        <v>-180864424394032.56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93"/>
        <v>-180864424394032.56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-753601768308.46899</v>
      </c>
      <c r="L4768" s="444">
        <f t="shared" ca="1" si="192"/>
        <v>-181618026162341.03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93"/>
        <v>-181618026162341.03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-756741775676.4209</v>
      </c>
      <c r="L4769" s="444">
        <f t="shared" ca="1" si="192"/>
        <v>-182374767938017.44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93"/>
        <v>-182374767938017.44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-759894866408.40601</v>
      </c>
      <c r="L4770" s="444">
        <f t="shared" ca="1" si="192"/>
        <v>-183134662804425.84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93"/>
        <v>-183134662804425.84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-763061095018.44104</v>
      </c>
      <c r="L4771" s="444">
        <f t="shared" ca="1" si="192"/>
        <v>-183897723899444.28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93"/>
        <v>-183897723899444.28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-766240516247.68445</v>
      </c>
      <c r="L4772" s="444">
        <f t="shared" ca="1" si="192"/>
        <v>-184663964415691.97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93"/>
        <v>-184663964415691.97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-769433185065.38318</v>
      </c>
      <c r="L4773" s="444">
        <f t="shared" ca="1" si="192"/>
        <v>-185433397600757.34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93"/>
        <v>-185433397600757.34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-772639156669.82227</v>
      </c>
      <c r="L4774" s="444">
        <f t="shared" ca="1" si="192"/>
        <v>-186206036757427.16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93"/>
        <v>-186206036757427.16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-775858486489.27979</v>
      </c>
      <c r="L4775" s="444">
        <f t="shared" ca="1" si="192"/>
        <v>-186981895243916.44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93"/>
        <v>-186981895243916.44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-779091230182.98511</v>
      </c>
      <c r="L4776" s="444">
        <f t="shared" ca="1" si="192"/>
        <v>-187760986474099.44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93"/>
        <v>-187760986474099.44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-782337443642.08093</v>
      </c>
      <c r="L4777" s="444">
        <f t="shared" ca="1" si="192"/>
        <v>-188543323917741.53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93"/>
        <v>-188543323917741.53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-785597182990.58972</v>
      </c>
      <c r="L4778" s="444">
        <f t="shared" ca="1" si="192"/>
        <v>-189328921100732.13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93"/>
        <v>-189328921100732.13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-788870504586.38379</v>
      </c>
      <c r="L4779" s="444">
        <f t="shared" ca="1" si="192"/>
        <v>-190117791605318.5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93"/>
        <v>-190117791605318.5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-792157465022.1604</v>
      </c>
      <c r="L4780" s="444">
        <f t="shared" ca="1" si="192"/>
        <v>-190909949070340.66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93"/>
        <v>-190909949070340.66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-795458121126.41943</v>
      </c>
      <c r="L4781" s="444">
        <f t="shared" ca="1" si="192"/>
        <v>-191705407191467.06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93"/>
        <v>-191705407191467.06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-798772529964.44604</v>
      </c>
      <c r="L4782" s="444">
        <f t="shared" ca="1" si="192"/>
        <v>-192504179721431.5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93"/>
        <v>-192504179721431.5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-802100748839.29785</v>
      </c>
      <c r="L4783" s="444">
        <f t="shared" ca="1" si="192"/>
        <v>-193306280470270.81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93"/>
        <v>-193306280470270.81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-805442835292.79504</v>
      </c>
      <c r="L4784" s="444">
        <f t="shared" ca="1" si="192"/>
        <v>-194111723305563.59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93"/>
        <v>-194111723305563.59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-808798847106.51501</v>
      </c>
      <c r="L4785" s="444">
        <f t="shared" ca="1" si="192"/>
        <v>-194920522152670.09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93"/>
        <v>-194920522152670.09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-812168842302.79199</v>
      </c>
      <c r="L4786" s="444">
        <f t="shared" ca="1" si="192"/>
        <v>-195732690994972.88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93"/>
        <v>-195732690994972.88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-815552879145.72034</v>
      </c>
      <c r="L4787" s="444">
        <f t="shared" ca="1" si="192"/>
        <v>-196548243874118.59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93"/>
        <v>-196548243874118.59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-818951016142.16077</v>
      </c>
      <c r="L4788" s="444">
        <f t="shared" ca="1" si="192"/>
        <v>-197367194890260.75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93"/>
        <v>-197367194890260.75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-822363312042.75317</v>
      </c>
      <c r="L4789" s="444">
        <f t="shared" ca="1" si="192"/>
        <v>-198189558202303.5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93"/>
        <v>-198189558202303.5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-825789825842.93127</v>
      </c>
      <c r="L4790" s="444">
        <f t="shared" ca="1" si="192"/>
        <v>-199015348028146.44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93"/>
        <v>-199015348028146.44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-829230616783.94348</v>
      </c>
      <c r="L4791" s="444">
        <f t="shared" ca="1" si="192"/>
        <v>-199844578644930.38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93"/>
        <v>-199844578644930.38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-832685744353.87659</v>
      </c>
      <c r="L4792" s="444">
        <f t="shared" ca="1" si="192"/>
        <v>-200677264389284.25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93"/>
        <v>-200677264389284.25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-836155268288.68433</v>
      </c>
      <c r="L4793" s="444">
        <f t="shared" ca="1" si="192"/>
        <v>-201513419657572.94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93"/>
        <v>-201513419657572.94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-839639248573.22058</v>
      </c>
      <c r="L4794" s="444">
        <f t="shared" ca="1" si="192"/>
        <v>-202353058906146.16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93"/>
        <v>-202353058906146.16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-843137745442.27563</v>
      </c>
      <c r="L4795" s="444">
        <f t="shared" ca="1" si="192"/>
        <v>-203196196651588.44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93"/>
        <v>-203196196651588.44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-846650819381.61853</v>
      </c>
      <c r="L4796" s="444">
        <f t="shared" ca="1" si="192"/>
        <v>-204042847470970.06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93"/>
        <v>-204042847470970.06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-850178531129.04187</v>
      </c>
      <c r="L4797" s="444">
        <f t="shared" ca="1" si="192"/>
        <v>-204893026002099.09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93"/>
        <v>-204893026002099.09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-853720941675.41284</v>
      </c>
      <c r="L4798" s="444">
        <f t="shared" ca="1" si="192"/>
        <v>-205746746943774.5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93"/>
        <v>-205746746943774.5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-857278112265.72705</v>
      </c>
      <c r="L4799" s="444">
        <f t="shared" ca="1" si="192"/>
        <v>-206604025056040.22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93"/>
        <v>-206604025056040.22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-860850104400.1676</v>
      </c>
      <c r="L4800" s="444">
        <f t="shared" ca="1" si="192"/>
        <v>-207464875160440.38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93"/>
        <v>-207464875160440.38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-864436979835.16821</v>
      </c>
      <c r="L4801" s="444">
        <f t="shared" ca="1" si="192"/>
        <v>-208329312140275.53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93"/>
        <v>-208329312140275.53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-868038800584.48132</v>
      </c>
      <c r="L4802" s="444">
        <f t="shared" ca="1" si="192"/>
        <v>-209197350940860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93"/>
        <v>-209197350940860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-871655628920.25</v>
      </c>
      <c r="L4803" s="444">
        <f t="shared" ca="1" si="192"/>
        <v>-210069006569780.25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93"/>
        <v>-210069006569780.25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-875287527374.08435</v>
      </c>
      <c r="L4804" s="444">
        <f t="shared" ca="1" si="192"/>
        <v>-210944294097154.34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93"/>
        <v>-210944294097154.34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-878934558738.14307</v>
      </c>
      <c r="L4805" s="444">
        <f t="shared" ca="1" si="192"/>
        <v>-211823228655892.5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93"/>
        <v>-211823228655892.5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-882596786066.21875</v>
      </c>
      <c r="L4806" s="444">
        <f t="shared" ca="1" si="192"/>
        <v>-212705825441958.72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93"/>
        <v>-212705825441958.72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-886274272674.828</v>
      </c>
      <c r="L4807" s="444">
        <f t="shared" ca="1" si="192"/>
        <v>-213592099714633.53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93"/>
        <v>-213592099714633.53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-889967082144.3064</v>
      </c>
      <c r="L4808" s="444">
        <f t="shared" ca="1" si="192"/>
        <v>-214482066796777.84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93"/>
        <v>-214482066796777.84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-893675278319.90771</v>
      </c>
      <c r="L4809" s="444">
        <f t="shared" ca="1" si="192"/>
        <v>-215375742075097.75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93"/>
        <v>-215375742075097.75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-897398925312.90723</v>
      </c>
      <c r="L4810" s="444">
        <f t="shared" ca="1" si="192"/>
        <v>-216273141000410.66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93"/>
        <v>-216273141000410.66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-901138087501.71106</v>
      </c>
      <c r="L4811" s="444">
        <f t="shared" ca="1" si="192"/>
        <v>-217174279087912.38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93"/>
        <v>-217174279087912.38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-904892829532.96826</v>
      </c>
      <c r="L4812" s="444">
        <f t="shared" ca="1" si="192"/>
        <v>-218079171917445.34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93"/>
        <v>-218079171917445.34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-908663216322.68896</v>
      </c>
      <c r="L4813" s="444">
        <f t="shared" ca="1" si="192"/>
        <v>-218987835133768.03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93"/>
        <v>-218987835133768.03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-912449313057.36682</v>
      </c>
      <c r="L4814" s="444">
        <f t="shared" ca="1" si="192"/>
        <v>-219900284446825.41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93"/>
        <v>-219900284446825.41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-916251185195.10571</v>
      </c>
      <c r="L4815" s="444">
        <f t="shared" ca="1" si="192"/>
        <v>-220816535632020.5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93"/>
        <v>-220816535632020.5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-920068898466.7522</v>
      </c>
      <c r="L4816" s="444">
        <f t="shared" ca="1" si="192"/>
        <v>-221736604530487.25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93"/>
        <v>-221736604530487.25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-923902518877.03015</v>
      </c>
      <c r="L4817" s="444">
        <f t="shared" ca="1" si="192"/>
        <v>-222660507049364.28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93"/>
        <v>-222660507049364.28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-927752112705.68445</v>
      </c>
      <c r="L4818" s="444">
        <f t="shared" ca="1" si="192"/>
        <v>-223588259162069.97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93"/>
        <v>-223588259162069.97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-931617746508.625</v>
      </c>
      <c r="L4819" s="444">
        <f t="shared" ca="1" si="192"/>
        <v>-224519876908578.59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93"/>
        <v>-224519876908578.59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-935499487119.07764</v>
      </c>
      <c r="L4820" s="444">
        <f t="shared" ca="1" si="192"/>
        <v>-225455376395697.66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93"/>
        <v>-225455376395697.66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-939397401648.74011</v>
      </c>
      <c r="L4821" s="444">
        <f t="shared" ca="1" si="192"/>
        <v>-226394773797346.41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93"/>
        <v>-226394773797346.41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-943311557488.94336</v>
      </c>
      <c r="L4822" s="444">
        <f t="shared" ca="1" si="192"/>
        <v>-227338085354835.34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93"/>
        <v>-227338085354835.34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-947242022311.81409</v>
      </c>
      <c r="L4823" s="444">
        <f t="shared" ca="1" si="192"/>
        <v>-228285327377147.16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93"/>
        <v>-228285327377147.16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-951188864071.44666</v>
      </c>
      <c r="L4824" s="444">
        <f t="shared" ca="1" si="192"/>
        <v>-229236516241218.59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93"/>
        <v>-229236516241218.59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-955152151005.07751</v>
      </c>
      <c r="L4825" s="444">
        <f t="shared" ca="1" si="192"/>
        <v>-230191668392223.66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93"/>
        <v>-230191668392223.66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-959131951634.26526</v>
      </c>
      <c r="L4826" s="444">
        <f t="shared" ca="1" si="192"/>
        <v>-231150800343857.91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93"/>
        <v>-231150800343857.91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-963128334766.07458</v>
      </c>
      <c r="L4827" s="444">
        <f t="shared" ca="1" si="192"/>
        <v>-232113928678623.97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93"/>
        <v>-232113928678623.97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-967141369494.26648</v>
      </c>
      <c r="L4828" s="444">
        <f t="shared" ca="1" si="192"/>
        <v>-233081070048118.25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93"/>
        <v>-233081070048118.25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-971171125200.49255</v>
      </c>
      <c r="L4829" s="444">
        <f t="shared" ca="1" si="192"/>
        <v>-234052241173318.75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93"/>
        <v>-234052241173318.75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-975217671555.49475</v>
      </c>
      <c r="L4830" s="444">
        <f t="shared" ca="1" si="192"/>
        <v>-235027458844874.25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93"/>
        <v>-235027458844874.25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-979281078520.30933</v>
      </c>
      <c r="L4831" s="444">
        <f t="shared" ca="1" si="192"/>
        <v>-236006739923394.56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93"/>
        <v>-236006739923394.56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-983361416347.47742</v>
      </c>
      <c r="L4832" s="444">
        <f t="shared" ca="1" si="192"/>
        <v>-236990101339742.03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93"/>
        <v>-236990101339742.03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-987458755582.25842</v>
      </c>
      <c r="L4833" s="444">
        <f t="shared" ca="1" si="192"/>
        <v>-237977560095324.28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93"/>
        <v>-237977560095324.28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-991573167063.85132</v>
      </c>
      <c r="L4834" s="444">
        <f t="shared" ca="1" si="192"/>
        <v>-238969133262388.13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93"/>
        <v>-238969133262388.13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-995704721926.61719</v>
      </c>
      <c r="L4835" s="444">
        <f t="shared" ca="1" si="192"/>
        <v>-239964837984314.75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93"/>
        <v>-239964837984314.75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-999853491601.31152</v>
      </c>
      <c r="L4836" s="444">
        <f t="shared" ca="1" si="192"/>
        <v>-240964691475916.06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93"/>
        <v>-240964691475916.06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-1004019547816.3168</v>
      </c>
      <c r="L4837" s="444">
        <f t="shared" ca="1" si="192"/>
        <v>-241968711023732.38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93"/>
        <v>-241968711023732.38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-1008202962598.8848</v>
      </c>
      <c r="L4838" s="444">
        <f t="shared" ca="1" si="192"/>
        <v>-242976913986331.25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93"/>
        <v>-242976913986331.25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-1012403808276.3802</v>
      </c>
      <c r="L4839" s="444">
        <f t="shared" ca="1" si="192"/>
        <v>-243989317794607.63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93"/>
        <v>-243989317794607.63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-1016622157477.5317</v>
      </c>
      <c r="L4840" s="444">
        <f t="shared" ca="1" si="192"/>
        <v>-245005939952085.16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93"/>
        <v>-245005939952085.16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-1020858083133.6881</v>
      </c>
      <c r="L4841" s="444">
        <f t="shared" ca="1" si="192"/>
        <v>-246026798035218.84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93"/>
        <v>-246026798035218.84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-1025111658480.0786</v>
      </c>
      <c r="L4842" s="444">
        <f t="shared" ca="1" si="192"/>
        <v>-247051909693698.94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93"/>
        <v>-247051909693698.94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-1029382957057.0789</v>
      </c>
      <c r="L4843" s="444">
        <f t="shared" ca="1" si="192"/>
        <v>-248081292650756.03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93"/>
        <v>-248081292650756.03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-1033672052711.4835</v>
      </c>
      <c r="L4844" s="444">
        <f t="shared" ca="1" si="192"/>
        <v>-249114964703467.5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93"/>
        <v>-249114964703467.5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-1037979019597.7813</v>
      </c>
      <c r="L4845" s="444">
        <f t="shared" ca="1" si="192"/>
        <v>-250152943723065.28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93"/>
        <v>-250152943723065.28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-1042303932179.4386</v>
      </c>
      <c r="L4846" s="444">
        <f t="shared" ca="1" si="192"/>
        <v>-251195247655244.72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93"/>
        <v>-251195247655244.72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-1046646865230.1864</v>
      </c>
      <c r="L4847" s="444">
        <f t="shared" ca="1" si="192"/>
        <v>-252241894520474.91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93"/>
        <v>-252241894520474.91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-1051007893835.3123</v>
      </c>
      <c r="L4848" s="444">
        <f t="shared" ca="1" si="192"/>
        <v>-253292902414310.22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93"/>
        <v>-253292902414310.22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-1055387093392.9594</v>
      </c>
      <c r="L4849" s="444">
        <f t="shared" ca="1" si="192"/>
        <v>-254348289507703.19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93"/>
        <v>-254348289507703.19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-1059784539615.4299</v>
      </c>
      <c r="L4850" s="444">
        <f t="shared" ca="1" si="192"/>
        <v>-255408074047318.63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93"/>
        <v>-255408074047318.63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-1064200308530.4941</v>
      </c>
      <c r="L4851" s="444">
        <f t="shared" ca="1" si="192"/>
        <v>-256472274355849.13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93"/>
        <v>-256472274355849.13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-1068634476482.7047</v>
      </c>
      <c r="L4852" s="444">
        <f t="shared" ca="1" si="192"/>
        <v>-257540908832331.84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93"/>
        <v>-257540908832331.84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-1073087120134.7159</v>
      </c>
      <c r="L4853" s="444">
        <f t="shared" ref="L4853:L5107" ca="1" si="197">I4853-J4853+K4853</f>
        <v>-258613995952466.56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98">L4853</f>
        <v>-258613995952466.56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-1077558316468.6105</v>
      </c>
      <c r="L4854" s="444">
        <f t="shared" ca="1" si="197"/>
        <v>-259691554268935.19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98"/>
        <v>-259691554268935.19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-1082048142787.23</v>
      </c>
      <c r="L4855" s="444">
        <f t="shared" ca="1" si="197"/>
        <v>-260773602411722.41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98"/>
        <v>-260773602411722.41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-1086556676715.5101</v>
      </c>
      <c r="L4856" s="444">
        <f t="shared" ca="1" si="197"/>
        <v>-261860159088437.91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98"/>
        <v>-261860159088437.91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-1091083996201.8246</v>
      </c>
      <c r="L4857" s="444">
        <f t="shared" ca="1" si="197"/>
        <v>-262951243084639.72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98"/>
        <v>-262951243084639.72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-1095630179519.3322</v>
      </c>
      <c r="L4858" s="444">
        <f t="shared" ca="1" si="197"/>
        <v>-264046873264159.06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98"/>
        <v>-264046873264159.06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-1100195305267.3293</v>
      </c>
      <c r="L4859" s="444">
        <f t="shared" ca="1" si="197"/>
        <v>-265147068569426.41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98"/>
        <v>-265147068569426.41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-1104779452372.6101</v>
      </c>
      <c r="L4860" s="444">
        <f t="shared" ca="1" si="197"/>
        <v>-266251848021799.03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98"/>
        <v>-266251848021799.03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-1109382700090.8293</v>
      </c>
      <c r="L4861" s="444">
        <f t="shared" ca="1" si="197"/>
        <v>-267361230721889.88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98"/>
        <v>-267361230721889.88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-1114005128007.8745</v>
      </c>
      <c r="L4862" s="444">
        <f t="shared" ca="1" si="197"/>
        <v>-268475235849897.75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98"/>
        <v>-268475235849897.75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-1118646816041.2405</v>
      </c>
      <c r="L4863" s="444">
        <f t="shared" ca="1" si="197"/>
        <v>-269593882665939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98"/>
        <v>-269593882665939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-1123307844441.4126</v>
      </c>
      <c r="L4864" s="444">
        <f t="shared" ca="1" si="197"/>
        <v>-270717190510380.41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98"/>
        <v>-270717190510380.41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-1127988293793.2515</v>
      </c>
      <c r="L4865" s="444">
        <f t="shared" ca="1" si="197"/>
        <v>-271845178804173.66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98"/>
        <v>-271845178804173.66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-1132688245017.3901</v>
      </c>
      <c r="L4866" s="444">
        <f t="shared" ca="1" si="197"/>
        <v>-272977867049191.03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98"/>
        <v>-272977867049191.03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-1137407779371.6292</v>
      </c>
      <c r="L4867" s="444">
        <f t="shared" ca="1" si="197"/>
        <v>-274115274828562.66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98"/>
        <v>-274115274828562.66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-1142146978452.3445</v>
      </c>
      <c r="L4868" s="444">
        <f t="shared" ca="1" si="197"/>
        <v>-275257421807015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98"/>
        <v>-275257421807015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-1146905924195.8958</v>
      </c>
      <c r="L4869" s="444">
        <f t="shared" ca="1" si="197"/>
        <v>-276404327731210.91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98"/>
        <v>-276404327731210.91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-1151684698880.0454</v>
      </c>
      <c r="L4870" s="444">
        <f t="shared" ca="1" si="197"/>
        <v>-277556012430090.94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98"/>
        <v>-277556012430090.94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-1156483385125.3789</v>
      </c>
      <c r="L4871" s="444">
        <f t="shared" ca="1" si="197"/>
        <v>-278712495815216.31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98"/>
        <v>-278712495815216.31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-1161302065896.7344</v>
      </c>
      <c r="L4872" s="444">
        <f t="shared" ca="1" si="197"/>
        <v>-279873797881113.06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98"/>
        <v>-279873797881113.06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-1166140824504.6377</v>
      </c>
      <c r="L4873" s="444">
        <f t="shared" ca="1" si="197"/>
        <v>-281039938705617.69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98"/>
        <v>-281039938705617.69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-1170999744606.7402</v>
      </c>
      <c r="L4874" s="444">
        <f t="shared" ca="1" si="197"/>
        <v>-282210938450224.44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98"/>
        <v>-282210938450224.44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-1175878910209.2686</v>
      </c>
      <c r="L4875" s="444">
        <f t="shared" ca="1" si="197"/>
        <v>-283386817360433.69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98"/>
        <v>-283386817360433.69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-1180778405668.4736</v>
      </c>
      <c r="L4876" s="444">
        <f t="shared" ca="1" si="197"/>
        <v>-284567595766102.19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98"/>
        <v>-284567595766102.19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-1185698315692.0925</v>
      </c>
      <c r="L4877" s="444">
        <f t="shared" ca="1" si="197"/>
        <v>-285753294081794.25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98"/>
        <v>-285753294081794.25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-1190638725340.8093</v>
      </c>
      <c r="L4878" s="444">
        <f t="shared" ca="1" si="197"/>
        <v>-286943932807135.06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98"/>
        <v>-286943932807135.06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-1195599720029.7295</v>
      </c>
      <c r="L4879" s="444">
        <f t="shared" ca="1" si="197"/>
        <v>-288139532527164.81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98"/>
        <v>-288139532527164.81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-1200581385529.8533</v>
      </c>
      <c r="L4880" s="444">
        <f t="shared" ca="1" si="197"/>
        <v>-289340113912694.69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98"/>
        <v>-289340113912694.69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-1205583807969.5613</v>
      </c>
      <c r="L4881" s="444">
        <f t="shared" ca="1" si="197"/>
        <v>-290545697720664.25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98"/>
        <v>-290545697720664.25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-1210607073836.1011</v>
      </c>
      <c r="L4882" s="444">
        <f t="shared" ca="1" si="197"/>
        <v>-291756304794500.38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98"/>
        <v>-291756304794500.38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-1215651269977.085</v>
      </c>
      <c r="L4883" s="444">
        <f t="shared" ca="1" si="197"/>
        <v>-292971956064477.44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98"/>
        <v>-292971956064477.44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-1220716483601.9893</v>
      </c>
      <c r="L4884" s="444">
        <f t="shared" ca="1" si="197"/>
        <v>-294192672548079.44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98"/>
        <v>-294192672548079.44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-1225802802283.6643</v>
      </c>
      <c r="L4885" s="444">
        <f t="shared" ca="1" si="197"/>
        <v>-295418475350363.13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98"/>
        <v>-295418475350363.13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-1230910313959.8464</v>
      </c>
      <c r="L4886" s="444">
        <f t="shared" ca="1" si="197"/>
        <v>-296649385664323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98"/>
        <v>-296649385664323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-1236039106934.6792</v>
      </c>
      <c r="L4887" s="444">
        <f t="shared" ca="1" si="197"/>
        <v>-297885424771257.69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98"/>
        <v>-297885424771257.69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-1241189269880.2402</v>
      </c>
      <c r="L4888" s="444">
        <f t="shared" ca="1" si="197"/>
        <v>-299126614041137.94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98"/>
        <v>-299126614041137.94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-1246360891838.0747</v>
      </c>
      <c r="L4889" s="444">
        <f t="shared" ca="1" si="197"/>
        <v>-300372974932976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98"/>
        <v>-300372974932976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-1251554062220.7334</v>
      </c>
      <c r="L4890" s="444">
        <f t="shared" ca="1" si="197"/>
        <v>-301624528995196.75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98"/>
        <v>-301624528995196.75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-1256768870813.3198</v>
      </c>
      <c r="L4891" s="444">
        <f t="shared" ca="1" si="197"/>
        <v>-302881297866010.06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98"/>
        <v>-302881297866010.06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-1262005407775.042</v>
      </c>
      <c r="L4892" s="444">
        <f t="shared" ca="1" si="197"/>
        <v>-304143303273785.13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98"/>
        <v>-304143303273785.13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-1267263763640.7712</v>
      </c>
      <c r="L4893" s="444">
        <f t="shared" ca="1" si="197"/>
        <v>-305410567037425.88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98"/>
        <v>-305410567037425.88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-1272544029322.6079</v>
      </c>
      <c r="L4894" s="444">
        <f t="shared" ca="1" si="197"/>
        <v>-306683111066748.5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98"/>
        <v>-306683111066748.5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-1277846296111.4521</v>
      </c>
      <c r="L4895" s="444">
        <f t="shared" ca="1" si="197"/>
        <v>-307960957362859.94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98"/>
        <v>-307960957362859.94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-1283170655678.583</v>
      </c>
      <c r="L4896" s="444">
        <f t="shared" ca="1" si="197"/>
        <v>-309244128018538.5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98"/>
        <v>-309244128018538.5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-1288517200077.2437</v>
      </c>
      <c r="L4897" s="444">
        <f t="shared" ca="1" si="197"/>
        <v>-310532645218615.75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98"/>
        <v>-310532645218615.75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-1293886021744.2322</v>
      </c>
      <c r="L4898" s="444">
        <f t="shared" ca="1" si="197"/>
        <v>-311826531240360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98"/>
        <v>-311826531240360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-1299277213501.5</v>
      </c>
      <c r="L4899" s="444">
        <f t="shared" ca="1" si="197"/>
        <v>-313125808453861.5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98"/>
        <v>-313125808453861.5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-1304690868557.7563</v>
      </c>
      <c r="L4900" s="444">
        <f t="shared" ca="1" si="197"/>
        <v>-314430499322419.25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98"/>
        <v>-314430499322419.25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-1310127080510.0801</v>
      </c>
      <c r="L4901" s="444">
        <f t="shared" ca="1" si="197"/>
        <v>-315740626402929.31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98"/>
        <v>-315740626402929.31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-1315585943345.5388</v>
      </c>
      <c r="L4902" s="444">
        <f t="shared" ca="1" si="197"/>
        <v>-317056212346274.88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98"/>
        <v>-317056212346274.88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-1321067551442.812</v>
      </c>
      <c r="L4903" s="444">
        <f t="shared" ca="1" si="197"/>
        <v>-318377279897717.69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98"/>
        <v>-318377279897717.69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-1326571999573.8237</v>
      </c>
      <c r="L4904" s="444">
        <f t="shared" ca="1" si="197"/>
        <v>-319703851897291.5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98"/>
        <v>-319703851897291.5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-1332099382905.3813</v>
      </c>
      <c r="L4905" s="444">
        <f t="shared" ca="1" si="197"/>
        <v>-321035951280196.88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98"/>
        <v>-321035951280196.88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-1337649797000.8203</v>
      </c>
      <c r="L4906" s="444">
        <f t="shared" ca="1" si="197"/>
        <v>-322373601077197.69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98"/>
        <v>-322373601077197.69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-1343223337821.657</v>
      </c>
      <c r="L4907" s="444">
        <f t="shared" ca="1" si="197"/>
        <v>-323716824415019.38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98"/>
        <v>-323716824415019.38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-1348820101729.2473</v>
      </c>
      <c r="L4908" s="444">
        <f t="shared" ca="1" si="197"/>
        <v>-325065644516748.63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98"/>
        <v>-325065644516748.63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-1354440185486.4526</v>
      </c>
      <c r="L4909" s="444">
        <f t="shared" ca="1" si="197"/>
        <v>-326420084702235.06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98"/>
        <v>-326420084702235.06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-1360083686259.3127</v>
      </c>
      <c r="L4910" s="444">
        <f t="shared" ca="1" si="197"/>
        <v>-327780168388494.38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98"/>
        <v>-327780168388494.38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-1365750701618.7266</v>
      </c>
      <c r="L4911" s="444">
        <f t="shared" ca="1" si="197"/>
        <v>-329145919090113.13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98"/>
        <v>-329145919090113.13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-1371441329542.1379</v>
      </c>
      <c r="L4912" s="444">
        <f t="shared" ca="1" si="197"/>
        <v>-330517360419655.25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98"/>
        <v>-330517360419655.25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-1377155668415.2302</v>
      </c>
      <c r="L4913" s="444">
        <f t="shared" ca="1" si="197"/>
        <v>-331894516088070.5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98"/>
        <v>-331894516088070.5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-1382893817033.627</v>
      </c>
      <c r="L4914" s="444">
        <f t="shared" ca="1" si="197"/>
        <v>-333277409905104.13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98"/>
        <v>-333277409905104.13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-1388655874604.6006</v>
      </c>
      <c r="L4915" s="444">
        <f t="shared" ca="1" si="197"/>
        <v>-334666065779708.75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98"/>
        <v>-334666065779708.75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-1394441940748.7864</v>
      </c>
      <c r="L4916" s="444">
        <f t="shared" ca="1" si="197"/>
        <v>-336060507720457.56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98"/>
        <v>-336060507720457.56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-1400252115501.9065</v>
      </c>
      <c r="L4917" s="444">
        <f t="shared" ca="1" si="197"/>
        <v>-337460759835959.5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98"/>
        <v>-337460759835959.5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-1406086499316.4978</v>
      </c>
      <c r="L4918" s="444">
        <f t="shared" ca="1" si="197"/>
        <v>-338866846335276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98"/>
        <v>-338866846335276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-1411945193063.6499</v>
      </c>
      <c r="L4919" s="444">
        <f t="shared" ca="1" si="197"/>
        <v>-340278791528339.63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98"/>
        <v>-340278791528339.63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-1417828298034.7485</v>
      </c>
      <c r="L4920" s="444">
        <f t="shared" ca="1" si="197"/>
        <v>-341696619826374.38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98"/>
        <v>-341696619826374.38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-1423735915943.2266</v>
      </c>
      <c r="L4921" s="444">
        <f t="shared" ca="1" si="197"/>
        <v>-343120355742317.63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98"/>
        <v>-343120355742317.63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-1429668148926.3235</v>
      </c>
      <c r="L4922" s="444">
        <f t="shared" ca="1" si="197"/>
        <v>-344550023891243.94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98"/>
        <v>-344550023891243.94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-1435625099546.8496</v>
      </c>
      <c r="L4923" s="444">
        <f t="shared" ca="1" si="197"/>
        <v>-345985648990790.81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98"/>
        <v>-345985648990790.81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-1441606870794.9617</v>
      </c>
      <c r="L4924" s="444">
        <f t="shared" ca="1" si="197"/>
        <v>-347427255861585.75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98"/>
        <v>-347427255861585.75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-1447613566089.9407</v>
      </c>
      <c r="L4925" s="444">
        <f t="shared" ca="1" si="197"/>
        <v>-348874869427675.69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98"/>
        <v>-348874869427675.69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-1453645289281.9819</v>
      </c>
      <c r="L4926" s="444">
        <f t="shared" ca="1" si="197"/>
        <v>-350328514716957.69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98"/>
        <v>-350328514716957.69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-1459702144653.9902</v>
      </c>
      <c r="L4927" s="444">
        <f t="shared" ca="1" si="197"/>
        <v>-351788216861611.69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98"/>
        <v>-351788216861611.69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-1465784236923.3821</v>
      </c>
      <c r="L4928" s="444">
        <f t="shared" ca="1" si="197"/>
        <v>-353254001098535.06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98"/>
        <v>-353254001098535.06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-1471891671243.896</v>
      </c>
      <c r="L4929" s="444">
        <f t="shared" ca="1" si="197"/>
        <v>-354725892769778.94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98"/>
        <v>-354725892769778.94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-1478024553207.4121</v>
      </c>
      <c r="L4930" s="444">
        <f t="shared" ca="1" si="197"/>
        <v>-356203917322986.38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98"/>
        <v>-356203917322986.38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-1484182988845.7766</v>
      </c>
      <c r="L4931" s="444">
        <f t="shared" ca="1" si="197"/>
        <v>-357688100311832.13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98"/>
        <v>-357688100311832.13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-1490367084632.6338</v>
      </c>
      <c r="L4932" s="444">
        <f t="shared" ca="1" si="197"/>
        <v>-359178467396464.75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98"/>
        <v>-359178467396464.75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-1496576947485.2698</v>
      </c>
      <c r="L4933" s="444">
        <f t="shared" ca="1" si="197"/>
        <v>-360675044343950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98"/>
        <v>-360675044343950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-1502812684766.4583</v>
      </c>
      <c r="L4934" s="444">
        <f t="shared" ca="1" si="197"/>
        <v>-362177857028716.44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98"/>
        <v>-362177857028716.44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-1509074404286.3184</v>
      </c>
      <c r="L4935" s="444">
        <f t="shared" ca="1" si="197"/>
        <v>-363686931433002.75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98"/>
        <v>-363686931433002.75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-1515362214304.1782</v>
      </c>
      <c r="L4936" s="444">
        <f t="shared" ca="1" si="197"/>
        <v>-365202293647306.94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98"/>
        <v>-365202293647306.94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-1521676223530.4456</v>
      </c>
      <c r="L4937" s="444">
        <f t="shared" ca="1" si="197"/>
        <v>-366723969870837.38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98"/>
        <v>-366723969870837.38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-1528016541128.489</v>
      </c>
      <c r="L4938" s="444">
        <f t="shared" ca="1" si="197"/>
        <v>-368251986411965.88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98"/>
        <v>-368251986411965.88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-1534383276716.5244</v>
      </c>
      <c r="L4939" s="444">
        <f t="shared" ca="1" si="197"/>
        <v>-369786369688682.38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98"/>
        <v>-369786369688682.38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-1540776540369.5098</v>
      </c>
      <c r="L4940" s="444">
        <f t="shared" ca="1" si="197"/>
        <v>-371327146229051.88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98"/>
        <v>-371327146229051.88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-1547196442621.0496</v>
      </c>
      <c r="L4941" s="444">
        <f t="shared" ca="1" si="197"/>
        <v>-372874342671672.94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98"/>
        <v>-372874342671672.94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-1553643094465.304</v>
      </c>
      <c r="L4942" s="444">
        <f t="shared" ca="1" si="197"/>
        <v>-374427985766138.25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98"/>
        <v>-374427985766138.25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-1560116607358.9094</v>
      </c>
      <c r="L4943" s="444">
        <f t="shared" ca="1" si="197"/>
        <v>-375988102373497.19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98"/>
        <v>-375988102373497.19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-1566617093222.905</v>
      </c>
      <c r="L4944" s="444">
        <f t="shared" ca="1" si="197"/>
        <v>-377554719466720.06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98"/>
        <v>-377554719466720.06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-1573144664444.667</v>
      </c>
      <c r="L4945" s="444">
        <f t="shared" ca="1" si="197"/>
        <v>-379127864131164.75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98"/>
        <v>-379127864131164.75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-1579699433879.853</v>
      </c>
      <c r="L4946" s="444">
        <f t="shared" ca="1" si="197"/>
        <v>-380707563565044.63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98"/>
        <v>-380707563565044.63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-1586281514854.3525</v>
      </c>
      <c r="L4947" s="444">
        <f t="shared" ca="1" si="197"/>
        <v>-382293845079899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98"/>
        <v>-382293845079899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-1592891021166.2458</v>
      </c>
      <c r="L4948" s="444">
        <f t="shared" ca="1" si="197"/>
        <v>-383886736101065.25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98"/>
        <v>-383886736101065.25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-1599528067087.772</v>
      </c>
      <c r="L4949" s="444">
        <f t="shared" ca="1" si="197"/>
        <v>-385486264168153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98"/>
        <v>-385486264168153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-1606192767367.3042</v>
      </c>
      <c r="L4950" s="444">
        <f t="shared" ca="1" si="197"/>
        <v>-387092456935520.31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98"/>
        <v>-387092456935520.31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-1612885237231.3347</v>
      </c>
      <c r="L4951" s="444">
        <f t="shared" ca="1" si="197"/>
        <v>-388705342172751.63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98"/>
        <v>-388705342172751.63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-1619605592386.4651</v>
      </c>
      <c r="L4952" s="444">
        <f t="shared" ca="1" si="197"/>
        <v>-390324947765138.06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98"/>
        <v>-390324947765138.06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-1626353949021.4087</v>
      </c>
      <c r="L4953" s="444">
        <f t="shared" ca="1" si="197"/>
        <v>-391951301714159.5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98"/>
        <v>-391951301714159.5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-1633130423808.9978</v>
      </c>
      <c r="L4954" s="444">
        <f t="shared" ca="1" si="197"/>
        <v>-393584432137968.5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98"/>
        <v>-393584432137968.5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-1639935133908.2021</v>
      </c>
      <c r="L4955" s="444">
        <f t="shared" ca="1" si="197"/>
        <v>-395224367271876.69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98"/>
        <v>-395224367271876.69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-1646768196966.1528</v>
      </c>
      <c r="L4956" s="444">
        <f t="shared" ca="1" si="197"/>
        <v>-396871135468842.81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98"/>
        <v>-396871135468842.81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-1653629731120.1785</v>
      </c>
      <c r="L4957" s="444">
        <f t="shared" ca="1" si="197"/>
        <v>-398524765199963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98"/>
        <v>-398524765199963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-1660519854999.8457</v>
      </c>
      <c r="L4958" s="444">
        <f t="shared" ca="1" si="197"/>
        <v>-400185285054962.88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98"/>
        <v>-400185285054962.88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-1667438687729.012</v>
      </c>
      <c r="L4959" s="444">
        <f t="shared" ca="1" si="197"/>
        <v>-401852723742691.88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98"/>
        <v>-401852723742691.88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-1674386348927.8828</v>
      </c>
      <c r="L4960" s="444">
        <f t="shared" ca="1" si="197"/>
        <v>-403527110091619.75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98"/>
        <v>-403527110091619.75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-1681362958715.0823</v>
      </c>
      <c r="L4961" s="444">
        <f t="shared" ca="1" si="197"/>
        <v>-405208473050334.81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98"/>
        <v>-405208473050334.81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-1688368637709.7283</v>
      </c>
      <c r="L4962" s="444">
        <f t="shared" ca="1" si="197"/>
        <v>-406896841688044.56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98"/>
        <v>-406896841688044.56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-1695403507033.519</v>
      </c>
      <c r="L4963" s="444">
        <f t="shared" ca="1" si="197"/>
        <v>-408592245195078.06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98"/>
        <v>-408592245195078.06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-1702467688312.8252</v>
      </c>
      <c r="L4964" s="444">
        <f t="shared" ca="1" si="197"/>
        <v>-410294712883390.88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98"/>
        <v>-410294712883390.88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-1709561303680.7954</v>
      </c>
      <c r="L4965" s="444">
        <f t="shared" ca="1" si="197"/>
        <v>-412004274187071.69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98"/>
        <v>-412004274187071.69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-1716684475779.4653</v>
      </c>
      <c r="L4966" s="444">
        <f t="shared" ca="1" si="197"/>
        <v>-413720958662851.13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98"/>
        <v>-413720958662851.13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-1723837327761.8796</v>
      </c>
      <c r="L4967" s="444">
        <f t="shared" ca="1" si="197"/>
        <v>-415444795990613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98"/>
        <v>-415444795990613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-1731019983294.2207</v>
      </c>
      <c r="L4968" s="444">
        <f t="shared" ca="1" si="197"/>
        <v>-417175815973907.25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98"/>
        <v>-417175815973907.25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-1738232566557.9468</v>
      </c>
      <c r="L4969" s="444">
        <f t="shared" ca="1" si="197"/>
        <v>-418914048540465.19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98"/>
        <v>-418914048540465.19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-1745475202251.9382</v>
      </c>
      <c r="L4970" s="444">
        <f t="shared" ca="1" si="197"/>
        <v>-420659523742717.13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98"/>
        <v>-420659523742717.13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-1752748015594.6548</v>
      </c>
      <c r="L4971" s="444">
        <f t="shared" ca="1" si="197"/>
        <v>-422412271758311.75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98"/>
        <v>-422412271758311.75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-1760051132326.2988</v>
      </c>
      <c r="L4972" s="444">
        <f t="shared" ca="1" si="197"/>
        <v>-424172322890638.06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98"/>
        <v>-424172322890638.06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-1767384678710.9919</v>
      </c>
      <c r="L4973" s="444">
        <f t="shared" ca="1" si="197"/>
        <v>-425939707569349.06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98"/>
        <v>-425939707569349.06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-1774748781538.9543</v>
      </c>
      <c r="L4974" s="444">
        <f t="shared" ca="1" si="197"/>
        <v>-427714456350888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98"/>
        <v>-427714456350888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-1782143568128.7</v>
      </c>
      <c r="L4975" s="444">
        <f t="shared" ca="1" si="197"/>
        <v>-429496599919016.69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98"/>
        <v>-429496599919016.69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-1789569166329.2361</v>
      </c>
      <c r="L4976" s="444">
        <f t="shared" ca="1" si="197"/>
        <v>-431286169085345.94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98"/>
        <v>-431286169085345.94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-1797025704522.2747</v>
      </c>
      <c r="L4977" s="444">
        <f t="shared" ca="1" si="197"/>
        <v>-433083194789868.19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98"/>
        <v>-433083194789868.19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-1804513311624.4507</v>
      </c>
      <c r="L4978" s="444">
        <f t="shared" ca="1" si="197"/>
        <v>-434887708101492.63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98"/>
        <v>-434887708101492.63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-1812032117089.5525</v>
      </c>
      <c r="L4979" s="444">
        <f t="shared" ca="1" si="197"/>
        <v>-436699740218582.19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98"/>
        <v>-436699740218582.19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-1819582250910.759</v>
      </c>
      <c r="L4980" s="444">
        <f t="shared" ca="1" si="197"/>
        <v>-438519322469492.94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98"/>
        <v>-438519322469492.94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-1827163843622.887</v>
      </c>
      <c r="L4981" s="444">
        <f t="shared" ca="1" si="197"/>
        <v>-440346486313115.81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98"/>
        <v>-440346486313115.81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-1834777026304.6492</v>
      </c>
      <c r="L4982" s="444">
        <f t="shared" ca="1" si="197"/>
        <v>-442181263339420.44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98"/>
        <v>-442181263339420.44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-1842421930580.9185</v>
      </c>
      <c r="L4983" s="444">
        <f t="shared" ca="1" si="197"/>
        <v>-444023685270001.38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98"/>
        <v>-444023685270001.38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-1850098688625.0054</v>
      </c>
      <c r="L4984" s="444">
        <f t="shared" ca="1" si="197"/>
        <v>-445873783958626.38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98"/>
        <v>-445873783958626.38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-1857807433160.9431</v>
      </c>
      <c r="L4985" s="444">
        <f t="shared" ca="1" si="197"/>
        <v>-447731591391787.31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98"/>
        <v>-447731591391787.31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-1865548297465.7808</v>
      </c>
      <c r="L4986" s="444">
        <f t="shared" ca="1" si="197"/>
        <v>-449597139689253.06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98"/>
        <v>-449597139689253.06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-1873321415371.8877</v>
      </c>
      <c r="L4987" s="444">
        <f t="shared" ca="1" si="197"/>
        <v>-451470461104624.94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98"/>
        <v>-451470461104624.94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-1881126921269.2703</v>
      </c>
      <c r="L4988" s="444">
        <f t="shared" ca="1" si="197"/>
        <v>-453351588025894.19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98"/>
        <v>-453351588025894.19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-1888964950107.8923</v>
      </c>
      <c r="L4989" s="444">
        <f t="shared" ca="1" si="197"/>
        <v>-455240552976002.06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98"/>
        <v>-455240552976002.06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-1896835637400.0085</v>
      </c>
      <c r="L4990" s="444">
        <f t="shared" ca="1" si="197"/>
        <v>-457137388613402.06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98"/>
        <v>-457137388613402.06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-1904739119222.5088</v>
      </c>
      <c r="L4991" s="444">
        <f t="shared" ca="1" si="197"/>
        <v>-459042127732624.56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98"/>
        <v>-459042127732624.56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-1912675532219.269</v>
      </c>
      <c r="L4992" s="444">
        <f t="shared" ca="1" si="197"/>
        <v>-460954803264843.81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98"/>
        <v>-460954803264843.81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-1920645013603.5159</v>
      </c>
      <c r="L4993" s="444">
        <f t="shared" ca="1" si="197"/>
        <v>-462875448278447.31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98"/>
        <v>-462875448278447.31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-1928647701160.1968</v>
      </c>
      <c r="L4994" s="444">
        <f t="shared" ca="1" si="197"/>
        <v>-464804095979607.5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98"/>
        <v>-464804095979607.5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-1936683733248.3645</v>
      </c>
      <c r="L4995" s="444">
        <f t="shared" ca="1" si="197"/>
        <v>-466740779712855.88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98"/>
        <v>-466740779712855.88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-1944753248803.5662</v>
      </c>
      <c r="L4996" s="444">
        <f t="shared" ca="1" si="197"/>
        <v>-468685532961659.44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98"/>
        <v>-468685532961659.44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-1952856387340.2473</v>
      </c>
      <c r="L4997" s="444">
        <f t="shared" ca="1" si="197"/>
        <v>-470638389348999.69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98"/>
        <v>-470638389348999.69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-1960993288954.1653</v>
      </c>
      <c r="L4998" s="444">
        <f t="shared" ca="1" si="197"/>
        <v>-472599382637953.88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98"/>
        <v>-472599382637953.88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-1969164094324.8076</v>
      </c>
      <c r="L4999" s="444">
        <f t="shared" ca="1" si="197"/>
        <v>-474568546732278.69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98"/>
        <v>-474568546732278.69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-1977368944717.8279</v>
      </c>
      <c r="L5000" s="444">
        <f t="shared" ca="1" si="197"/>
        <v>-476545915676996.5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98"/>
        <v>-476545915676996.5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-1985607981987.4851</v>
      </c>
      <c r="L5001" s="444">
        <f t="shared" ca="1" si="197"/>
        <v>-478531523658984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98"/>
        <v>-478531523658984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-1993881348579.0999</v>
      </c>
      <c r="L5002" s="444">
        <f t="shared" ca="1" si="197"/>
        <v>-480525405007563.13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98"/>
        <v>-480525405007563.13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-2002189187531.5129</v>
      </c>
      <c r="L5003" s="444">
        <f t="shared" ca="1" si="197"/>
        <v>-482527594195094.63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98"/>
        <v>-482527594195094.63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-2010531642479.5605</v>
      </c>
      <c r="L5004" s="444">
        <f t="shared" ca="1" si="197"/>
        <v>-484538125837574.19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98"/>
        <v>-484538125837574.19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-2018908857656.5591</v>
      </c>
      <c r="L5005" s="444">
        <f t="shared" ca="1" si="197"/>
        <v>-486557034695230.75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98"/>
        <v>-486557034695230.75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-2027320977896.7947</v>
      </c>
      <c r="L5006" s="444">
        <f t="shared" ca="1" si="197"/>
        <v>-488584355673127.56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98"/>
        <v>-488584355673127.56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-2035768148638.0315</v>
      </c>
      <c r="L5007" s="444">
        <f t="shared" ca="1" si="197"/>
        <v>-490620123821765.63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98"/>
        <v>-490620123821765.63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-2044250515924.0237</v>
      </c>
      <c r="L5008" s="444">
        <f t="shared" ca="1" si="197"/>
        <v>-492664374337689.63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98"/>
        <v>-492664374337689.63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-2052768226407.04</v>
      </c>
      <c r="L5009" s="444">
        <f t="shared" ca="1" si="197"/>
        <v>-494717142564096.69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98"/>
        <v>-494717142564096.69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-2061321427350.4026</v>
      </c>
      <c r="L5010" s="444">
        <f t="shared" ca="1" si="197"/>
        <v>-496778463991447.06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98"/>
        <v>-496778463991447.06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-2069910266631.0291</v>
      </c>
      <c r="L5011" s="444">
        <f t="shared" ca="1" si="197"/>
        <v>-498848374258078.06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98"/>
        <v>-498848374258078.06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-2078534892741.9919</v>
      </c>
      <c r="L5012" s="444">
        <f t="shared" ca="1" si="197"/>
        <v>-500926909150820.06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98"/>
        <v>-500926909150820.06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-2087195454795.0835</v>
      </c>
      <c r="L5013" s="444">
        <f t="shared" ca="1" si="197"/>
        <v>-503014104605615.13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98"/>
        <v>-503014104605615.13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-2095892102523.3965</v>
      </c>
      <c r="L5014" s="444">
        <f t="shared" ca="1" si="197"/>
        <v>-505109996708138.5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98"/>
        <v>-505109996708138.5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-2104624986283.9104</v>
      </c>
      <c r="L5015" s="444">
        <f t="shared" ca="1" si="197"/>
        <v>-507214621694422.44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98"/>
        <v>-507214621694422.44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-2113394257060.0938</v>
      </c>
      <c r="L5016" s="444">
        <f t="shared" ca="1" si="197"/>
        <v>-509328015951482.5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98"/>
        <v>-509328015951482.5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-2122200066464.5105</v>
      </c>
      <c r="L5017" s="444">
        <f t="shared" ca="1" si="197"/>
        <v>-511450216017947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98"/>
        <v>-511450216017947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-2131042566741.4458</v>
      </c>
      <c r="L5018" s="444">
        <f t="shared" ca="1" si="197"/>
        <v>-513581258584688.44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98"/>
        <v>-513581258584688.44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-2139921910769.5352</v>
      </c>
      <c r="L5019" s="444">
        <f t="shared" ca="1" si="197"/>
        <v>-515721180495458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98"/>
        <v>-515721180495458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-2148838252064.4082</v>
      </c>
      <c r="L5020" s="444">
        <f t="shared" ca="1" si="197"/>
        <v>-517870018747522.44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98"/>
        <v>-517870018747522.44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-2157791744781.3435</v>
      </c>
      <c r="L5021" s="444">
        <f t="shared" ca="1" si="197"/>
        <v>-520027810492303.75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98"/>
        <v>-520027810492303.75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-2166782543717.9319</v>
      </c>
      <c r="L5022" s="444">
        <f t="shared" ca="1" si="197"/>
        <v>-522194593036021.69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98"/>
        <v>-522194593036021.69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-2175810804316.7571</v>
      </c>
      <c r="L5023" s="444">
        <f t="shared" ca="1" si="197"/>
        <v>-524370403840338.44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98"/>
        <v>-524370403840338.44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-2184876682668.0769</v>
      </c>
      <c r="L5024" s="444">
        <f t="shared" ca="1" si="197"/>
        <v>-526555280523006.5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98"/>
        <v>-526555280523006.5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-2193980335512.5273</v>
      </c>
      <c r="L5025" s="444">
        <f t="shared" ca="1" si="197"/>
        <v>-528749260858519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98"/>
        <v>-528749260858519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-2203121920243.8296</v>
      </c>
      <c r="L5026" s="444">
        <f t="shared" ca="1" si="197"/>
        <v>-530952382778762.81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98"/>
        <v>-530952382778762.81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-2212301594911.5117</v>
      </c>
      <c r="L5027" s="444">
        <f t="shared" ca="1" si="197"/>
        <v>-533164684373674.31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98"/>
        <v>-533164684373674.31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-2221519518223.6431</v>
      </c>
      <c r="L5028" s="444">
        <f t="shared" ca="1" si="197"/>
        <v>-535386203891897.94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98"/>
        <v>-535386203891897.94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-2230775849549.5747</v>
      </c>
      <c r="L5029" s="444">
        <f t="shared" ca="1" si="197"/>
        <v>-537616979741447.5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98"/>
        <v>-537616979741447.5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-2240070748922.6978</v>
      </c>
      <c r="L5030" s="444">
        <f t="shared" ca="1" si="197"/>
        <v>-539857050490370.19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98"/>
        <v>-539857050490370.19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-2249404377043.209</v>
      </c>
      <c r="L5031" s="444">
        <f t="shared" ca="1" si="197"/>
        <v>-542106454867413.38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98"/>
        <v>-542106454867413.38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-2258776895280.8892</v>
      </c>
      <c r="L5032" s="444">
        <f t="shared" ca="1" si="197"/>
        <v>-544365231762694.25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98"/>
        <v>-544365231762694.25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-2268188465677.8926</v>
      </c>
      <c r="L5033" s="444">
        <f t="shared" ca="1" si="197"/>
        <v>-546633420228372.13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98"/>
        <v>-546633420228372.13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-2277639250951.5503</v>
      </c>
      <c r="L5034" s="444">
        <f t="shared" ca="1" si="197"/>
        <v>-548911059479323.69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98"/>
        <v>-548911059479323.69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-2287129414497.1821</v>
      </c>
      <c r="L5035" s="444">
        <f t="shared" ca="1" si="197"/>
        <v>-551198188893820.88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98"/>
        <v>-551198188893820.88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-2296659120390.9204</v>
      </c>
      <c r="L5036" s="444">
        <f t="shared" ca="1" si="197"/>
        <v>-553494848014211.81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98"/>
        <v>-553494848014211.81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-2306228533392.5488</v>
      </c>
      <c r="L5037" s="444">
        <f t="shared" ca="1" si="197"/>
        <v>-555801076547604.38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98"/>
        <v>-555801076547604.38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-2315837818948.3516</v>
      </c>
      <c r="L5038" s="444">
        <f t="shared" ca="1" si="197"/>
        <v>-558116914366552.75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98"/>
        <v>-558116914366552.75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-2325487143193.9697</v>
      </c>
      <c r="L5039" s="444">
        <f t="shared" ca="1" si="197"/>
        <v>-560442401509746.75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98"/>
        <v>-560442401509746.75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-2335176672957.2778</v>
      </c>
      <c r="L5040" s="444">
        <f t="shared" ca="1" si="197"/>
        <v>-562777578182704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98"/>
        <v>-562777578182704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-2344906575761.2666</v>
      </c>
      <c r="L5041" s="444">
        <f t="shared" ca="1" si="197"/>
        <v>-565122484758465.25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98"/>
        <v>-565122484758465.25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-2354677019826.9385</v>
      </c>
      <c r="L5042" s="444">
        <f t="shared" ca="1" si="197"/>
        <v>-567477161778292.25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98"/>
        <v>-567477161778292.25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-2364488174076.2178</v>
      </c>
      <c r="L5043" s="444">
        <f t="shared" ca="1" si="197"/>
        <v>-569841649952368.5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98"/>
        <v>-569841649952368.5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-2374340208134.8687</v>
      </c>
      <c r="L5044" s="444">
        <f t="shared" ca="1" si="197"/>
        <v>-572215990160503.38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98"/>
        <v>-572215990160503.38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-2384233292335.4307</v>
      </c>
      <c r="L5045" s="444">
        <f t="shared" ca="1" si="197"/>
        <v>-574600223452838.75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98"/>
        <v>-574600223452838.75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-2394167597720.1616</v>
      </c>
      <c r="L5046" s="444">
        <f t="shared" ca="1" si="197"/>
        <v>-576994391050558.88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98"/>
        <v>-576994391050558.88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-2404143296043.9951</v>
      </c>
      <c r="L5047" s="444">
        <f t="shared" ca="1" si="197"/>
        <v>-579398534346602.88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98"/>
        <v>-579398534346602.88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-2414160559777.5117</v>
      </c>
      <c r="L5048" s="444">
        <f t="shared" ca="1" si="197"/>
        <v>-581812694906380.38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98"/>
        <v>-581812694906380.38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-2424219562109.918</v>
      </c>
      <c r="L5049" s="444">
        <f t="shared" ca="1" si="197"/>
        <v>-584236914468490.25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98"/>
        <v>-584236914468490.25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-2434320476952.0425</v>
      </c>
      <c r="L5050" s="444">
        <f t="shared" ca="1" si="197"/>
        <v>-586671234945442.25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98"/>
        <v>-586671234945442.25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-2444463478939.3428</v>
      </c>
      <c r="L5051" s="444">
        <f t="shared" ca="1" si="197"/>
        <v>-589115698424381.63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98"/>
        <v>-589115698424381.63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-2454648743434.9233</v>
      </c>
      <c r="L5052" s="444">
        <f t="shared" ca="1" si="197"/>
        <v>-591570347167816.5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98"/>
        <v>-591570347167816.5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-2464876446532.5688</v>
      </c>
      <c r="L5053" s="444">
        <f t="shared" ca="1" si="197"/>
        <v>-594035223614349.13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98"/>
        <v>-594035223614349.13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-2475146765059.7881</v>
      </c>
      <c r="L5054" s="444">
        <f t="shared" ca="1" si="197"/>
        <v>-596510370379408.88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98"/>
        <v>-596510370379408.88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-2485459876580.8701</v>
      </c>
      <c r="L5055" s="444">
        <f t="shared" ca="1" si="197"/>
        <v>-598995830255989.75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98"/>
        <v>-598995830255989.75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-2495815959399.957</v>
      </c>
      <c r="L5056" s="444">
        <f t="shared" ca="1" si="197"/>
        <v>-601491646215389.75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98"/>
        <v>-601491646215389.75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-2506215192564.124</v>
      </c>
      <c r="L5057" s="444">
        <f t="shared" ca="1" si="197"/>
        <v>-603997861407953.88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98"/>
        <v>-603997861407953.88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-2516657755866.4746</v>
      </c>
      <c r="L5058" s="444">
        <f t="shared" ca="1" si="197"/>
        <v>-606514519163820.38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98"/>
        <v>-606514519163820.38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-2527143829849.2515</v>
      </c>
      <c r="L5059" s="444">
        <f t="shared" ca="1" si="197"/>
        <v>-609041662993669.63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98"/>
        <v>-609041662993669.63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-2537673595806.9565</v>
      </c>
      <c r="L5060" s="444">
        <f t="shared" ca="1" si="197"/>
        <v>-611579336589476.63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98"/>
        <v>-611579336589476.63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-2548247235789.4858</v>
      </c>
      <c r="L5061" s="444">
        <f t="shared" ca="1" si="197"/>
        <v>-614127583825266.13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98"/>
        <v>-614127583825266.13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-2558864932605.2754</v>
      </c>
      <c r="L5062" s="444">
        <f t="shared" ca="1" si="197"/>
        <v>-616686448757871.38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98"/>
        <v>-616686448757871.38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-2569526869824.4639</v>
      </c>
      <c r="L5063" s="444">
        <f t="shared" ca="1" si="197"/>
        <v>-619255975627695.88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98"/>
        <v>-619255975627695.88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-2580233231782.0659</v>
      </c>
      <c r="L5064" s="444">
        <f t="shared" ca="1" si="197"/>
        <v>-621836208859478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98"/>
        <v>-621836208859478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-2590984203581.1582</v>
      </c>
      <c r="L5065" s="444">
        <f t="shared" ca="1" si="197"/>
        <v>-624427193063059.13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98"/>
        <v>-624427193063059.13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-2601779971096.0796</v>
      </c>
      <c r="L5066" s="444">
        <f t="shared" ca="1" si="197"/>
        <v>-627028973034155.25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98"/>
        <v>-627028973034155.25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-2612620720975.647</v>
      </c>
      <c r="L5067" s="444">
        <f t="shared" ca="1" si="197"/>
        <v>-629641593755130.88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98"/>
        <v>-629641593755130.88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-2623506640646.3784</v>
      </c>
      <c r="L5068" s="444">
        <f t="shared" ca="1" si="197"/>
        <v>-632265100395777.25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98"/>
        <v>-632265100395777.25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-2634437918315.7383</v>
      </c>
      <c r="L5069" s="444">
        <f t="shared" ca="1" si="197"/>
        <v>-634899538314093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98"/>
        <v>-634899538314093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-2645414742975.3877</v>
      </c>
      <c r="L5070" s="444">
        <f t="shared" ca="1" si="197"/>
        <v>-637544953057068.38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98"/>
        <v>-637544953057068.38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-2656437304404.4517</v>
      </c>
      <c r="L5071" s="444">
        <f t="shared" ca="1" si="197"/>
        <v>-640201390361472.88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98"/>
        <v>-640201390361472.88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-2667505793172.8037</v>
      </c>
      <c r="L5072" s="444">
        <f t="shared" ca="1" si="197"/>
        <v>-642868896154645.63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98"/>
        <v>-642868896154645.63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-2678620400644.3569</v>
      </c>
      <c r="L5073" s="444">
        <f t="shared" ca="1" si="197"/>
        <v>-645547516555290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98"/>
        <v>-645547516555290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-2689781318980.375</v>
      </c>
      <c r="L5074" s="444">
        <f t="shared" ca="1" si="197"/>
        <v>-648237297874270.38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98"/>
        <v>-648237297874270.38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-2700988741142.793</v>
      </c>
      <c r="L5075" s="444">
        <f t="shared" ca="1" si="197"/>
        <v>-650938286615413.13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98"/>
        <v>-650938286615413.13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-2712242860897.5547</v>
      </c>
      <c r="L5076" s="444">
        <f t="shared" ca="1" si="197"/>
        <v>-653650529476310.63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98"/>
        <v>-653650529476310.63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-2723543872817.9609</v>
      </c>
      <c r="L5077" s="444">
        <f t="shared" ca="1" si="197"/>
        <v>-656374073349128.63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98"/>
        <v>-656374073349128.63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-2734891972288.0361</v>
      </c>
      <c r="L5078" s="444">
        <f t="shared" ca="1" si="197"/>
        <v>-659108965321416.63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98"/>
        <v>-659108965321416.63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-2746287355505.9023</v>
      </c>
      <c r="L5079" s="444">
        <f t="shared" ca="1" si="197"/>
        <v>-661855252676922.5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98"/>
        <v>-661855252676922.5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-2757730219487.1772</v>
      </c>
      <c r="L5080" s="444">
        <f t="shared" ca="1" si="197"/>
        <v>-664612982896409.63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98"/>
        <v>-664612982896409.63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-2769220762068.3735</v>
      </c>
      <c r="L5081" s="444">
        <f t="shared" ca="1" si="197"/>
        <v>-667382203658478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98"/>
        <v>-667382203658478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-2780759181910.3252</v>
      </c>
      <c r="L5082" s="444">
        <f t="shared" ca="1" si="197"/>
        <v>-670162962840388.38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98"/>
        <v>-670162962840388.38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-2792345678501.6182</v>
      </c>
      <c r="L5083" s="444">
        <f t="shared" ca="1" si="197"/>
        <v>-672955308518890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98"/>
        <v>-672955308518890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-2803980452162.0415</v>
      </c>
      <c r="L5084" s="444">
        <f t="shared" ca="1" si="197"/>
        <v>-675759288971052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98"/>
        <v>-675759288971052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-2815663704046.0498</v>
      </c>
      <c r="L5085" s="444">
        <f t="shared" ca="1" si="197"/>
        <v>-678574952675098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98"/>
        <v>-678574952675098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-2827395636146.2417</v>
      </c>
      <c r="L5086" s="444">
        <f t="shared" ca="1" si="197"/>
        <v>-681402348311244.25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98"/>
        <v>-681402348311244.25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-2839176451296.8511</v>
      </c>
      <c r="L5087" s="444">
        <f t="shared" ca="1" si="197"/>
        <v>-684241524762541.13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98"/>
        <v>-684241524762541.13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-2851006353177.2549</v>
      </c>
      <c r="L5088" s="444">
        <f t="shared" ca="1" si="197"/>
        <v>-687092531115718.38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98"/>
        <v>-687092531115718.38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-2862885546315.4932</v>
      </c>
      <c r="L5089" s="444">
        <f t="shared" ca="1" si="197"/>
        <v>-689955416662033.88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98"/>
        <v>-689955416662033.88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-2874814236091.8076</v>
      </c>
      <c r="L5090" s="444">
        <f t="shared" ca="1" si="197"/>
        <v>-692830230898125.63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98"/>
        <v>-692830230898125.63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-2886792628742.1899</v>
      </c>
      <c r="L5091" s="444">
        <f t="shared" ca="1" si="197"/>
        <v>-695717023526867.88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98"/>
        <v>-695717023526867.88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-2898820931361.9492</v>
      </c>
      <c r="L5092" s="444">
        <f t="shared" ca="1" si="197"/>
        <v>-698615844458229.88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98"/>
        <v>-698615844458229.88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-2910899351909.291</v>
      </c>
      <c r="L5093" s="444">
        <f t="shared" ca="1" si="197"/>
        <v>-701526743810139.13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98"/>
        <v>-701526743810139.13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-2923028099208.9131</v>
      </c>
      <c r="L5094" s="444">
        <f t="shared" ca="1" si="197"/>
        <v>-704449771909348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98"/>
        <v>-704449771909348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-2935207382955.6167</v>
      </c>
      <c r="L5095" s="444">
        <f t="shared" ca="1" si="197"/>
        <v>-707384979292303.63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98"/>
        <v>-707384979292303.63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-2947437413717.9316</v>
      </c>
      <c r="L5096" s="444">
        <f t="shared" ca="1" si="197"/>
        <v>-710332416706021.5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98"/>
        <v>-710332416706021.5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-2959718402941.7563</v>
      </c>
      <c r="L5097" s="444">
        <f t="shared" ca="1" si="197"/>
        <v>-713292135108963.25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98"/>
        <v>-713292135108963.25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-2972050562954.0137</v>
      </c>
      <c r="L5098" s="444">
        <f t="shared" ca="1" si="197"/>
        <v>-716264185671917.25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98"/>
        <v>-716264185671917.25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-2984434106966.3218</v>
      </c>
      <c r="L5099" s="444">
        <f t="shared" ca="1" si="197"/>
        <v>-719248619778883.63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98"/>
        <v>-719248619778883.63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-2996869249078.6816</v>
      </c>
      <c r="L5100" s="444">
        <f t="shared" ca="1" si="197"/>
        <v>-722245489027962.25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98"/>
        <v>-722245489027962.25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-3009356204283.1758</v>
      </c>
      <c r="L5101" s="444">
        <f t="shared" ca="1" si="197"/>
        <v>-725254845232245.38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98"/>
        <v>-725254845232245.38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-3021895188467.689</v>
      </c>
      <c r="L5102" s="444">
        <f t="shared" ca="1" si="197"/>
        <v>-728276740420713.13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98"/>
        <v>-728276740420713.13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-3034486418419.6382</v>
      </c>
      <c r="L5103" s="444">
        <f t="shared" ca="1" si="197"/>
        <v>-731311226839132.75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98"/>
        <v>-731311226839132.75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-3047130111829.7197</v>
      </c>
      <c r="L5104" s="444">
        <f t="shared" ca="1" si="197"/>
        <v>-734358356950962.5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98"/>
        <v>-734358356950962.5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-3059826487295.6772</v>
      </c>
      <c r="L5105" s="444">
        <f t="shared" ca="1" si="197"/>
        <v>-737418183438258.13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98"/>
        <v>-737418183438258.13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-3072575764326.0757</v>
      </c>
      <c r="L5106" s="444">
        <f t="shared" ca="1" si="197"/>
        <v>-740490759202584.25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98"/>
        <v>-740490759202584.25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-3085378163344.1011</v>
      </c>
      <c r="L5107" s="444">
        <f t="shared" ca="1" si="197"/>
        <v>-743576137365928.38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98"/>
        <v>-743576137365928.38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-3098233905691.3682</v>
      </c>
      <c r="L5108" s="444">
        <f t="shared" ref="L5108:L5362" ca="1" si="202">I5108-J5108+K5108</f>
        <v>-746674371271619.75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203">L5108</f>
        <v>-746674371271619.75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-3111143213631.749</v>
      </c>
      <c r="L5109" s="444">
        <f t="shared" ca="1" si="202"/>
        <v>-749785514485251.5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203"/>
        <v>-749785514485251.5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-3124106310355.2144</v>
      </c>
      <c r="L5110" s="444">
        <f t="shared" ca="1" si="202"/>
        <v>-752909620795606.75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203"/>
        <v>-752909620795606.75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-3137123419981.6948</v>
      </c>
      <c r="L5111" s="444">
        <f t="shared" ca="1" si="202"/>
        <v>-756046744215588.5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203"/>
        <v>-756046744215588.5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-3150194767564.9521</v>
      </c>
      <c r="L5112" s="444">
        <f t="shared" ca="1" si="202"/>
        <v>-759196938983153.5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203"/>
        <v>-759196938983153.5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-3163320579096.4727</v>
      </c>
      <c r="L5113" s="444">
        <f t="shared" ca="1" si="202"/>
        <v>-762360259562250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203"/>
        <v>-762360259562250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-3176501081509.375</v>
      </c>
      <c r="L5114" s="444">
        <f t="shared" ca="1" si="202"/>
        <v>-765536760643759.38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203"/>
        <v>-765536760643759.38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-3189736502682.3306</v>
      </c>
      <c r="L5115" s="444">
        <f t="shared" ca="1" si="202"/>
        <v>-768726497146441.75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203"/>
        <v>-768726497146441.75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-3203027071443.5073</v>
      </c>
      <c r="L5116" s="444">
        <f t="shared" ca="1" si="202"/>
        <v>-771929524217885.25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203"/>
        <v>-771929524217885.25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-3216373017574.522</v>
      </c>
      <c r="L5117" s="444">
        <f t="shared" ca="1" si="202"/>
        <v>-775145897235459.75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203"/>
        <v>-775145897235459.75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-3229774571814.4155</v>
      </c>
      <c r="L5118" s="444">
        <f t="shared" ca="1" si="202"/>
        <v>-778375671807274.13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203"/>
        <v>-778375671807274.13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-3243231965863.6421</v>
      </c>
      <c r="L5119" s="444">
        <f t="shared" ca="1" si="202"/>
        <v>-781618903773137.75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203"/>
        <v>-781618903773137.75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-3256745432388.0737</v>
      </c>
      <c r="L5120" s="444">
        <f t="shared" ca="1" si="202"/>
        <v>-784875649205525.88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203"/>
        <v>-784875649205525.88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-3270315205023.0244</v>
      </c>
      <c r="L5121" s="444">
        <f t="shared" ca="1" si="202"/>
        <v>-788145964410548.88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203"/>
        <v>-788145964410548.88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-3283941518377.2871</v>
      </c>
      <c r="L5122" s="444">
        <f t="shared" ca="1" si="202"/>
        <v>-791429905928926.13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203"/>
        <v>-791429905928926.13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-3297624608037.1924</v>
      </c>
      <c r="L5123" s="444">
        <f t="shared" ca="1" si="202"/>
        <v>-794727530536963.38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203"/>
        <v>-794727530536963.38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-3311364710570.6807</v>
      </c>
      <c r="L5124" s="444">
        <f t="shared" ca="1" si="202"/>
        <v>-798038895247534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203"/>
        <v>-798038895247534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-3325162063531.3916</v>
      </c>
      <c r="L5125" s="444">
        <f t="shared" ca="1" si="202"/>
        <v>-801364057311065.38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203"/>
        <v>-801364057311065.38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-3339016905462.7725</v>
      </c>
      <c r="L5126" s="444">
        <f t="shared" ca="1" si="202"/>
        <v>-804703074216528.13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203"/>
        <v>-804703074216528.13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-3352929475902.2007</v>
      </c>
      <c r="L5127" s="444">
        <f t="shared" ca="1" si="202"/>
        <v>-808056003692430.38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203"/>
        <v>-808056003692430.38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-3366900015385.1265</v>
      </c>
      <c r="L5128" s="444">
        <f t="shared" ca="1" si="202"/>
        <v>-811422903707815.5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203"/>
        <v>-811422903707815.5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-3380928765449.2314</v>
      </c>
      <c r="L5129" s="444">
        <f t="shared" ca="1" si="202"/>
        <v>-814803832473264.75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203"/>
        <v>-814803832473264.75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-3395015968638.603</v>
      </c>
      <c r="L5130" s="444">
        <f t="shared" ca="1" si="202"/>
        <v>-818198848441903.38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203"/>
        <v>-818198848441903.38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-3409161868507.9307</v>
      </c>
      <c r="L5131" s="444">
        <f t="shared" ca="1" si="202"/>
        <v>-821608010310411.25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203"/>
        <v>-821608010310411.25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-3423366709626.7134</v>
      </c>
      <c r="L5132" s="444">
        <f t="shared" ca="1" si="202"/>
        <v>-825031377020038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203"/>
        <v>-825031377020038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-3437630737583.4917</v>
      </c>
      <c r="L5133" s="444">
        <f t="shared" ca="1" si="202"/>
        <v>-828469007757621.5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203"/>
        <v>-828469007757621.5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-3451954198990.0894</v>
      </c>
      <c r="L5134" s="444">
        <f t="shared" ca="1" si="202"/>
        <v>-831920961956611.63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203"/>
        <v>-831920961956611.63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-3466337341485.8818</v>
      </c>
      <c r="L5135" s="444">
        <f t="shared" ca="1" si="202"/>
        <v>-835387299298097.5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203"/>
        <v>-835387299298097.5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-3480780413742.0728</v>
      </c>
      <c r="L5136" s="444">
        <f t="shared" ca="1" si="202"/>
        <v>-838868079711839.63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203"/>
        <v>-838868079711839.63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-3495283665465.9985</v>
      </c>
      <c r="L5137" s="444">
        <f t="shared" ca="1" si="202"/>
        <v>-842363363377305.63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203"/>
        <v>-842363363377305.63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-3509847347405.4399</v>
      </c>
      <c r="L5138" s="444">
        <f t="shared" ca="1" si="202"/>
        <v>-845873210724711.13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203"/>
        <v>-845873210724711.13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-3524471711352.9629</v>
      </c>
      <c r="L5139" s="444">
        <f t="shared" ca="1" si="202"/>
        <v>-849397682436064.13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203"/>
        <v>-849397682436064.13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-3539157010150.2671</v>
      </c>
      <c r="L5140" s="444">
        <f t="shared" ca="1" si="202"/>
        <v>-852936839446214.38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203"/>
        <v>-852936839446214.38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-3553903497692.5601</v>
      </c>
      <c r="L5141" s="444">
        <f t="shared" ca="1" si="202"/>
        <v>-856490742943906.88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203"/>
        <v>-856490742943906.88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-3568711428932.9453</v>
      </c>
      <c r="L5142" s="444">
        <f t="shared" ca="1" si="202"/>
        <v>-860059454372839.88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203"/>
        <v>-860059454372839.88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-3583581059886.8325</v>
      </c>
      <c r="L5143" s="444">
        <f t="shared" ca="1" si="202"/>
        <v>-863643035432726.75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203"/>
        <v>-863643035432726.75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-3598512647636.3613</v>
      </c>
      <c r="L5144" s="444">
        <f t="shared" ca="1" si="202"/>
        <v>-867241548080363.13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203"/>
        <v>-867241548080363.13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-3613506450334.8462</v>
      </c>
      <c r="L5145" s="444">
        <f t="shared" ca="1" si="202"/>
        <v>-870855054530698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203"/>
        <v>-870855054530698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-3628562727211.2417</v>
      </c>
      <c r="L5146" s="444">
        <f t="shared" ca="1" si="202"/>
        <v>-874483617257909.25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203"/>
        <v>-874483617257909.25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-3643681738574.6216</v>
      </c>
      <c r="L5147" s="444">
        <f t="shared" ca="1" si="202"/>
        <v>-878127298996483.88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203"/>
        <v>-878127298996483.88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-3658863745818.6821</v>
      </c>
      <c r="L5148" s="444">
        <f t="shared" ca="1" si="202"/>
        <v>-881786162742302.5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203"/>
        <v>-881786162742302.5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-3674109011426.2598</v>
      </c>
      <c r="L5149" s="444">
        <f t="shared" ca="1" si="202"/>
        <v>-885460271753728.75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203"/>
        <v>-885460271753728.75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-3689417798973.8691</v>
      </c>
      <c r="L5150" s="444">
        <f t="shared" ca="1" si="202"/>
        <v>-889149689552702.63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203"/>
        <v>-889149689552702.63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-3704790373136.2612</v>
      </c>
      <c r="L5151" s="444">
        <f t="shared" ca="1" si="202"/>
        <v>-892854479925838.88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203"/>
        <v>-892854479925838.88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-3720226999690.9956</v>
      </c>
      <c r="L5152" s="444">
        <f t="shared" ca="1" si="202"/>
        <v>-896574706925529.88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203"/>
        <v>-896574706925529.88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-3735727945523.041</v>
      </c>
      <c r="L5153" s="444">
        <f t="shared" ca="1" si="202"/>
        <v>-900310434871052.88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203"/>
        <v>-900310434871052.88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-3751293478629.3867</v>
      </c>
      <c r="L5154" s="444">
        <f t="shared" ca="1" si="202"/>
        <v>-904061728349682.25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203"/>
        <v>-904061728349682.25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-3766923868123.6753</v>
      </c>
      <c r="L5155" s="444">
        <f t="shared" ca="1" si="202"/>
        <v>-907828652217805.88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203"/>
        <v>-907828652217805.88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-3782619384240.8584</v>
      </c>
      <c r="L5156" s="444">
        <f t="shared" ca="1" si="202"/>
        <v>-911611271602046.75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203"/>
        <v>-911611271602046.75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-3798380298341.8613</v>
      </c>
      <c r="L5157" s="444">
        <f t="shared" ca="1" si="202"/>
        <v>-915409651900388.63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203"/>
        <v>-915409651900388.63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-3814206882918.2856</v>
      </c>
      <c r="L5158" s="444">
        <f t="shared" ca="1" si="202"/>
        <v>-919223858783306.88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203"/>
        <v>-919223858783306.88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-3830099411597.1113</v>
      </c>
      <c r="L5159" s="444">
        <f t="shared" ca="1" si="202"/>
        <v>-923053958194904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203"/>
        <v>-923053958194904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-3846058159145.4336</v>
      </c>
      <c r="L5160" s="444">
        <f t="shared" ca="1" si="202"/>
        <v>-926900016354049.38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203"/>
        <v>-926900016354049.38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-3862083401475.2056</v>
      </c>
      <c r="L5161" s="444">
        <f t="shared" ca="1" si="202"/>
        <v>-930762099755524.63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203"/>
        <v>-930762099755524.63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-3878175415648.019</v>
      </c>
      <c r="L5162" s="444">
        <f t="shared" ca="1" si="202"/>
        <v>-934640275171172.63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203"/>
        <v>-934640275171172.63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-3894334479879.8857</v>
      </c>
      <c r="L5163" s="444">
        <f t="shared" ca="1" si="202"/>
        <v>-938534609651052.5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203"/>
        <v>-938534609651052.5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-3910560873546.0522</v>
      </c>
      <c r="L5164" s="444">
        <f t="shared" ca="1" si="202"/>
        <v>-942445170524598.5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203"/>
        <v>-942445170524598.5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-3926854877185.8271</v>
      </c>
      <c r="L5165" s="444">
        <f t="shared" ca="1" si="202"/>
        <v>-946372025401784.38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203"/>
        <v>-946372025401784.38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-3943216772507.4341</v>
      </c>
      <c r="L5166" s="444">
        <f t="shared" ca="1" si="202"/>
        <v>-950315242174291.75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203"/>
        <v>-950315242174291.75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-3959646842392.8828</v>
      </c>
      <c r="L5167" s="444">
        <f t="shared" ca="1" si="202"/>
        <v>-954274889016684.63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203"/>
        <v>-954274889016684.63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-3976145370902.8525</v>
      </c>
      <c r="L5168" s="444">
        <f t="shared" ca="1" si="202"/>
        <v>-958251034387587.5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203"/>
        <v>-958251034387587.5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-3992712643281.6147</v>
      </c>
      <c r="L5169" s="444">
        <f t="shared" ca="1" si="202"/>
        <v>-962243747030869.13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203"/>
        <v>-962243747030869.13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-4009348945961.9546</v>
      </c>
      <c r="L5170" s="444">
        <f t="shared" ca="1" si="202"/>
        <v>-966253095976831.13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203"/>
        <v>-966253095976831.13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-4026054566570.1294</v>
      </c>
      <c r="L5171" s="444">
        <f t="shared" ca="1" si="202"/>
        <v>-970279150543401.25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203"/>
        <v>-970279150543401.25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-4042829793930.8384</v>
      </c>
      <c r="L5172" s="444">
        <f t="shared" ca="1" si="202"/>
        <v>-974321980337332.13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203"/>
        <v>-974321980337332.13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-4059674918072.2173</v>
      </c>
      <c r="L5173" s="444">
        <f t="shared" ca="1" si="202"/>
        <v>-978381655255404.38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203"/>
        <v>-978381655255404.38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-4076590230230.8511</v>
      </c>
      <c r="L5174" s="444">
        <f t="shared" ca="1" si="202"/>
        <v>-982458245485635.25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203"/>
        <v>-982458245485635.25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-4093576022856.8135</v>
      </c>
      <c r="L5175" s="444">
        <f t="shared" ca="1" si="202"/>
        <v>-986551821508492.13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203"/>
        <v>-986551821508492.13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-4110632589618.7173</v>
      </c>
      <c r="L5176" s="444">
        <f t="shared" ca="1" si="202"/>
        <v>-990662454098110.88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203"/>
        <v>-990662454098110.88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-4127760225408.7954</v>
      </c>
      <c r="L5177" s="444">
        <f t="shared" ca="1" si="202"/>
        <v>-994790214323519.63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203"/>
        <v>-994790214323519.63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-4144959226347.9985</v>
      </c>
      <c r="L5178" s="444">
        <f t="shared" ca="1" si="202"/>
        <v>-998935173549867.63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203"/>
        <v>-998935173549867.63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-4162229889791.1157</v>
      </c>
      <c r="L5179" s="444">
        <f t="shared" ca="1" si="202"/>
        <v>-1003097403439658.8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203"/>
        <v>-1003097403439658.8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-4179572514331.9116</v>
      </c>
      <c r="L5180" s="444">
        <f t="shared" ca="1" si="202"/>
        <v>-1007276975953990.6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203"/>
        <v>-1007276975953990.6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-4196987399808.2944</v>
      </c>
      <c r="L5181" s="444">
        <f t="shared" ca="1" si="202"/>
        <v>-1011473963353798.9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203"/>
        <v>-1011473963353798.9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-4214474847307.4946</v>
      </c>
      <c r="L5182" s="444">
        <f t="shared" ca="1" si="202"/>
        <v>-1015688438201106.4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203"/>
        <v>-1015688438201106.4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-4232035159171.2764</v>
      </c>
      <c r="L5183" s="444">
        <f t="shared" ca="1" si="202"/>
        <v>-1019920473360277.6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203"/>
        <v>-1019920473360277.6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-4249668639001.1563</v>
      </c>
      <c r="L5184" s="444">
        <f t="shared" ca="1" si="202"/>
        <v>-1024170141999278.8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203"/>
        <v>-1024170141999278.8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-4267375591663.6616</v>
      </c>
      <c r="L5185" s="444">
        <f t="shared" ca="1" si="202"/>
        <v>-1028437517590942.4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203"/>
        <v>-1028437517590942.4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-4285156323295.5938</v>
      </c>
      <c r="L5186" s="444">
        <f t="shared" ca="1" si="202"/>
        <v>-1032722673914238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203"/>
        <v>-1032722673914238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-4303011141309.3242</v>
      </c>
      <c r="L5187" s="444">
        <f t="shared" ca="1" si="202"/>
        <v>-1037025685055547.4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203"/>
        <v>-1037025685055547.4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-4320940354398.1138</v>
      </c>
      <c r="L5188" s="444">
        <f t="shared" ca="1" si="202"/>
        <v>-1041346625409945.5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203"/>
        <v>-1041346625409945.5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-4338944272541.4399</v>
      </c>
      <c r="L5189" s="444">
        <f t="shared" ca="1" si="202"/>
        <v>-1045685569682487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203"/>
        <v>-1045685569682487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-4357023207010.3623</v>
      </c>
      <c r="L5190" s="444">
        <f t="shared" ca="1" si="202"/>
        <v>-1050042592889497.4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203"/>
        <v>-1050042592889497.4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-4375177470372.9058</v>
      </c>
      <c r="L5191" s="444">
        <f t="shared" ca="1" si="202"/>
        <v>-1054417770359870.3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203"/>
        <v>-1054417770359870.3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-4393407376499.459</v>
      </c>
      <c r="L5192" s="444">
        <f t="shared" ca="1" si="202"/>
        <v>-1058811177736369.8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203"/>
        <v>-1058811177736369.8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-4411713240568.207</v>
      </c>
      <c r="L5193" s="444">
        <f t="shared" ca="1" si="202"/>
        <v>-1063222890976938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203"/>
        <v>-1063222890976938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-4430095379070.5752</v>
      </c>
      <c r="L5194" s="444">
        <f t="shared" ca="1" si="202"/>
        <v>-1067652986356008.6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203"/>
        <v>-1067652986356008.6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-4448554109816.7021</v>
      </c>
      <c r="L5195" s="444">
        <f t="shared" ca="1" si="202"/>
        <v>-1072101540465825.4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203"/>
        <v>-1072101540465825.4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-4467089751940.9395</v>
      </c>
      <c r="L5196" s="444">
        <f t="shared" ca="1" si="202"/>
        <v>-1076568630217766.4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203"/>
        <v>-1076568630217766.4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-4485702625907.3594</v>
      </c>
      <c r="L5197" s="444">
        <f t="shared" ca="1" si="202"/>
        <v>-1081054332843673.8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203"/>
        <v>-1081054332843673.8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-4504393053515.3076</v>
      </c>
      <c r="L5198" s="444">
        <f t="shared" ca="1" si="202"/>
        <v>-1085558725897189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203"/>
        <v>-1085558725897189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-4523161357904.9541</v>
      </c>
      <c r="L5199" s="444">
        <f t="shared" ca="1" si="202"/>
        <v>-1090081887255094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203"/>
        <v>-1090081887255094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-4542007863562.8916</v>
      </c>
      <c r="L5200" s="444">
        <f t="shared" ca="1" si="202"/>
        <v>-1094623895118656.9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203"/>
        <v>-1094623895118656.9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-4560932896327.7373</v>
      </c>
      <c r="L5201" s="444">
        <f t="shared" ca="1" si="202"/>
        <v>-1099184828014984.6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203"/>
        <v>-1099184828014984.6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-4579936783395.7695</v>
      </c>
      <c r="L5202" s="444">
        <f t="shared" ca="1" si="202"/>
        <v>-1103764764798380.4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203"/>
        <v>-1103764764798380.4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-4599019853326.585</v>
      </c>
      <c r="L5203" s="444">
        <f t="shared" ca="1" si="202"/>
        <v>-1108363784651707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203"/>
        <v>-1108363784651707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-4618182436048.7793</v>
      </c>
      <c r="L5204" s="444">
        <f t="shared" ca="1" si="202"/>
        <v>-1112981967087755.8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203"/>
        <v>-1112981967087755.8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-4637424862865.6484</v>
      </c>
      <c r="L5205" s="444">
        <f t="shared" ca="1" si="202"/>
        <v>-1117619391950621.4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203"/>
        <v>-1117619391950621.4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-4656747466460.9229</v>
      </c>
      <c r="L5206" s="444">
        <f t="shared" ca="1" si="202"/>
        <v>-1122276139417082.3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203"/>
        <v>-1122276139417082.3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-4676150580904.5098</v>
      </c>
      <c r="L5207" s="444">
        <f t="shared" ca="1" si="202"/>
        <v>-1126952289997986.8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203"/>
        <v>-1126952289997986.8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-4695634541658.2783</v>
      </c>
      <c r="L5208" s="444">
        <f t="shared" ca="1" si="202"/>
        <v>-1131647924539645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203"/>
        <v>-1131647924539645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-4715199685581.8545</v>
      </c>
      <c r="L5209" s="444">
        <f t="shared" ca="1" si="202"/>
        <v>-1136363124225226.8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203"/>
        <v>-1136363124225226.8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-4734846350938.4443</v>
      </c>
      <c r="L5210" s="444">
        <f t="shared" ca="1" si="202"/>
        <v>-1141097970576165.3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203"/>
        <v>-1141097970576165.3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-4754574877400.6885</v>
      </c>
      <c r="L5211" s="444">
        <f t="shared" ca="1" si="202"/>
        <v>-1145852545453566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203"/>
        <v>-1145852545453566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-4774385606056.5254</v>
      </c>
      <c r="L5212" s="444">
        <f t="shared" ca="1" si="202"/>
        <v>-1150626931059622.5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203"/>
        <v>-1150626931059622.5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-4794278879415.0938</v>
      </c>
      <c r="L5213" s="444">
        <f t="shared" ca="1" si="202"/>
        <v>-1155421209939037.5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203"/>
        <v>-1155421209939037.5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-4814255041412.6563</v>
      </c>
      <c r="L5214" s="444">
        <f t="shared" ca="1" si="202"/>
        <v>-1160235464980450.3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203"/>
        <v>-1160235464980450.3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-4834314437418.543</v>
      </c>
      <c r="L5215" s="444">
        <f t="shared" ca="1" si="202"/>
        <v>-1165069779417868.8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203"/>
        <v>-1165069779417868.8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-4854457414241.1201</v>
      </c>
      <c r="L5216" s="444">
        <f t="shared" ca="1" si="202"/>
        <v>-1169924236832109.8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203"/>
        <v>-1169924236832109.8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-4874684320133.791</v>
      </c>
      <c r="L5217" s="444">
        <f t="shared" ca="1" si="202"/>
        <v>-1174798921152243.5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203"/>
        <v>-1174798921152243.5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-4894995504801.0146</v>
      </c>
      <c r="L5218" s="444">
        <f t="shared" ca="1" si="202"/>
        <v>-1179693916657044.5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203"/>
        <v>-1179693916657044.5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-4915391319404.3516</v>
      </c>
      <c r="L5219" s="444">
        <f t="shared" ca="1" si="202"/>
        <v>-1184609307976448.8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203"/>
        <v>-1184609307976448.8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-4935872116568.5361</v>
      </c>
      <c r="L5220" s="444">
        <f t="shared" ca="1" si="202"/>
        <v>-1189545180093017.3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203"/>
        <v>-1189545180093017.3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-4956438250387.5723</v>
      </c>
      <c r="L5221" s="444">
        <f t="shared" ca="1" si="202"/>
        <v>-1194501618343404.8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203"/>
        <v>-1194501618343404.8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-4977090076430.8535</v>
      </c>
      <c r="L5222" s="444">
        <f t="shared" ca="1" si="202"/>
        <v>-1199478708419835.5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203"/>
        <v>-1199478708419835.5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-4997827951749.3145</v>
      </c>
      <c r="L5223" s="444">
        <f t="shared" ca="1" si="202"/>
        <v>-1204476536371584.8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203"/>
        <v>-1204476536371584.8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-5018652234881.6035</v>
      </c>
      <c r="L5224" s="444">
        <f t="shared" ca="1" si="202"/>
        <v>-1209495188606466.3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203"/>
        <v>-1209495188606466.3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-5039563285860.2764</v>
      </c>
      <c r="L5225" s="444">
        <f t="shared" ca="1" si="202"/>
        <v>-1214534751892326.5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203"/>
        <v>-1214534751892326.5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-5060561466218.0273</v>
      </c>
      <c r="L5226" s="444">
        <f t="shared" ca="1" si="202"/>
        <v>-1219595313358544.5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203"/>
        <v>-1219595313358544.5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-5081647138993.9355</v>
      </c>
      <c r="L5227" s="444">
        <f t="shared" ca="1" si="202"/>
        <v>-1224676960497538.5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203"/>
        <v>-1224676960497538.5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-5102820668739.7441</v>
      </c>
      <c r="L5228" s="444">
        <f t="shared" ca="1" si="202"/>
        <v>-1229779781166278.3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203"/>
        <v>-1229779781166278.3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-5124082421526.1592</v>
      </c>
      <c r="L5229" s="444">
        <f t="shared" ca="1" si="202"/>
        <v>-1234903863587804.5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203"/>
        <v>-1234903863587804.5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-5145432764949.1855</v>
      </c>
      <c r="L5230" s="444">
        <f t="shared" ca="1" si="202"/>
        <v>-1240049296352753.8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203"/>
        <v>-1240049296352753.8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-5166872068136.4736</v>
      </c>
      <c r="L5231" s="444">
        <f t="shared" ca="1" si="202"/>
        <v>-1245216168420890.3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203"/>
        <v>-1245216168420890.3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-5188400701753.709</v>
      </c>
      <c r="L5232" s="444">
        <f t="shared" ca="1" si="202"/>
        <v>-1250404569122644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203"/>
        <v>-1250404569122644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-5210019038011.0166</v>
      </c>
      <c r="L5233" s="444">
        <f t="shared" ca="1" si="202"/>
        <v>-1255614588160655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203"/>
        <v>-1255614588160655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-5231727450669.3955</v>
      </c>
      <c r="L5234" s="444">
        <f t="shared" ca="1" si="202"/>
        <v>-1260846315611324.5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203"/>
        <v>-1260846315611324.5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-5253526315047.1855</v>
      </c>
      <c r="L5235" s="444">
        <f t="shared" ca="1" si="202"/>
        <v>-1266099841926371.8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203"/>
        <v>-1266099841926371.8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-5275416008026.5488</v>
      </c>
      <c r="L5236" s="444">
        <f t="shared" ca="1" si="202"/>
        <v>-1271375257934398.3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203"/>
        <v>-1271375257934398.3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-5297396908059.9922</v>
      </c>
      <c r="L5237" s="444">
        <f t="shared" ca="1" si="202"/>
        <v>-1276672654842458.3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203"/>
        <v>-1276672654842458.3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-5319469395176.9092</v>
      </c>
      <c r="L5238" s="444">
        <f t="shared" ca="1" si="202"/>
        <v>-1281992124237635.3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203"/>
        <v>-1281992124237635.3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-5341633850990.1465</v>
      </c>
      <c r="L5239" s="444">
        <f t="shared" ca="1" si="202"/>
        <v>-1287333758088625.5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203"/>
        <v>-1287333758088625.5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-5363890658702.6064</v>
      </c>
      <c r="L5240" s="444">
        <f t="shared" ca="1" si="202"/>
        <v>-1292697648747328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203"/>
        <v>-1292697648747328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-5386240203113.8662</v>
      </c>
      <c r="L5241" s="444">
        <f t="shared" ca="1" si="202"/>
        <v>-1298083888950441.8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203"/>
        <v>-1298083888950441.8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-5408682870626.8408</v>
      </c>
      <c r="L5242" s="444">
        <f t="shared" ca="1" si="202"/>
        <v>-1303492571821068.5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203"/>
        <v>-1303492571821068.5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-5431219049254.4521</v>
      </c>
      <c r="L5243" s="444">
        <f t="shared" ca="1" si="202"/>
        <v>-1308923790870323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203"/>
        <v>-1308923790870323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-5453849128626.3457</v>
      </c>
      <c r="L5244" s="444">
        <f t="shared" ca="1" si="202"/>
        <v>-1314377639998949.3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203"/>
        <v>-1314377639998949.3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-5476573499995.6221</v>
      </c>
      <c r="L5245" s="444">
        <f t="shared" ca="1" si="202"/>
        <v>-1319854213498944.8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203"/>
        <v>-1319854213498944.8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-5499392556245.6035</v>
      </c>
      <c r="L5246" s="444">
        <f t="shared" ca="1" si="202"/>
        <v>-1325353606055190.3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203"/>
        <v>-1325353606055190.3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-5522306691896.626</v>
      </c>
      <c r="L5247" s="444">
        <f t="shared" ca="1" si="202"/>
        <v>-1330875912747087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203"/>
        <v>-1330875912747087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-5545316303112.8623</v>
      </c>
      <c r="L5248" s="444">
        <f t="shared" ca="1" si="202"/>
        <v>-1336421229050199.8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203"/>
        <v>-1336421229050199.8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-5568421787709.166</v>
      </c>
      <c r="L5249" s="444">
        <f t="shared" ca="1" si="202"/>
        <v>-1341989650837909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203"/>
        <v>-1341989650837909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-5591623545157.9541</v>
      </c>
      <c r="L5250" s="444">
        <f t="shared" ca="1" si="202"/>
        <v>-1347581274383067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203"/>
        <v>-1347581274383067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-5614921976596.1123</v>
      </c>
      <c r="L5251" s="444">
        <f t="shared" ca="1" si="202"/>
        <v>-1353196196359663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203"/>
        <v>-1353196196359663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-5638317484831.9287</v>
      </c>
      <c r="L5252" s="444">
        <f t="shared" ca="1" si="202"/>
        <v>-1358834513844495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203"/>
        <v>-1358834513844495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-5661810474352.0625</v>
      </c>
      <c r="L5253" s="444">
        <f t="shared" ca="1" si="202"/>
        <v>-1364496324318847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203"/>
        <v>-1364496324318847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-5685401351328.5293</v>
      </c>
      <c r="L5254" s="444">
        <f t="shared" ca="1" si="202"/>
        <v>-1370181725670175.5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203"/>
        <v>-1370181725670175.5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-5709090523625.7314</v>
      </c>
      <c r="L5255" s="444">
        <f t="shared" ca="1" si="202"/>
        <v>-1375890816193801.3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203"/>
        <v>-1375890816193801.3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-5732878400807.5049</v>
      </c>
      <c r="L5256" s="444">
        <f t="shared" ca="1" si="202"/>
        <v>-1381623694594608.8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203"/>
        <v>-1381623694594608.8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-5756765394144.2031</v>
      </c>
      <c r="L5257" s="444">
        <f t="shared" ca="1" si="202"/>
        <v>-1387380459988753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203"/>
        <v>-1387380459988753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-5780751916619.8037</v>
      </c>
      <c r="L5258" s="444">
        <f t="shared" ca="1" si="202"/>
        <v>-1393161211905372.8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203"/>
        <v>-1393161211905372.8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-5804838382939.0527</v>
      </c>
      <c r="L5259" s="444">
        <f t="shared" ca="1" si="202"/>
        <v>-1398966050288311.8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203"/>
        <v>-1398966050288311.8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-5829025209534.6318</v>
      </c>
      <c r="L5260" s="444">
        <f t="shared" ca="1" si="202"/>
        <v>-1404795075497846.5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203"/>
        <v>-1404795075497846.5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-5853312814574.3604</v>
      </c>
      <c r="L5261" s="444">
        <f t="shared" ca="1" si="202"/>
        <v>-1410648388312420.8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203"/>
        <v>-1410648388312420.8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-5877701617968.4199</v>
      </c>
      <c r="L5262" s="444">
        <f t="shared" ca="1" si="202"/>
        <v>-1416526089930389.3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203"/>
        <v>-1416526089930389.3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-5902192041376.6221</v>
      </c>
      <c r="L5263" s="444">
        <f t="shared" ca="1" si="202"/>
        <v>-1422428281971765.8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203"/>
        <v>-1422428281971765.8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-5926784508215.6904</v>
      </c>
      <c r="L5264" s="444">
        <f t="shared" ca="1" si="202"/>
        <v>-1428355066479981.5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203"/>
        <v>-1428355066479981.5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-5951479443666.5898</v>
      </c>
      <c r="L5265" s="444">
        <f t="shared" ca="1" si="202"/>
        <v>-1434306545923648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203"/>
        <v>-1434306545923648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-5976277274681.8662</v>
      </c>
      <c r="L5266" s="444">
        <f t="shared" ca="1" si="202"/>
        <v>-1440282823198329.8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203"/>
        <v>-1440282823198329.8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-6001178429993.041</v>
      </c>
      <c r="L5267" s="444">
        <f t="shared" ca="1" si="202"/>
        <v>-1446284001628322.8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203"/>
        <v>-1446284001628322.8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-6026183340118.0117</v>
      </c>
      <c r="L5268" s="444">
        <f t="shared" ca="1" si="202"/>
        <v>-1452310184968440.8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203"/>
        <v>-1452310184968440.8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-6051292437368.5029</v>
      </c>
      <c r="L5269" s="444">
        <f t="shared" ca="1" si="202"/>
        <v>-1458361477405809.3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203"/>
        <v>-1458361477405809.3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-6076506155857.5381</v>
      </c>
      <c r="L5270" s="444">
        <f t="shared" ca="1" si="202"/>
        <v>-1464437983561666.8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203"/>
        <v>-1464437983561666.8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-6101824931506.9443</v>
      </c>
      <c r="L5271" s="444">
        <f t="shared" ca="1" si="202"/>
        <v>-1470539808493173.8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203"/>
        <v>-1470539808493173.8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-6127249202054.8906</v>
      </c>
      <c r="L5272" s="444">
        <f t="shared" ca="1" si="202"/>
        <v>-1476667057695228.8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203"/>
        <v>-1476667057695228.8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-6152779407063.4531</v>
      </c>
      <c r="L5273" s="444">
        <f t="shared" ca="1" si="202"/>
        <v>-1482819837102292.3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203"/>
        <v>-1482819837102292.3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-6178415987926.2178</v>
      </c>
      <c r="L5274" s="444">
        <f t="shared" ca="1" si="202"/>
        <v>-1488998253090218.5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203"/>
        <v>-1488998253090218.5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-6204159387875.9102</v>
      </c>
      <c r="L5275" s="444">
        <f t="shared" ca="1" si="202"/>
        <v>-1495202412478094.5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203"/>
        <v>-1495202412478094.5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-6230010051992.0605</v>
      </c>
      <c r="L5276" s="444">
        <f t="shared" ca="1" si="202"/>
        <v>-1501432422530086.5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203"/>
        <v>-1501432422530086.5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-6255968427208.6934</v>
      </c>
      <c r="L5277" s="444">
        <f t="shared" ca="1" si="202"/>
        <v>-1507688390957295.3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203"/>
        <v>-1507688390957295.3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-6282034962322.0635</v>
      </c>
      <c r="L5278" s="444">
        <f t="shared" ca="1" si="202"/>
        <v>-1513970425919617.3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203"/>
        <v>-1513970425919617.3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-6308210107998.4053</v>
      </c>
      <c r="L5279" s="444">
        <f t="shared" ca="1" si="202"/>
        <v>-1520278636027615.8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203"/>
        <v>-1520278636027615.8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-6334494316781.7324</v>
      </c>
      <c r="L5280" s="444">
        <f t="shared" ca="1" si="202"/>
        <v>-1526613130344397.5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203"/>
        <v>-1526613130344397.5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-6360888043101.6563</v>
      </c>
      <c r="L5281" s="444">
        <f t="shared" ca="1" si="202"/>
        <v>-1532974018387499.3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203"/>
        <v>-1532974018387499.3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-6387391743281.2471</v>
      </c>
      <c r="L5282" s="444">
        <f t="shared" ca="1" si="202"/>
        <v>-1539361410130780.5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203"/>
        <v>-1539361410130780.5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-6414005875544.9189</v>
      </c>
      <c r="L5283" s="444">
        <f t="shared" ca="1" si="202"/>
        <v>-1545775416006325.5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203"/>
        <v>-1545775416006325.5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-6440730900026.3564</v>
      </c>
      <c r="L5284" s="444">
        <f t="shared" ca="1" si="202"/>
        <v>-1552216146906351.8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203"/>
        <v>-1552216146906351.8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-6467567278776.4658</v>
      </c>
      <c r="L5285" s="444">
        <f t="shared" ca="1" si="202"/>
        <v>-1558683714185128.3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203"/>
        <v>-1558683714185128.3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-6494515475771.3672</v>
      </c>
      <c r="L5286" s="444">
        <f t="shared" ca="1" si="202"/>
        <v>-1565178229660899.5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203"/>
        <v>-1565178229660899.5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-6521575956920.4141</v>
      </c>
      <c r="L5287" s="444">
        <f t="shared" ca="1" si="202"/>
        <v>-1571699805617820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203"/>
        <v>-1571699805617820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-6548749190074.25</v>
      </c>
      <c r="L5288" s="444">
        <f t="shared" ca="1" si="202"/>
        <v>-1578248554807894.3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203"/>
        <v>-1578248554807894.3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-6576035645032.8926</v>
      </c>
      <c r="L5289" s="444">
        <f t="shared" ca="1" si="202"/>
        <v>-1584824590452927.3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203"/>
        <v>-1584824590452927.3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-6603435793553.8633</v>
      </c>
      <c r="L5290" s="444">
        <f t="shared" ca="1" si="202"/>
        <v>-1591428026246481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203"/>
        <v>-1591428026246481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-6630950109360.3379</v>
      </c>
      <c r="L5291" s="444">
        <f t="shared" ca="1" si="202"/>
        <v>-1598058976355841.3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203"/>
        <v>-1598058976355841.3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-6658579068149.3389</v>
      </c>
      <c r="L5292" s="444">
        <f t="shared" ca="1" si="202"/>
        <v>-1604717555423990.5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203"/>
        <v>-1604717555423990.5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-6686323147599.96</v>
      </c>
      <c r="L5293" s="444">
        <f t="shared" ca="1" si="202"/>
        <v>-1611403878571590.5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203"/>
        <v>-1611403878571590.5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-6714182827381.627</v>
      </c>
      <c r="L5294" s="444">
        <f t="shared" ca="1" si="202"/>
        <v>-1618118061398972.3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203"/>
        <v>-1618118061398972.3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-6742158589162.3848</v>
      </c>
      <c r="L5295" s="444">
        <f t="shared" ca="1" si="202"/>
        <v>-1624860219988134.8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203"/>
        <v>-1624860219988134.8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-6770250916617.2285</v>
      </c>
      <c r="L5296" s="444">
        <f t="shared" ca="1" si="202"/>
        <v>-1631630470904752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203"/>
        <v>-1631630470904752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-6798460295436.4668</v>
      </c>
      <c r="L5297" s="444">
        <f t="shared" ca="1" si="202"/>
        <v>-1638428931200188.5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203"/>
        <v>-1638428931200188.5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-6826787213334.1191</v>
      </c>
      <c r="L5298" s="444">
        <f t="shared" ca="1" si="202"/>
        <v>-1645255718413522.5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203"/>
        <v>-1645255718413522.5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-6855232160056.3438</v>
      </c>
      <c r="L5299" s="444">
        <f t="shared" ca="1" si="202"/>
        <v>-1652110950573578.8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203"/>
        <v>-1652110950573578.8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-6883795627389.9111</v>
      </c>
      <c r="L5300" s="444">
        <f t="shared" ca="1" si="202"/>
        <v>-1658994746200968.8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203"/>
        <v>-1658994746200968.8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-6912478109170.7031</v>
      </c>
      <c r="L5301" s="444">
        <f t="shared" ca="1" si="202"/>
        <v>-1665907224310139.5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203"/>
        <v>-1665907224310139.5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-6941280101292.248</v>
      </c>
      <c r="L5302" s="444">
        <f t="shared" ca="1" si="202"/>
        <v>-1672848504411431.8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203"/>
        <v>-1672848504411431.8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-6970202101714.2988</v>
      </c>
      <c r="L5303" s="444">
        <f t="shared" ca="1" si="202"/>
        <v>-1679818706513146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203"/>
        <v>-1679818706513146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-6999244610471.4414</v>
      </c>
      <c r="L5304" s="444">
        <f t="shared" ca="1" si="202"/>
        <v>-1686817951123617.5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203"/>
        <v>-1686817951123617.5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-7028408129681.7393</v>
      </c>
      <c r="L5305" s="444">
        <f t="shared" ca="1" si="202"/>
        <v>-1693846359253299.3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203"/>
        <v>-1693846359253299.3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-7057693163555.4131</v>
      </c>
      <c r="L5306" s="444">
        <f t="shared" ca="1" si="202"/>
        <v>-1700904052416854.8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203"/>
        <v>-1700904052416854.8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-7087100218403.5615</v>
      </c>
      <c r="L5307" s="444">
        <f t="shared" ca="1" si="202"/>
        <v>-1707991152635258.3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203"/>
        <v>-1707991152635258.3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-7116629802646.9092</v>
      </c>
      <c r="L5308" s="444">
        <f t="shared" ca="1" si="202"/>
        <v>-1715107782437905.3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203"/>
        <v>-1715107782437905.3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-7146282426824.6055</v>
      </c>
      <c r="L5309" s="444">
        <f t="shared" ca="1" si="202"/>
        <v>-1722254064864729.8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203"/>
        <v>-1722254064864729.8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-7176058603603.04</v>
      </c>
      <c r="L5310" s="444">
        <f t="shared" ca="1" si="202"/>
        <v>-1729430123468332.8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203"/>
        <v>-1729430123468332.8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-7205958847784.7197</v>
      </c>
      <c r="L5311" s="444">
        <f t="shared" ca="1" si="202"/>
        <v>-1736636082316117.5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203"/>
        <v>-1736636082316117.5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-7235983676317.1563</v>
      </c>
      <c r="L5312" s="444">
        <f t="shared" ca="1" si="202"/>
        <v>-1743872065992434.8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203"/>
        <v>-1743872065992434.8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-7266133608301.8115</v>
      </c>
      <c r="L5313" s="444">
        <f t="shared" ca="1" si="202"/>
        <v>-1751138199600736.5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203"/>
        <v>-1751138199600736.5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-7296409165003.0684</v>
      </c>
      <c r="L5314" s="444">
        <f t="shared" ca="1" si="202"/>
        <v>-1758434608765739.5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203"/>
        <v>-1758434608765739.5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-7326810869857.248</v>
      </c>
      <c r="L5315" s="444">
        <f t="shared" ca="1" si="202"/>
        <v>-1765761419635596.8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203"/>
        <v>-1765761419635596.8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-7357339248481.6523</v>
      </c>
      <c r="L5316" s="444">
        <f t="shared" ca="1" si="202"/>
        <v>-1773118758884078.5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203"/>
        <v>-1773118758884078.5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-7387994828683.6602</v>
      </c>
      <c r="L5317" s="444">
        <f t="shared" ca="1" si="202"/>
        <v>-1780506753712762.3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203"/>
        <v>-1780506753712762.3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-7418778140469.8428</v>
      </c>
      <c r="L5318" s="444">
        <f t="shared" ca="1" si="202"/>
        <v>-1787925531853232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203"/>
        <v>-1787925531853232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-7449689716055.1328</v>
      </c>
      <c r="L5319" s="444">
        <f t="shared" ca="1" si="202"/>
        <v>-1795375221569287.3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203"/>
        <v>-1795375221569287.3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-7480730089872.0303</v>
      </c>
      <c r="L5320" s="444">
        <f t="shared" ca="1" si="202"/>
        <v>-1802855951659159.3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203"/>
        <v>-1802855951659159.3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-7511899798579.8311</v>
      </c>
      <c r="L5321" s="444">
        <f t="shared" ca="1" si="202"/>
        <v>-1810367851457739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203"/>
        <v>-1810367851457739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-7543199381073.9121</v>
      </c>
      <c r="L5322" s="444">
        <f t="shared" ca="1" si="202"/>
        <v>-1817911050838813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203"/>
        <v>-1817911050838813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-7574629378495.0537</v>
      </c>
      <c r="L5323" s="444">
        <f t="shared" ca="1" si="202"/>
        <v>-1825485680217308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203"/>
        <v>-1825485680217308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-7606190334238.7832</v>
      </c>
      <c r="L5324" s="444">
        <f t="shared" ca="1" si="202"/>
        <v>-1833091870551546.8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203"/>
        <v>-1833091870551546.8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-7637882793964.7773</v>
      </c>
      <c r="L5325" s="444">
        <f t="shared" ca="1" si="202"/>
        <v>-1840729753345511.5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203"/>
        <v>-1840729753345511.5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-7669707305606.2979</v>
      </c>
      <c r="L5326" s="444">
        <f t="shared" ca="1" si="202"/>
        <v>-1848399460651117.8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203"/>
        <v>-1848399460651117.8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-7701664419379.6572</v>
      </c>
      <c r="L5327" s="444">
        <f t="shared" ca="1" si="202"/>
        <v>-1856101125070497.5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203"/>
        <v>-1856101125070497.5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-7733754687793.7393</v>
      </c>
      <c r="L5328" s="444">
        <f t="shared" ca="1" si="202"/>
        <v>-1863834879758291.3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203"/>
        <v>-1863834879758291.3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-7765978665659.5469</v>
      </c>
      <c r="L5329" s="444">
        <f t="shared" ca="1" si="202"/>
        <v>-1871600858423950.8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203"/>
        <v>-1871600858423950.8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-7798336910099.7949</v>
      </c>
      <c r="L5330" s="444">
        <f t="shared" ca="1" si="202"/>
        <v>-1879399195334050.5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203"/>
        <v>-1879399195334050.5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-7830829980558.5439</v>
      </c>
      <c r="L5331" s="444">
        <f t="shared" ca="1" si="202"/>
        <v>-1887230025314609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203"/>
        <v>-1887230025314609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-7863458438810.8701</v>
      </c>
      <c r="L5332" s="444">
        <f t="shared" ca="1" si="202"/>
        <v>-1895093483753419.8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203"/>
        <v>-1895093483753419.8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-7896222848972.582</v>
      </c>
      <c r="L5333" s="444">
        <f t="shared" ca="1" si="202"/>
        <v>-1902989706602392.3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203"/>
        <v>-1902989706602392.3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-7929123777509.9678</v>
      </c>
      <c r="L5334" s="444">
        <f t="shared" ca="1" si="202"/>
        <v>-1910918830379902.3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203"/>
        <v>-1910918830379902.3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-7962161793249.5928</v>
      </c>
      <c r="L5335" s="444">
        <f t="shared" ca="1" si="202"/>
        <v>-1918880992173151.8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203"/>
        <v>-1918880992173151.8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-7995337467388.1318</v>
      </c>
      <c r="L5336" s="444">
        <f t="shared" ca="1" si="202"/>
        <v>-1926876329640540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203"/>
        <v>-1926876329640540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-8028651373502.249</v>
      </c>
      <c r="L5337" s="444">
        <f t="shared" ca="1" si="202"/>
        <v>-1934904981014042.3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203"/>
        <v>-1934904981014042.3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-8062104087558.5088</v>
      </c>
      <c r="L5338" s="444">
        <f t="shared" ca="1" si="202"/>
        <v>-1942967085101600.8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203"/>
        <v>-1942967085101600.8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-8095696187923.335</v>
      </c>
      <c r="L5339" s="444">
        <f t="shared" ca="1" si="202"/>
        <v>-1951062781289524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203"/>
        <v>-1951062781289524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-8129428255373.0176</v>
      </c>
      <c r="L5340" s="444">
        <f t="shared" ca="1" si="202"/>
        <v>-1959192209544897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203"/>
        <v>-1959192209544897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-8163300873103.7363</v>
      </c>
      <c r="L5341" s="444">
        <f t="shared" ca="1" si="202"/>
        <v>-1967355510418000.8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203"/>
        <v>-1967355510418000.8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-8197314626741.6709</v>
      </c>
      <c r="L5342" s="444">
        <f t="shared" ca="1" si="202"/>
        <v>-1975552825044742.5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203"/>
        <v>-1975552825044742.5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-8231470104353.0928</v>
      </c>
      <c r="L5343" s="444">
        <f t="shared" ca="1" si="202"/>
        <v>-1983784295149095.5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203"/>
        <v>-1983784295149095.5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-8265767896454.5645</v>
      </c>
      <c r="L5344" s="444">
        <f t="shared" ca="1" si="202"/>
        <v>-1992050063045550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203"/>
        <v>-1992050063045550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-8300208596023.126</v>
      </c>
      <c r="L5345" s="444">
        <f t="shared" ca="1" si="202"/>
        <v>-2000350271641573.3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203"/>
        <v>-2000350271641573.3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-8334792798506.5547</v>
      </c>
      <c r="L5346" s="444">
        <f t="shared" ca="1" si="202"/>
        <v>-2008685064440079.8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203"/>
        <v>-2008685064440079.8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-8369521101833.6641</v>
      </c>
      <c r="L5347" s="444">
        <f t="shared" ca="1" si="202"/>
        <v>-2017054585541913.5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203"/>
        <v>-2017054585541913.5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-8404394106424.6396</v>
      </c>
      <c r="L5348" s="444">
        <f t="shared" ca="1" si="202"/>
        <v>-2025458979648338.3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203"/>
        <v>-2025458979648338.3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-8439412415201.4092</v>
      </c>
      <c r="L5349" s="444">
        <f t="shared" ca="1" si="202"/>
        <v>-2033898392063539.8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203"/>
        <v>-2033898392063539.8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-8474576633598.082</v>
      </c>
      <c r="L5350" s="444">
        <f t="shared" ca="1" si="202"/>
        <v>-2042372968697137.8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203"/>
        <v>-2042372968697137.8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-8509887369571.4072</v>
      </c>
      <c r="L5351" s="444">
        <f t="shared" ca="1" si="202"/>
        <v>-2050882856066709.3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203"/>
        <v>-2050882856066709.3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-8545345233611.2881</v>
      </c>
      <c r="L5352" s="444">
        <f t="shared" ca="1" si="202"/>
        <v>-2059428201300320.5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203"/>
        <v>-2059428201300320.5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-8580950838751.335</v>
      </c>
      <c r="L5353" s="444">
        <f t="shared" ca="1" si="202"/>
        <v>-2068009152139071.8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203"/>
        <v>-2068009152139071.8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-8616704800579.4658</v>
      </c>
      <c r="L5354" s="444">
        <f t="shared" ca="1" si="202"/>
        <v>-2076625856939651.3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203"/>
        <v>-2076625856939651.3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-8652607737248.5469</v>
      </c>
      <c r="L5355" s="444">
        <f t="shared" ca="1" si="202"/>
        <v>-2085278464676899.8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203"/>
        <v>-2085278464676899.8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-8688660269487.082</v>
      </c>
      <c r="L5356" s="444">
        <f t="shared" ca="1" si="202"/>
        <v>-2093967124946386.8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203"/>
        <v>-2093967124946386.8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-8724863020609.9434</v>
      </c>
      <c r="L5357" s="444">
        <f t="shared" ca="1" si="202"/>
        <v>-2102691987966996.8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203"/>
        <v>-2102691987966996.8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-8761216616529.1543</v>
      </c>
      <c r="L5358" s="444">
        <f t="shared" ca="1" si="202"/>
        <v>-2111453204583526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203"/>
        <v>-2111453204583526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-8797721685764.6914</v>
      </c>
      <c r="L5359" s="444">
        <f t="shared" ca="1" si="202"/>
        <v>-2120250926269290.8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203"/>
        <v>-2120250926269290.8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-8834378859455.3789</v>
      </c>
      <c r="L5360" s="444">
        <f t="shared" ca="1" si="202"/>
        <v>-2129085305128746.3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203"/>
        <v>-2129085305128746.3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-8871188771369.7754</v>
      </c>
      <c r="L5361" s="444">
        <f t="shared" ca="1" si="202"/>
        <v>-2137956493900116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203"/>
        <v>-2137956493900116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-8908152057917.1484</v>
      </c>
      <c r="L5362" s="444">
        <f t="shared" ca="1" si="202"/>
        <v>-2146864645958033.3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203"/>
        <v>-2146864645958033.3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-8945269358158.4727</v>
      </c>
      <c r="L5363" s="444">
        <f t="shared" ref="L5363:L5617" ca="1" si="207">I5363-J5363+K5363</f>
        <v>-2155809915316191.8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208">L5363</f>
        <v>-2155809915316191.8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-8982541313817.4648</v>
      </c>
      <c r="L5364" s="444">
        <f t="shared" ca="1" si="207"/>
        <v>-2164792456630009.3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208"/>
        <v>-2164792456630009.3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-9019968569291.7051</v>
      </c>
      <c r="L5365" s="444">
        <f t="shared" ca="1" si="207"/>
        <v>-2173812425199301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208"/>
        <v>-2173812425199301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-9057551771663.7539</v>
      </c>
      <c r="L5366" s="444">
        <f t="shared" ca="1" si="207"/>
        <v>-2182869976970964.8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208"/>
        <v>-2182869976970964.8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-9095291570712.3535</v>
      </c>
      <c r="L5367" s="444">
        <f t="shared" ca="1" si="207"/>
        <v>-2191965268541677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208"/>
        <v>-2191965268541677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-9133188618923.6543</v>
      </c>
      <c r="L5368" s="444">
        <f t="shared" ca="1" si="207"/>
        <v>-2201098457160600.8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208"/>
        <v>-2201098457160600.8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-9171243571502.5039</v>
      </c>
      <c r="L5369" s="444">
        <f t="shared" ca="1" si="207"/>
        <v>-2210269700732103.3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208"/>
        <v>-2210269700732103.3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-9209457086383.7637</v>
      </c>
      <c r="L5370" s="444">
        <f t="shared" ca="1" si="207"/>
        <v>-2219479157818487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208"/>
        <v>-2219479157818487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-9247829824243.6973</v>
      </c>
      <c r="L5371" s="444">
        <f t="shared" ca="1" si="207"/>
        <v>-2228726987642730.8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208"/>
        <v>-2228726987642730.8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-9286362448511.377</v>
      </c>
      <c r="L5372" s="444">
        <f t="shared" ca="1" si="207"/>
        <v>-2238013350091242.3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208"/>
        <v>-2238013350091242.3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-9325055625380.1758</v>
      </c>
      <c r="L5373" s="444">
        <f t="shared" ca="1" si="207"/>
        <v>-2247338405716622.5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208"/>
        <v>-2247338405716622.5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-9363910023819.2598</v>
      </c>
      <c r="L5374" s="444">
        <f t="shared" ca="1" si="207"/>
        <v>-2256702315740442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208"/>
        <v>-2256702315740442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-9402926315585.1758</v>
      </c>
      <c r="L5375" s="444">
        <f t="shared" ca="1" si="207"/>
        <v>-2266105242056027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208"/>
        <v>-2266105242056027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-9442105175233.4453</v>
      </c>
      <c r="L5376" s="444">
        <f t="shared" ca="1" si="207"/>
        <v>-2275547347231260.5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208"/>
        <v>-2275547347231260.5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-9481447280130.252</v>
      </c>
      <c r="L5377" s="444">
        <f t="shared" ca="1" si="207"/>
        <v>-2285028794511391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208"/>
        <v>-2285028794511391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-9520953310464.1289</v>
      </c>
      <c r="L5378" s="444">
        <f t="shared" ca="1" si="207"/>
        <v>-2294549747821855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208"/>
        <v>-2294549747821855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-9560623949257.7285</v>
      </c>
      <c r="L5379" s="444">
        <f t="shared" ca="1" si="207"/>
        <v>-2304110371771112.5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208"/>
        <v>-2304110371771112.5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-9600459882379.6348</v>
      </c>
      <c r="L5380" s="444">
        <f t="shared" ca="1" si="207"/>
        <v>-2313710831653492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208"/>
        <v>-2313710831653492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-9640461798556.2168</v>
      </c>
      <c r="L5381" s="444">
        <f t="shared" ca="1" si="207"/>
        <v>-2323351293452048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208"/>
        <v>-2323351293452048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-9680630389383.5332</v>
      </c>
      <c r="L5382" s="444">
        <f t="shared" ca="1" si="207"/>
        <v>-2333031923841431.5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208"/>
        <v>-2333031923841431.5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-9720966349339.2969</v>
      </c>
      <c r="L5383" s="444">
        <f t="shared" ca="1" si="207"/>
        <v>-2342752890190771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208"/>
        <v>-2342752890190771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-9761470375794.8789</v>
      </c>
      <c r="L5384" s="444">
        <f t="shared" ca="1" si="207"/>
        <v>-2352514360566566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208"/>
        <v>-2352514360566566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-9802143169027.3574</v>
      </c>
      <c r="L5385" s="444">
        <f t="shared" ca="1" si="207"/>
        <v>-2362316503735593.5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208"/>
        <v>-2362316503735593.5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-9842985432231.6387</v>
      </c>
      <c r="L5386" s="444">
        <f t="shared" ca="1" si="207"/>
        <v>-2372159489167825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208"/>
        <v>-2372159489167825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-9883997871532.6035</v>
      </c>
      <c r="L5387" s="444">
        <f t="shared" ca="1" si="207"/>
        <v>-2382043487039357.5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208"/>
        <v>-2382043487039357.5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-9925181195997.3223</v>
      </c>
      <c r="L5388" s="444">
        <f t="shared" ca="1" si="207"/>
        <v>-2391968668235355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208"/>
        <v>-2391968668235355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-9966536117647.3125</v>
      </c>
      <c r="L5389" s="444">
        <f t="shared" ca="1" si="207"/>
        <v>-2401935204353002.5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208"/>
        <v>-2401935204353002.5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-10008063351470.844</v>
      </c>
      <c r="L5390" s="444">
        <f t="shared" ca="1" si="207"/>
        <v>-2411943267704473.5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208"/>
        <v>-2411943267704473.5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-10049763615435.307</v>
      </c>
      <c r="L5391" s="444">
        <f t="shared" ca="1" si="207"/>
        <v>-2421993031319909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208"/>
        <v>-2421993031319909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-10091637630499.621</v>
      </c>
      <c r="L5392" s="444">
        <f t="shared" ca="1" si="207"/>
        <v>-2432084668950408.5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208"/>
        <v>-2432084668950408.5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-10133686120626.701</v>
      </c>
      <c r="L5393" s="444">
        <f t="shared" ca="1" si="207"/>
        <v>-2442218355071035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208"/>
        <v>-2442218355071035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-10175909812795.979</v>
      </c>
      <c r="L5394" s="444">
        <f t="shared" ca="1" si="207"/>
        <v>-2452394264883831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208"/>
        <v>-2452394264883831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-10218309437015.963</v>
      </c>
      <c r="L5395" s="444">
        <f t="shared" ca="1" si="207"/>
        <v>-2462612574320847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208"/>
        <v>-2462612574320847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-10260885726336.863</v>
      </c>
      <c r="L5396" s="444">
        <f t="shared" ca="1" si="207"/>
        <v>-2472873460047184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208"/>
        <v>-2472873460047184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-10303639416863.266</v>
      </c>
      <c r="L5397" s="444">
        <f t="shared" ca="1" si="207"/>
        <v>-2483177099464047.5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208"/>
        <v>-2483177099464047.5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-10346571247766.865</v>
      </c>
      <c r="L5398" s="444">
        <f t="shared" ca="1" si="207"/>
        <v>-2493523670711814.5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208"/>
        <v>-2493523670711814.5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-10389681961299.227</v>
      </c>
      <c r="L5399" s="444">
        <f t="shared" ca="1" si="207"/>
        <v>-2503913352673113.5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208"/>
        <v>-2503913352673113.5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-10432972302804.639</v>
      </c>
      <c r="L5400" s="444">
        <f t="shared" ca="1" si="207"/>
        <v>-2514346324975918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208"/>
        <v>-2514346324975918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-10476443020732.992</v>
      </c>
      <c r="L5401" s="444">
        <f t="shared" ca="1" si="207"/>
        <v>-2524822767996651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208"/>
        <v>-2524822767996651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-10520094866652.713</v>
      </c>
      <c r="L5402" s="444">
        <f t="shared" ca="1" si="207"/>
        <v>-2535342862863303.5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208"/>
        <v>-2535342862863303.5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-10563928595263.764</v>
      </c>
      <c r="L5403" s="444">
        <f t="shared" ca="1" si="207"/>
        <v>-2545906791458567.5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208"/>
        <v>-2545906791458567.5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-10607944964410.697</v>
      </c>
      <c r="L5404" s="444">
        <f t="shared" ca="1" si="207"/>
        <v>-2556514736422978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208"/>
        <v>-2556514736422978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-10652144735095.742</v>
      </c>
      <c r="L5405" s="444">
        <f t="shared" ca="1" si="207"/>
        <v>-2567166881158073.5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208"/>
        <v>-2567166881158073.5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-10696528671491.973</v>
      </c>
      <c r="L5406" s="444">
        <f t="shared" ca="1" si="207"/>
        <v>-2577863409829565.5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208"/>
        <v>-2577863409829565.5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-10741097540956.523</v>
      </c>
      <c r="L5407" s="444">
        <f t="shared" ca="1" si="207"/>
        <v>-2588604507370522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208"/>
        <v>-2588604507370522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-10785852114043.842</v>
      </c>
      <c r="L5408" s="444">
        <f t="shared" ca="1" si="207"/>
        <v>-2599390359484566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208"/>
        <v>-2599390359484566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-10830793164519.025</v>
      </c>
      <c r="L5409" s="444">
        <f t="shared" ca="1" si="207"/>
        <v>-2610221152649085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208"/>
        <v>-2610221152649085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-10875921469371.188</v>
      </c>
      <c r="L5410" s="444">
        <f t="shared" ca="1" si="207"/>
        <v>-2621097074118456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208"/>
        <v>-2621097074118456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-10921237808826.9</v>
      </c>
      <c r="L5411" s="444">
        <f t="shared" ca="1" si="207"/>
        <v>-2632018311927283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208"/>
        <v>-2632018311927283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-10966742966363.68</v>
      </c>
      <c r="L5412" s="444">
        <f t="shared" ca="1" si="207"/>
        <v>-2642985054893646.5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208"/>
        <v>-2642985054893646.5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-11012437728723.527</v>
      </c>
      <c r="L5413" s="444">
        <f t="shared" ca="1" si="207"/>
        <v>-2653997492622370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208"/>
        <v>-2653997492622370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-11058322885926.541</v>
      </c>
      <c r="L5414" s="444">
        <f t="shared" ca="1" si="207"/>
        <v>-2665055815508296.5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208"/>
        <v>-2665055815508296.5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-11104399231284.568</v>
      </c>
      <c r="L5415" s="444">
        <f t="shared" ca="1" si="207"/>
        <v>-2676160214739581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208"/>
        <v>-2676160214739581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-11150667561414.92</v>
      </c>
      <c r="L5416" s="444">
        <f t="shared" ca="1" si="207"/>
        <v>-2687310882300996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208"/>
        <v>-2687310882300996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-11197128676254.15</v>
      </c>
      <c r="L5417" s="444">
        <f t="shared" ca="1" si="207"/>
        <v>-2698508010977250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208"/>
        <v>-2698508010977250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-11243783379071.875</v>
      </c>
      <c r="L5418" s="444">
        <f t="shared" ca="1" si="207"/>
        <v>-2709751794356322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208"/>
        <v>-2709751794356322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-11290632476484.676</v>
      </c>
      <c r="L5419" s="444">
        <f t="shared" ca="1" si="207"/>
        <v>-2721042426832806.5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208"/>
        <v>-2721042426832806.5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-11337676778470.027</v>
      </c>
      <c r="L5420" s="444">
        <f t="shared" ca="1" si="207"/>
        <v>-2732380103611276.5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208"/>
        <v>-2732380103611276.5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-11384917098380.318</v>
      </c>
      <c r="L5421" s="444">
        <f t="shared" ca="1" si="207"/>
        <v>-2743765020709657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208"/>
        <v>-2743765020709657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-11432354252956.904</v>
      </c>
      <c r="L5422" s="444">
        <f t="shared" ca="1" si="207"/>
        <v>-2755197374962614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208"/>
        <v>-2755197374962614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-11479989062344.225</v>
      </c>
      <c r="L5423" s="444">
        <f t="shared" ca="1" si="207"/>
        <v>-2766677364024958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208"/>
        <v>-2766677364024958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-11527822350103.992</v>
      </c>
      <c r="L5424" s="444">
        <f t="shared" ca="1" si="207"/>
        <v>-2778205186375062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208"/>
        <v>-2778205186375062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-11575854943229.426</v>
      </c>
      <c r="L5425" s="444">
        <f t="shared" ca="1" si="207"/>
        <v>-2789781041318291.5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208"/>
        <v>-2789781041318291.5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-11624087672159.547</v>
      </c>
      <c r="L5426" s="444">
        <f t="shared" ca="1" si="207"/>
        <v>-2801405128990451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208"/>
        <v>-2801405128990451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-11672521370793.545</v>
      </c>
      <c r="L5427" s="444">
        <f t="shared" ca="1" si="207"/>
        <v>-2813077650361244.5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208"/>
        <v>-2813077650361244.5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-11721156876505.186</v>
      </c>
      <c r="L5428" s="444">
        <f t="shared" ca="1" si="207"/>
        <v>-2824798807237749.5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208"/>
        <v>-2824798807237749.5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-11769995030157.289</v>
      </c>
      <c r="L5429" s="444">
        <f t="shared" ca="1" si="207"/>
        <v>-2836568802267907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208"/>
        <v>-2836568802267907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-11819036676116.279</v>
      </c>
      <c r="L5430" s="444">
        <f t="shared" ca="1" si="207"/>
        <v>-2848387838944023.5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208"/>
        <v>-2848387838944023.5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-11868282662266.764</v>
      </c>
      <c r="L5431" s="444">
        <f t="shared" ca="1" si="207"/>
        <v>-2860256121606290.5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208"/>
        <v>-2860256121606290.5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-11917733840026.211</v>
      </c>
      <c r="L5432" s="444">
        <f t="shared" ca="1" si="207"/>
        <v>-2872173855446316.5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208"/>
        <v>-2872173855446316.5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-11967391064359.652</v>
      </c>
      <c r="L5433" s="444">
        <f t="shared" ca="1" si="207"/>
        <v>-2884141246510676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208"/>
        <v>-2884141246510676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-12017255193794.482</v>
      </c>
      <c r="L5434" s="444">
        <f t="shared" ca="1" si="207"/>
        <v>-2896158501704470.5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208"/>
        <v>-2896158501704470.5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-12067327090435.293</v>
      </c>
      <c r="L5435" s="444">
        <f t="shared" ca="1" si="207"/>
        <v>-2908225828794906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208"/>
        <v>-2908225828794906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-12117607619978.775</v>
      </c>
      <c r="L5436" s="444">
        <f t="shared" ca="1" si="207"/>
        <v>-2920343436414885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208"/>
        <v>-2920343436414885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-12168097651728.688</v>
      </c>
      <c r="L5437" s="444">
        <f t="shared" ca="1" si="207"/>
        <v>-2932511534066613.5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208"/>
        <v>-2932511534066613.5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-12218798058610.889</v>
      </c>
      <c r="L5438" s="444">
        <f t="shared" ca="1" si="207"/>
        <v>-2944730332125224.5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208"/>
        <v>-2944730332125224.5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-12269709717188.436</v>
      </c>
      <c r="L5439" s="444">
        <f t="shared" ca="1" si="207"/>
        <v>-2957000041842413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208"/>
        <v>-2957000041842413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-12320833507676.721</v>
      </c>
      <c r="L5440" s="444">
        <f t="shared" ca="1" si="207"/>
        <v>-2969320875350089.5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208"/>
        <v>-2969320875350089.5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-12372170313958.707</v>
      </c>
      <c r="L5441" s="444">
        <f t="shared" ca="1" si="207"/>
        <v>-2981693045664048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208"/>
        <v>-2981693045664048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-12423721023600.199</v>
      </c>
      <c r="L5442" s="444">
        <f t="shared" ca="1" si="207"/>
        <v>-2994116766687648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208"/>
        <v>-2994116766687648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-12475486527865.199</v>
      </c>
      <c r="L5443" s="444">
        <f t="shared" ca="1" si="207"/>
        <v>-3006592253215513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208"/>
        <v>-3006592253215513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-12527467721731.305</v>
      </c>
      <c r="L5444" s="444">
        <f t="shared" ca="1" si="207"/>
        <v>-3019119720937244.5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208"/>
        <v>-3019119720937244.5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-12579665503905.186</v>
      </c>
      <c r="L5445" s="444">
        <f t="shared" ca="1" si="207"/>
        <v>-3031699386441149.5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208"/>
        <v>-3031699386441149.5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-12632080776838.123</v>
      </c>
      <c r="L5446" s="444">
        <f t="shared" ca="1" si="207"/>
        <v>-3044331467217987.5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208"/>
        <v>-3044331467217987.5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-12684714446741.615</v>
      </c>
      <c r="L5447" s="444">
        <f t="shared" ca="1" si="207"/>
        <v>-3057016181664729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208"/>
        <v>-3057016181664729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-12737567423603.037</v>
      </c>
      <c r="L5448" s="444">
        <f t="shared" ca="1" si="207"/>
        <v>-3069753749088332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208"/>
        <v>-3069753749088332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-12790640621201.383</v>
      </c>
      <c r="L5449" s="444">
        <f t="shared" ca="1" si="207"/>
        <v>-3082544389709533.5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208"/>
        <v>-3082544389709533.5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-12843934957123.057</v>
      </c>
      <c r="L5450" s="444">
        <f t="shared" ca="1" si="207"/>
        <v>-3095388324666656.5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208"/>
        <v>-3095388324666656.5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-12897451352777.734</v>
      </c>
      <c r="L5451" s="444">
        <f t="shared" ca="1" si="207"/>
        <v>-3108285776019434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208"/>
        <v>-3108285776019434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-12951190733414.309</v>
      </c>
      <c r="L5452" s="444">
        <f t="shared" ca="1" si="207"/>
        <v>-3121236966752848.5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208"/>
        <v>-3121236966752848.5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-13005154028136.869</v>
      </c>
      <c r="L5453" s="444">
        <f t="shared" ca="1" si="207"/>
        <v>-3134242120780985.5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208"/>
        <v>-3134242120780985.5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-13059342169920.773</v>
      </c>
      <c r="L5454" s="444">
        <f t="shared" ca="1" si="207"/>
        <v>-3147301462950906.5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208"/>
        <v>-3147301462950906.5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-13113756095628.777</v>
      </c>
      <c r="L5455" s="444">
        <f t="shared" ca="1" si="207"/>
        <v>-3160415219046535.5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208"/>
        <v>-3160415219046535.5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-13168396746027.23</v>
      </c>
      <c r="L5456" s="444">
        <f t="shared" ca="1" si="207"/>
        <v>-3173583615792562.5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208"/>
        <v>-3173583615792562.5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-13223265065802.344</v>
      </c>
      <c r="L5457" s="444">
        <f t="shared" ca="1" si="207"/>
        <v>-3186806880858365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208"/>
        <v>-3186806880858365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-13278362003576.521</v>
      </c>
      <c r="L5458" s="444">
        <f t="shared" ca="1" si="207"/>
        <v>-3200085242861941.5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208"/>
        <v>-3200085242861941.5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-13333688511924.756</v>
      </c>
      <c r="L5459" s="444">
        <f t="shared" ca="1" si="207"/>
        <v>-3213418931373866.5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208"/>
        <v>-3213418931373866.5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-13389245547391.109</v>
      </c>
      <c r="L5460" s="444">
        <f t="shared" ca="1" si="207"/>
        <v>-3226808176921257.5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208"/>
        <v>-3226808176921257.5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-13445034070505.24</v>
      </c>
      <c r="L5461" s="444">
        <f t="shared" ca="1" si="207"/>
        <v>-3240253210991762.5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208"/>
        <v>-3240253210991762.5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-13501055045799.01</v>
      </c>
      <c r="L5462" s="444">
        <f t="shared" ca="1" si="207"/>
        <v>-3253754266037561.5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208"/>
        <v>-3253754266037561.5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-13557309441823.172</v>
      </c>
      <c r="L5463" s="444">
        <f t="shared" ca="1" si="207"/>
        <v>-3267311575479384.5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208"/>
        <v>-3267311575479384.5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-13613798231164.102</v>
      </c>
      <c r="L5464" s="444">
        <f t="shared" ca="1" si="207"/>
        <v>-3280925373710548.5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208"/>
        <v>-3280925373710548.5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-13670522390460.619</v>
      </c>
      <c r="L5465" s="444">
        <f t="shared" ca="1" si="207"/>
        <v>-3294595896101009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208"/>
        <v>-3294595896101009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-13727482900420.871</v>
      </c>
      <c r="L5466" s="444">
        <f t="shared" ca="1" si="207"/>
        <v>-3308323379001430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208"/>
        <v>-3308323379001430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-13784680745839.291</v>
      </c>
      <c r="L5467" s="444">
        <f t="shared" ca="1" si="207"/>
        <v>-3322108059747269.5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208"/>
        <v>-3322108059747269.5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-13842116915613.623</v>
      </c>
      <c r="L5468" s="444">
        <f t="shared" ca="1" si="207"/>
        <v>-3335950176662883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208"/>
        <v>-3335950176662883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-13899792402762.012</v>
      </c>
      <c r="L5469" s="444">
        <f t="shared" ca="1" si="207"/>
        <v>-3349849969065645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208"/>
        <v>-3349849969065645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-13957708204440.188</v>
      </c>
      <c r="L5470" s="444">
        <f t="shared" ca="1" si="207"/>
        <v>-3363807677270085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208"/>
        <v>-3363807677270085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-14015865321958.688</v>
      </c>
      <c r="L5471" s="444">
        <f t="shared" ca="1" si="207"/>
        <v>-3377823542592043.5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208"/>
        <v>-3377823542592043.5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-14074264760800.182</v>
      </c>
      <c r="L5472" s="444">
        <f t="shared" ca="1" si="207"/>
        <v>-3391897807352843.5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208"/>
        <v>-3391897807352843.5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-14132907530636.848</v>
      </c>
      <c r="L5473" s="444">
        <f t="shared" ca="1" si="207"/>
        <v>-3406030714883480.5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208"/>
        <v>-3406030714883480.5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-14191794645347.836</v>
      </c>
      <c r="L5474" s="444">
        <f t="shared" ca="1" si="207"/>
        <v>-3420222509528828.5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208"/>
        <v>-3420222509528828.5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-14250927123036.785</v>
      </c>
      <c r="L5475" s="444">
        <f t="shared" ca="1" si="207"/>
        <v>-3434473436651865.5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208"/>
        <v>-3434473436651865.5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-14310305986049.439</v>
      </c>
      <c r="L5476" s="444">
        <f t="shared" ca="1" si="207"/>
        <v>-3448783742637915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208"/>
        <v>-3448783742637915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-14369932260991.313</v>
      </c>
      <c r="L5477" s="444">
        <f t="shared" ca="1" si="207"/>
        <v>-3463153674898906.5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208"/>
        <v>-3463153674898906.5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-14429806978745.443</v>
      </c>
      <c r="L5478" s="444">
        <f t="shared" ca="1" si="207"/>
        <v>-3477583481877652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208"/>
        <v>-3477583481877652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-14489931174490.217</v>
      </c>
      <c r="L5479" s="444">
        <f t="shared" ca="1" si="207"/>
        <v>-3492073413052142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208"/>
        <v>-3492073413052142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-14550305887717.258</v>
      </c>
      <c r="L5480" s="444">
        <f t="shared" ca="1" si="207"/>
        <v>-3506623718939859.5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208"/>
        <v>-3506623718939859.5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-14610932162249.414</v>
      </c>
      <c r="L5481" s="444">
        <f t="shared" ca="1" si="207"/>
        <v>-3521234651102109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208"/>
        <v>-3521234651102109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-14671811046258.787</v>
      </c>
      <c r="L5482" s="444">
        <f t="shared" ca="1" si="207"/>
        <v>-3535906462148368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208"/>
        <v>-3535906462148368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-14732943592284.867</v>
      </c>
      <c r="L5483" s="444">
        <f t="shared" ca="1" si="207"/>
        <v>-3550639405740653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208"/>
        <v>-3550639405740653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-14794330857252.723</v>
      </c>
      <c r="L5484" s="444">
        <f t="shared" ca="1" si="207"/>
        <v>-3565433736597905.5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208"/>
        <v>-3565433736597905.5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-14855973902491.275</v>
      </c>
      <c r="L5485" s="444">
        <f t="shared" ca="1" si="207"/>
        <v>-3580289710500397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208"/>
        <v>-3580289710500397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-14917873793751.654</v>
      </c>
      <c r="L5486" s="444">
        <f t="shared" ca="1" si="207"/>
        <v>-3595207584294148.5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208"/>
        <v>-3595207584294148.5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-14980031601225.619</v>
      </c>
      <c r="L5487" s="444">
        <f t="shared" ca="1" si="207"/>
        <v>-3610187615895374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208"/>
        <v>-3610187615895374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-15042448399564.059</v>
      </c>
      <c r="L5488" s="444">
        <f t="shared" ca="1" si="207"/>
        <v>-3625230064294938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208"/>
        <v>-3625230064294938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-15105125267895.572</v>
      </c>
      <c r="L5489" s="444">
        <f t="shared" ca="1" si="207"/>
        <v>-3640335189562833.5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208"/>
        <v>-3640335189562833.5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-15168063289845.141</v>
      </c>
      <c r="L5490" s="444">
        <f t="shared" ca="1" si="207"/>
        <v>-3655503252852678.5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208"/>
        <v>-3655503252852678.5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-15231263553552.824</v>
      </c>
      <c r="L5491" s="444">
        <f t="shared" ca="1" si="207"/>
        <v>-3670734516406231.5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208"/>
        <v>-3670734516406231.5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-15294727151692.629</v>
      </c>
      <c r="L5492" s="444">
        <f t="shared" ca="1" si="207"/>
        <v>-3686029243557924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208"/>
        <v>-3686029243557924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-15358455181491.35</v>
      </c>
      <c r="L5493" s="444">
        <f t="shared" ca="1" si="207"/>
        <v>-3701387698739415.5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208"/>
        <v>-3701387698739415.5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-15422448744747.566</v>
      </c>
      <c r="L5494" s="444">
        <f t="shared" ca="1" si="207"/>
        <v>-3716810147484163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208"/>
        <v>-3716810147484163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-15486708947850.682</v>
      </c>
      <c r="L5495" s="444">
        <f t="shared" ca="1" si="207"/>
        <v>-3732296856432013.5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208"/>
        <v>-3732296856432013.5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-15551236901800.057</v>
      </c>
      <c r="L5496" s="444">
        <f t="shared" ca="1" si="207"/>
        <v>-3747848093333813.5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208"/>
        <v>-3747848093333813.5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-15616033722224.221</v>
      </c>
      <c r="L5497" s="444">
        <f t="shared" ca="1" si="207"/>
        <v>-3763464127056037.5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208"/>
        <v>-3763464127056037.5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-15681100529400.156</v>
      </c>
      <c r="L5498" s="444">
        <f t="shared" ca="1" si="207"/>
        <v>-3779145227585437.5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208"/>
        <v>-3779145227585437.5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-15746438448272.656</v>
      </c>
      <c r="L5499" s="444">
        <f t="shared" ca="1" si="207"/>
        <v>-3794891666033710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208"/>
        <v>-3794891666033710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-15812048608473.791</v>
      </c>
      <c r="L5500" s="444">
        <f t="shared" ca="1" si="207"/>
        <v>-3810703714642184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208"/>
        <v>-3810703714642184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-15877932144342.434</v>
      </c>
      <c r="L5501" s="444">
        <f t="shared" ca="1" si="207"/>
        <v>-3826581646786526.5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208"/>
        <v>-3826581646786526.5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-15944090194943.859</v>
      </c>
      <c r="L5502" s="444">
        <f t="shared" ca="1" si="207"/>
        <v>-3842525736981470.5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208"/>
        <v>-3842525736981470.5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-16010523904089.461</v>
      </c>
      <c r="L5503" s="444">
        <f t="shared" ca="1" si="207"/>
        <v>-3858536260885560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208"/>
        <v>-3858536260885560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-16077234420356.498</v>
      </c>
      <c r="L5504" s="444">
        <f t="shared" ca="1" si="207"/>
        <v>-3874613495305916.5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208"/>
        <v>-3874613495305916.5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-16144222897107.984</v>
      </c>
      <c r="L5505" s="444">
        <f t="shared" ca="1" si="207"/>
        <v>-3890757718203024.5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208"/>
        <v>-3890757718203024.5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-16211490492512.602</v>
      </c>
      <c r="L5506" s="444">
        <f t="shared" ca="1" si="207"/>
        <v>-3906969208695537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208"/>
        <v>-3906969208695537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-16279038369564.736</v>
      </c>
      <c r="L5507" s="444">
        <f t="shared" ca="1" si="207"/>
        <v>-3923248247065101.5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208"/>
        <v>-3923248247065101.5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-16346867696104.59</v>
      </c>
      <c r="L5508" s="444">
        <f t="shared" ca="1" si="207"/>
        <v>-3939595114761206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208"/>
        <v>-3939595114761206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-16414979644838.357</v>
      </c>
      <c r="L5509" s="444">
        <f t="shared" ca="1" si="207"/>
        <v>-3956010094406044.5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208"/>
        <v>-3956010094406044.5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-16483375393358.518</v>
      </c>
      <c r="L5510" s="444">
        <f t="shared" ca="1" si="207"/>
        <v>-3972493469799403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208"/>
        <v>-3972493469799403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-16552056124164.18</v>
      </c>
      <c r="L5511" s="444">
        <f t="shared" ca="1" si="207"/>
        <v>-3989045525923567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208"/>
        <v>-3989045525923567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-16621023024681.531</v>
      </c>
      <c r="L5512" s="444">
        <f t="shared" ca="1" si="207"/>
        <v>-4005666548948248.5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208"/>
        <v>-4005666548948248.5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-16690277287284.367</v>
      </c>
      <c r="L5513" s="444">
        <f t="shared" ca="1" si="207"/>
        <v>-4022356826235533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208"/>
        <v>-4022356826235533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-16759820109314.719</v>
      </c>
      <c r="L5514" s="444">
        <f t="shared" ca="1" si="207"/>
        <v>-4039116646344847.5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208"/>
        <v>-4039116646344847.5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-16829652693103.529</v>
      </c>
      <c r="L5515" s="444">
        <f t="shared" ca="1" si="207"/>
        <v>-4055946299037951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208"/>
        <v>-4055946299037951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-16899776245991.465</v>
      </c>
      <c r="L5516" s="444">
        <f t="shared" ca="1" si="207"/>
        <v>-4072846075283942.5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208"/>
        <v>-4072846075283942.5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-16970191980349.76</v>
      </c>
      <c r="L5517" s="444">
        <f t="shared" ca="1" si="207"/>
        <v>-4089816267264292.5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208"/>
        <v>-4089816267264292.5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-17040901113601.219</v>
      </c>
      <c r="L5518" s="444">
        <f t="shared" ca="1" si="207"/>
        <v>-4106857168377893.5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208"/>
        <v>-4106857168377893.5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-17111904868241.223</v>
      </c>
      <c r="L5519" s="444">
        <f t="shared" ca="1" si="207"/>
        <v>-4123969073246134.5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208"/>
        <v>-4123969073246134.5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-17183204471858.893</v>
      </c>
      <c r="L5520" s="444">
        <f t="shared" ca="1" si="207"/>
        <v>-4141152277717993.5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208"/>
        <v>-4141152277717993.5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-17254801157158.309</v>
      </c>
      <c r="L5521" s="444">
        <f t="shared" ca="1" si="207"/>
        <v>-4158407078875152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208"/>
        <v>-4158407078875152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-17326696161979.803</v>
      </c>
      <c r="L5522" s="444">
        <f t="shared" ca="1" si="207"/>
        <v>-4175733775037132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208"/>
        <v>-4175733775037132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-17398890729321.385</v>
      </c>
      <c r="L5523" s="444">
        <f t="shared" ca="1" si="207"/>
        <v>-4193132665766453.5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208"/>
        <v>-4193132665766453.5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-17471386107360.221</v>
      </c>
      <c r="L5524" s="444">
        <f t="shared" ca="1" si="207"/>
        <v>-4210604051873813.5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208"/>
        <v>-4210604051873813.5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-17544183549474.223</v>
      </c>
      <c r="L5525" s="444">
        <f t="shared" ca="1" si="207"/>
        <v>-4228148235423287.5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208"/>
        <v>-4228148235423287.5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-17617284314263.699</v>
      </c>
      <c r="L5526" s="444">
        <f t="shared" ca="1" si="207"/>
        <v>-4245765519737551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208"/>
        <v>-4245765519737551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-17690689665573.129</v>
      </c>
      <c r="L5527" s="444">
        <f t="shared" ca="1" si="207"/>
        <v>-4263456209403124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208"/>
        <v>-4263456209403124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-17764400872513.02</v>
      </c>
      <c r="L5528" s="444">
        <f t="shared" ca="1" si="207"/>
        <v>-4281220610275637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208"/>
        <v>-4281220610275637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-17838419209481.82</v>
      </c>
      <c r="L5529" s="444">
        <f t="shared" ca="1" si="207"/>
        <v>-4299059029485119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208"/>
        <v>-4299059029485119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-17912745956187.992</v>
      </c>
      <c r="L5530" s="444">
        <f t="shared" ca="1" si="207"/>
        <v>-4316971775441307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208"/>
        <v>-4316971775441307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-17987382397672.109</v>
      </c>
      <c r="L5531" s="444">
        <f t="shared" ca="1" si="207"/>
        <v>-4334959157838979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208"/>
        <v>-4334959157838979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-18062329824329.078</v>
      </c>
      <c r="L5532" s="444">
        <f t="shared" ca="1" si="207"/>
        <v>-4353021487663308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208"/>
        <v>-4353021487663308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-18137589531930.449</v>
      </c>
      <c r="L5533" s="444">
        <f t="shared" ca="1" si="207"/>
        <v>-4371159077195238.5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208"/>
        <v>-4371159077195238.5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-18213162821646.824</v>
      </c>
      <c r="L5534" s="444">
        <f t="shared" ca="1" si="207"/>
        <v>-4389372240016885.5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208"/>
        <v>-4389372240016885.5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-18289051000070.355</v>
      </c>
      <c r="L5535" s="444">
        <f t="shared" ca="1" si="207"/>
        <v>-4407661291016956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208"/>
        <v>-4407661291016956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-18365255379237.32</v>
      </c>
      <c r="L5536" s="444">
        <f t="shared" ca="1" si="207"/>
        <v>-4426026546396193.5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208"/>
        <v>-4426026546396193.5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-18441777276650.805</v>
      </c>
      <c r="L5537" s="444">
        <f t="shared" ca="1" si="207"/>
        <v>-4444468323672844.5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208"/>
        <v>-4444468323672844.5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-18518618015303.52</v>
      </c>
      <c r="L5538" s="444">
        <f t="shared" ca="1" si="207"/>
        <v>-4462986941688148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208"/>
        <v>-4462986941688148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-18595778923700.617</v>
      </c>
      <c r="L5539" s="444">
        <f t="shared" ca="1" si="207"/>
        <v>-4481582720611848.5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208"/>
        <v>-4481582720611848.5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-18673261335882.703</v>
      </c>
      <c r="L5540" s="444">
        <f t="shared" ca="1" si="207"/>
        <v>-4500255981947731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208"/>
        <v>-4500255981947731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-18751066591448.883</v>
      </c>
      <c r="L5541" s="444">
        <f t="shared" ca="1" si="207"/>
        <v>-4519007048539180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208"/>
        <v>-4519007048539180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-18829196035579.918</v>
      </c>
      <c r="L5542" s="444">
        <f t="shared" ca="1" si="207"/>
        <v>-4537836244574760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208"/>
        <v>-4537836244574760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-18907651019061.5</v>
      </c>
      <c r="L5543" s="444">
        <f t="shared" ca="1" si="207"/>
        <v>-4556743895593822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208"/>
        <v>-4556743895593822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-18986432898307.59</v>
      </c>
      <c r="L5544" s="444">
        <f t="shared" ca="1" si="207"/>
        <v>-4575730328492130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208"/>
        <v>-4575730328492130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-19065543035383.875</v>
      </c>
      <c r="L5545" s="444">
        <f t="shared" ca="1" si="207"/>
        <v>-4594795871527514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208"/>
        <v>-4594795871527514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-19144982798031.309</v>
      </c>
      <c r="L5546" s="444">
        <f t="shared" ca="1" si="207"/>
        <v>-4613940854325545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208"/>
        <v>-4613940854325545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-19224753559689.77</v>
      </c>
      <c r="L5547" s="444">
        <f t="shared" ca="1" si="207"/>
        <v>-4633165607885235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208"/>
        <v>-4633165607885235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-19304856699521.813</v>
      </c>
      <c r="L5548" s="444">
        <f t="shared" ca="1" si="207"/>
        <v>-4652470464584757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208"/>
        <v>-4652470464584757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-19385293602436.488</v>
      </c>
      <c r="L5549" s="444">
        <f t="shared" ca="1" si="207"/>
        <v>-4671855758187193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208"/>
        <v>-4671855758187193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-19466065659113.305</v>
      </c>
      <c r="L5550" s="444">
        <f t="shared" ca="1" si="207"/>
        <v>-4691321823846306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208"/>
        <v>-4691321823846306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-19547174266026.273</v>
      </c>
      <c r="L5551" s="444">
        <f t="shared" ca="1" si="207"/>
        <v>-4710868998112332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208"/>
        <v>-4710868998112332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-19628620825468.051</v>
      </c>
      <c r="L5552" s="444">
        <f t="shared" ca="1" si="207"/>
        <v>-4730497618937800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208"/>
        <v>-4730497618937800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-19710406745574.168</v>
      </c>
      <c r="L5553" s="444">
        <f t="shared" ca="1" si="207"/>
        <v>-4750208025683374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208"/>
        <v>-4750208025683374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-19792533440347.391</v>
      </c>
      <c r="L5554" s="444">
        <f t="shared" ca="1" si="207"/>
        <v>-4770000559123721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208"/>
        <v>-4770000559123721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-19875002329682.172</v>
      </c>
      <c r="L5555" s="444">
        <f t="shared" ca="1" si="207"/>
        <v>-4789875561453403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208"/>
        <v>-4789875561453403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-19957814839389.18</v>
      </c>
      <c r="L5556" s="444">
        <f t="shared" ca="1" si="207"/>
        <v>-4809833376292792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208"/>
        <v>-4809833376292792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-20040972401219.965</v>
      </c>
      <c r="L5557" s="444">
        <f t="shared" ca="1" si="207"/>
        <v>-4829874348694012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208"/>
        <v>-4829874348694012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-20124476452891.715</v>
      </c>
      <c r="L5558" s="444">
        <f t="shared" ca="1" si="207"/>
        <v>-4849998825146904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208"/>
        <v>-4849998825146904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-20208328438112.102</v>
      </c>
      <c r="L5559" s="444">
        <f t="shared" ca="1" si="207"/>
        <v>-4870207153585016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208"/>
        <v>-4870207153585016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-20292529806604.234</v>
      </c>
      <c r="L5560" s="444">
        <f t="shared" ca="1" si="207"/>
        <v>-4890499683391620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208"/>
        <v>-4890499683391620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-20377082014131.75</v>
      </c>
      <c r="L5561" s="444">
        <f t="shared" ca="1" si="207"/>
        <v>-4910876765405752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208"/>
        <v>-4910876765405752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-20461986522523.965</v>
      </c>
      <c r="L5562" s="444">
        <f t="shared" ca="1" si="207"/>
        <v>-4931338751928276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208"/>
        <v>-4931338751928276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-20547244799701.148</v>
      </c>
      <c r="L5563" s="444">
        <f t="shared" ca="1" si="207"/>
        <v>-4951885996727977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208"/>
        <v>-4951885996727977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-20632858319699.902</v>
      </c>
      <c r="L5564" s="444">
        <f t="shared" ca="1" si="207"/>
        <v>-4972518855047677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208"/>
        <v>-4972518855047677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-20718828562698.652</v>
      </c>
      <c r="L5565" s="444">
        <f t="shared" ca="1" si="207"/>
        <v>-4993237683610376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208"/>
        <v>-4993237683610376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-20805157015043.234</v>
      </c>
      <c r="L5566" s="444">
        <f t="shared" ca="1" si="207"/>
        <v>-5014042840625419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208"/>
        <v>-5014042840625419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-20891845169272.578</v>
      </c>
      <c r="L5567" s="444">
        <f t="shared" ca="1" si="207"/>
        <v>-5034934685794692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208"/>
        <v>-5034934685794692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-20978894524144.551</v>
      </c>
      <c r="L5568" s="444">
        <f t="shared" ca="1" si="207"/>
        <v>-5055913580318837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208"/>
        <v>-5055913580318837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-21066306584661.82</v>
      </c>
      <c r="L5569" s="444">
        <f t="shared" ca="1" si="207"/>
        <v>-5076979886903499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208"/>
        <v>-5076979886903499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-21154082862097.914</v>
      </c>
      <c r="L5570" s="444">
        <f t="shared" ca="1" si="207"/>
        <v>-5098133969765597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208"/>
        <v>-5098133969765597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-21242224874023.32</v>
      </c>
      <c r="L5571" s="444">
        <f t="shared" ca="1" si="207"/>
        <v>-5119376194639620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208"/>
        <v>-5119376194639620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-21330734144331.75</v>
      </c>
      <c r="L5572" s="444">
        <f t="shared" ca="1" si="207"/>
        <v>-5140706928783952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208"/>
        <v>-5140706928783952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-21419612203266.465</v>
      </c>
      <c r="L5573" s="444">
        <f t="shared" ca="1" si="207"/>
        <v>-5162126540987218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208"/>
        <v>-5162126540987218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-21508860587446.742</v>
      </c>
      <c r="L5574" s="444">
        <f t="shared" ca="1" si="207"/>
        <v>-5183635401574665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208"/>
        <v>-5183635401574665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-21598480839894.438</v>
      </c>
      <c r="L5575" s="444">
        <f t="shared" ca="1" si="207"/>
        <v>-5205233882414559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208"/>
        <v>-5205233882414559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-21688474510060.664</v>
      </c>
      <c r="L5576" s="444">
        <f t="shared" ca="1" si="207"/>
        <v>-5226922356924620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208"/>
        <v>-5226922356924620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-21778843153852.582</v>
      </c>
      <c r="L5577" s="444">
        <f t="shared" ca="1" si="207"/>
        <v>-5248701200078473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208"/>
        <v>-5248701200078473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-21869588333660.305</v>
      </c>
      <c r="L5578" s="444">
        <f t="shared" ca="1" si="207"/>
        <v>-5270570788412133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208"/>
        <v>-5270570788412133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-21960711618383.887</v>
      </c>
      <c r="L5579" s="444">
        <f t="shared" ca="1" si="207"/>
        <v>-5292531500030517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208"/>
        <v>-5292531500030517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-22052214583460.488</v>
      </c>
      <c r="L5580" s="444">
        <f t="shared" ca="1" si="207"/>
        <v>-5314583714613977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208"/>
        <v>-5314583714613977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-22144098810891.57</v>
      </c>
      <c r="L5581" s="444">
        <f t="shared" ca="1" si="207"/>
        <v>-5336727813424869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208"/>
        <v>-5336727813424869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-22236365889270.289</v>
      </c>
      <c r="L5582" s="444">
        <f t="shared" ca="1" si="207"/>
        <v>-5358964179314139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208"/>
        <v>-5358964179314139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-22329017413808.914</v>
      </c>
      <c r="L5583" s="444">
        <f t="shared" ca="1" si="207"/>
        <v>-5381293196727948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208"/>
        <v>-5381293196727948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-22422054986366.449</v>
      </c>
      <c r="L5584" s="444">
        <f t="shared" ca="1" si="207"/>
        <v>-5403715251714314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208"/>
        <v>-5403715251714314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-22515480215476.309</v>
      </c>
      <c r="L5585" s="444">
        <f t="shared" ca="1" si="207"/>
        <v>-5426230731929790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208"/>
        <v>-5426230731929790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-22609294716374.125</v>
      </c>
      <c r="L5586" s="444">
        <f t="shared" ca="1" si="207"/>
        <v>-5448840026646164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208"/>
        <v>-5448840026646164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-22703500111025.684</v>
      </c>
      <c r="L5587" s="444">
        <f t="shared" ca="1" si="207"/>
        <v>-5471543526757190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208"/>
        <v>-5471543526757190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-22798098028154.957</v>
      </c>
      <c r="L5588" s="444">
        <f t="shared" ca="1" si="207"/>
        <v>-5494341624785345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208"/>
        <v>-5494341624785345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-22893090103272.27</v>
      </c>
      <c r="L5589" s="444">
        <f t="shared" ca="1" si="207"/>
        <v>-5517234714888617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208"/>
        <v>-5517234714888617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-22988477978702.57</v>
      </c>
      <c r="L5590" s="444">
        <f t="shared" ca="1" si="207"/>
        <v>-5540223192867320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208"/>
        <v>-5540223192867320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-23084263303613.832</v>
      </c>
      <c r="L5591" s="444">
        <f t="shared" ca="1" si="207"/>
        <v>-5563307456170934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208"/>
        <v>-5563307456170934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-23180447734045.559</v>
      </c>
      <c r="L5592" s="444">
        <f t="shared" ca="1" si="207"/>
        <v>-5586487903904980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208"/>
        <v>-5586487903904980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-23277032932937.418</v>
      </c>
      <c r="L5593" s="444">
        <f t="shared" ca="1" si="207"/>
        <v>-5609764936837917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208"/>
        <v>-5609764936837917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-23374020570157.988</v>
      </c>
      <c r="L5594" s="444">
        <f t="shared" ca="1" si="207"/>
        <v>-5633138957408075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208"/>
        <v>-5633138957408075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-23471412322533.645</v>
      </c>
      <c r="L5595" s="444">
        <f t="shared" ca="1" si="207"/>
        <v>-5656610369730609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208"/>
        <v>-5656610369730609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-23569209873877.539</v>
      </c>
      <c r="L5596" s="444">
        <f t="shared" ca="1" si="207"/>
        <v>-5680179579604487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208"/>
        <v>-5680179579604487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-23667414915018.695</v>
      </c>
      <c r="L5597" s="444">
        <f t="shared" ca="1" si="207"/>
        <v>-5703846994519506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208"/>
        <v>-5703846994519506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-23766029143831.273</v>
      </c>
      <c r="L5598" s="444">
        <f t="shared" ca="1" si="207"/>
        <v>-5727613023663337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208"/>
        <v>-5727613023663337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-23865054265263.902</v>
      </c>
      <c r="L5599" s="444">
        <f t="shared" ca="1" si="207"/>
        <v>-5751478077928601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208"/>
        <v>-5751478077928601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-23964491991369.172</v>
      </c>
      <c r="L5600" s="444">
        <f t="shared" ca="1" si="207"/>
        <v>-5775442569919970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208"/>
        <v>-5775442569919970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-24064344041333.207</v>
      </c>
      <c r="L5601" s="444">
        <f t="shared" ca="1" si="207"/>
        <v>-5799506913961303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208"/>
        <v>-5799506913961303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-24164612141505.43</v>
      </c>
      <c r="L5602" s="444">
        <f t="shared" ca="1" si="207"/>
        <v>-5823671526102808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208"/>
        <v>-5823671526102808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-24265298025428.367</v>
      </c>
      <c r="L5603" s="444">
        <f t="shared" ca="1" si="207"/>
        <v>-5847936824128236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208"/>
        <v>-5847936824128236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-24366403433867.648</v>
      </c>
      <c r="L5604" s="444">
        <f t="shared" ca="1" si="207"/>
        <v>-5872303227562104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208"/>
        <v>-5872303227562104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-24467930114842.102</v>
      </c>
      <c r="L5605" s="444">
        <f t="shared" ca="1" si="207"/>
        <v>-5896771157676946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208"/>
        <v>-5896771157676946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-24569879823653.941</v>
      </c>
      <c r="L5606" s="444">
        <f t="shared" ca="1" si="207"/>
        <v>-5921341037500600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208"/>
        <v>-5921341037500600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-24672254322919.168</v>
      </c>
      <c r="L5607" s="444">
        <f t="shared" ca="1" si="207"/>
        <v>-5946013291823519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208"/>
        <v>-5946013291823519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-24775055382597.996</v>
      </c>
      <c r="L5608" s="444">
        <f t="shared" ca="1" si="207"/>
        <v>-5970788347206117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208"/>
        <v>-5970788347206117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-24878284780025.488</v>
      </c>
      <c r="L5609" s="444">
        <f t="shared" ca="1" si="207"/>
        <v>-5995666631986142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208"/>
        <v>-5995666631986142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-24981944299942.258</v>
      </c>
      <c r="L5610" s="444">
        <f t="shared" ca="1" si="207"/>
        <v>-6020648576286084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208"/>
        <v>-6020648576286084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-25086035734525.352</v>
      </c>
      <c r="L5611" s="444">
        <f t="shared" ca="1" si="207"/>
        <v>-6045734612020609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208"/>
        <v>-6045734612020609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-25190560883419.203</v>
      </c>
      <c r="L5612" s="444">
        <f t="shared" ca="1" si="207"/>
        <v>-6070925172904028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208"/>
        <v>-6070925172904028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-25295521553766.781</v>
      </c>
      <c r="L5613" s="444">
        <f t="shared" ca="1" si="207"/>
        <v>-6096220694457795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208"/>
        <v>-6096220694457795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-25400919560240.813</v>
      </c>
      <c r="L5614" s="444">
        <f t="shared" ca="1" si="207"/>
        <v>-6121621614018036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208"/>
        <v>-6121621614018036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-25506756725075.148</v>
      </c>
      <c r="L5615" s="444">
        <f t="shared" ca="1" si="207"/>
        <v>-6147128370743111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208"/>
        <v>-6147128370743111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-25613034878096.297</v>
      </c>
      <c r="L5616" s="444">
        <f t="shared" ca="1" si="207"/>
        <v>-6172741405621207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208"/>
        <v>-6172741405621207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-25719755856755.027</v>
      </c>
      <c r="L5617" s="444">
        <f t="shared" ca="1" si="207"/>
        <v>-6198461161477962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208"/>
        <v>-6198461161477962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-25826921506158.176</v>
      </c>
      <c r="L5618" s="444">
        <f t="shared" ref="L5618:L5872" ca="1" si="212">I5618-J5618+K5618</f>
        <v>-6224288082984120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213">L5618</f>
        <v>-6224288082984120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-25934533679100.5</v>
      </c>
      <c r="L5619" s="444">
        <f t="shared" ca="1" si="212"/>
        <v>-6250222616663220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213"/>
        <v>-6250222616663220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-26042594236096.75</v>
      </c>
      <c r="L5620" s="444">
        <f t="shared" ca="1" si="212"/>
        <v>-6276265210899317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213"/>
        <v>-6276265210899317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-26151105045413.82</v>
      </c>
      <c r="L5621" s="444">
        <f t="shared" ca="1" si="212"/>
        <v>-6302416315944731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213"/>
        <v>-6302416315944731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-26260067983103.047</v>
      </c>
      <c r="L5622" s="444">
        <f t="shared" ca="1" si="212"/>
        <v>-6328676383927834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213"/>
        <v>-6328676383927834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-26369484933032.641</v>
      </c>
      <c r="L5623" s="444">
        <f t="shared" ca="1" si="212"/>
        <v>-6355045868860867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213"/>
        <v>-6355045868860867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-26479357786920.277</v>
      </c>
      <c r="L5624" s="444">
        <f t="shared" ca="1" si="212"/>
        <v>-6381525226647787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213"/>
        <v>-6381525226647787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-26589688444365.777</v>
      </c>
      <c r="L5625" s="444">
        <f t="shared" ca="1" si="212"/>
        <v>-6408114915092153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213"/>
        <v>-6408114915092153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-26700478812883.969</v>
      </c>
      <c r="L5626" s="444">
        <f t="shared" ca="1" si="212"/>
        <v>-6434815393905037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213"/>
        <v>-6434815393905037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-26811730807937.652</v>
      </c>
      <c r="L5627" s="444">
        <f t="shared" ca="1" si="212"/>
        <v>-6461627124712975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213"/>
        <v>-6461627124712975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-26923446352970.73</v>
      </c>
      <c r="L5628" s="444">
        <f t="shared" ca="1" si="212"/>
        <v>-6488550571065946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213"/>
        <v>-6488550571065946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-27035627379441.441</v>
      </c>
      <c r="L5629" s="444">
        <f t="shared" ca="1" si="212"/>
        <v>-6515586198445387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213"/>
        <v>-6515586198445387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-27148275826855.777</v>
      </c>
      <c r="L5630" s="444">
        <f t="shared" ca="1" si="212"/>
        <v>-6542734474272243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213"/>
        <v>-6542734474272243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-27261393642801.012</v>
      </c>
      <c r="L5631" s="444">
        <f t="shared" ca="1" si="212"/>
        <v>-6569995867915044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213"/>
        <v>-6569995867915044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-27374982782979.352</v>
      </c>
      <c r="L5632" s="444">
        <f t="shared" ca="1" si="212"/>
        <v>-6597370850698023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213"/>
        <v>-6597370850698023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-27489045211241.762</v>
      </c>
      <c r="L5633" s="444">
        <f t="shared" ca="1" si="212"/>
        <v>-6624859895909265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213"/>
        <v>-6624859895909265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-27603582899621.938</v>
      </c>
      <c r="L5634" s="444">
        <f t="shared" ca="1" si="212"/>
        <v>-6652463478808887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213"/>
        <v>-6652463478808887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-27718597828370.363</v>
      </c>
      <c r="L5635" s="444">
        <f t="shared" ca="1" si="212"/>
        <v>-6680182076637257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213"/>
        <v>-6680182076637257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-27834091985988.57</v>
      </c>
      <c r="L5636" s="444">
        <f t="shared" ca="1" si="212"/>
        <v>-6708016168623246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213"/>
        <v>-6708016168623246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-27950067369263.523</v>
      </c>
      <c r="L5637" s="444">
        <f t="shared" ca="1" si="212"/>
        <v>-6735966235992510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213"/>
        <v>-6735966235992510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-28066525983302.125</v>
      </c>
      <c r="L5638" s="444">
        <f t="shared" ca="1" si="212"/>
        <v>-6764032761975812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213"/>
        <v>-6764032761975812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-28183469841565.883</v>
      </c>
      <c r="L5639" s="444">
        <f t="shared" ca="1" si="212"/>
        <v>-6792216231817378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213"/>
        <v>-6792216231817378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-28300900965905.742</v>
      </c>
      <c r="L5640" s="444">
        <f t="shared" ca="1" si="212"/>
        <v>-6820517132783284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213"/>
        <v>-6820517132783284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-28418821386597.016</v>
      </c>
      <c r="L5641" s="444">
        <f t="shared" ca="1" si="212"/>
        <v>-6848935954169881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213"/>
        <v>-6848935954169881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-28537233142374.504</v>
      </c>
      <c r="L5642" s="444">
        <f t="shared" ca="1" si="212"/>
        <v>-6877473187312256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213"/>
        <v>-6877473187312256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-28656138280467.734</v>
      </c>
      <c r="L5643" s="444">
        <f t="shared" ca="1" si="212"/>
        <v>-6906129325592724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213"/>
        <v>-6906129325592724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-28775538856636.348</v>
      </c>
      <c r="L5644" s="444">
        <f t="shared" ca="1" si="212"/>
        <v>-6934904864449360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213"/>
        <v>-6934904864449360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-28895436935205.668</v>
      </c>
      <c r="L5645" s="444">
        <f t="shared" ca="1" si="212"/>
        <v>-6963800301384566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213"/>
        <v>-6963800301384566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-29015834589102.359</v>
      </c>
      <c r="L5646" s="444">
        <f t="shared" ca="1" si="212"/>
        <v>-6992816135973668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213"/>
        <v>-6992816135973668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-29136733899890.281</v>
      </c>
      <c r="L5647" s="444">
        <f t="shared" ca="1" si="212"/>
        <v>-7021952869873558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213"/>
        <v>-7021952869873558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-29258136957806.488</v>
      </c>
      <c r="L5648" s="444">
        <f t="shared" ca="1" si="212"/>
        <v>-7051211006831364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213"/>
        <v>-7051211006831364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-29380045861797.348</v>
      </c>
      <c r="L5649" s="444">
        <f t="shared" ca="1" si="212"/>
        <v>-7080591052693161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213"/>
        <v>-7080591052693161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-29502462719554.836</v>
      </c>
      <c r="L5650" s="444">
        <f t="shared" ca="1" si="212"/>
        <v>-7110093515412716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213"/>
        <v>-7110093515412716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-29625389647552.98</v>
      </c>
      <c r="L5651" s="444">
        <f t="shared" ca="1" si="212"/>
        <v>-7139718905060269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213"/>
        <v>-7139718905060269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-29748828771084.453</v>
      </c>
      <c r="L5652" s="444">
        <f t="shared" ca="1" si="212"/>
        <v>-7169467733831353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213"/>
        <v>-7169467733831353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-29872782224297.305</v>
      </c>
      <c r="L5653" s="444">
        <f t="shared" ca="1" si="212"/>
        <v>-7199340516055650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213"/>
        <v>-7199340516055650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-29997252150231.875</v>
      </c>
      <c r="L5654" s="444">
        <f t="shared" ca="1" si="212"/>
        <v>-7229337768205882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213"/>
        <v>-7229337768205882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-30122240700857.84</v>
      </c>
      <c r="L5655" s="444">
        <f t="shared" ca="1" si="212"/>
        <v>-7259460008906740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213"/>
        <v>-7259460008906740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-30247750037111.418</v>
      </c>
      <c r="L5656" s="444">
        <f t="shared" ca="1" si="212"/>
        <v>-7289707758943851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213"/>
        <v>-7289707758943851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-30373782328932.707</v>
      </c>
      <c r="L5657" s="444">
        <f t="shared" ca="1" si="212"/>
        <v>-7320081541272784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213"/>
        <v>-7320081541272784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-30500339755303.266</v>
      </c>
      <c r="L5658" s="444">
        <f t="shared" ca="1" si="212"/>
        <v>-7350581881028087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213"/>
        <v>-7350581881028087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-30627424504283.695</v>
      </c>
      <c r="L5659" s="444">
        <f t="shared" ca="1" si="212"/>
        <v>-7381209305532371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213"/>
        <v>-7381209305532371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-30755038773051.547</v>
      </c>
      <c r="L5660" s="444">
        <f t="shared" ca="1" si="212"/>
        <v>-7411964344305423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213"/>
        <v>-7411964344305423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-30883184767939.266</v>
      </c>
      <c r="L5661" s="444">
        <f t="shared" ca="1" si="212"/>
        <v>-7442847529073362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213"/>
        <v>-7442847529073362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-31011864704472.344</v>
      </c>
      <c r="L5662" s="444">
        <f t="shared" ca="1" si="212"/>
        <v>-7473859393777834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213"/>
        <v>-7473859393777834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-31141080807407.641</v>
      </c>
      <c r="L5663" s="444">
        <f t="shared" ca="1" si="212"/>
        <v>-7505000474585242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213"/>
        <v>-7505000474585242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-31270835310771.844</v>
      </c>
      <c r="L5664" s="444">
        <f t="shared" ca="1" si="212"/>
        <v>-7536271309896014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213"/>
        <v>-7536271309896014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-31401130457900.063</v>
      </c>
      <c r="L5665" s="444">
        <f t="shared" ca="1" si="212"/>
        <v>-7567672440353914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213"/>
        <v>-7567672440353914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-31531968501474.641</v>
      </c>
      <c r="L5666" s="444">
        <f t="shared" ca="1" si="212"/>
        <v>-7599204408855389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213"/>
        <v>-7599204408855389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-31663351703564.121</v>
      </c>
      <c r="L5667" s="444">
        <f t="shared" ca="1" si="212"/>
        <v>-7630867760558953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213"/>
        <v>-7630867760558953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-31795282335662.301</v>
      </c>
      <c r="L5668" s="444">
        <f t="shared" ca="1" si="212"/>
        <v>-7662663042894615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213"/>
        <v>-7662663042894615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-31927762678727.566</v>
      </c>
      <c r="L5669" s="444">
        <f t="shared" ca="1" si="212"/>
        <v>-7694590805573343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213"/>
        <v>-7694590805573343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-32060795023222.258</v>
      </c>
      <c r="L5670" s="444">
        <f t="shared" ca="1" si="212"/>
        <v>-7726651600596565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213"/>
        <v>-7726651600596565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-32194381669152.355</v>
      </c>
      <c r="L5671" s="444">
        <f t="shared" ca="1" si="212"/>
        <v>-7758845982265717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213"/>
        <v>-7758845982265717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-32328524926107.152</v>
      </c>
      <c r="L5672" s="444">
        <f t="shared" ca="1" si="212"/>
        <v>-7791174507191824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213"/>
        <v>-7791174507191824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-32463227113299.266</v>
      </c>
      <c r="L5673" s="444">
        <f t="shared" ca="1" si="212"/>
        <v>-7823637734305123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213"/>
        <v>-7823637734305123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-32598490559604.676</v>
      </c>
      <c r="L5674" s="444">
        <f t="shared" ca="1" si="212"/>
        <v>-7856236224864728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213"/>
        <v>-7856236224864728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-32734317603603.031</v>
      </c>
      <c r="L5675" s="444">
        <f t="shared" ca="1" si="212"/>
        <v>-7888970542468331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213"/>
        <v>-7888970542468331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-32870710593618.047</v>
      </c>
      <c r="L5676" s="444">
        <f t="shared" ca="1" si="212"/>
        <v>-7921841253061949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213"/>
        <v>-7921841253061949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-33007671887758.121</v>
      </c>
      <c r="L5677" s="444">
        <f t="shared" ca="1" si="212"/>
        <v>-7954848924949707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213"/>
        <v>-7954848924949707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-33145203853957.113</v>
      </c>
      <c r="L5678" s="444">
        <f t="shared" ca="1" si="212"/>
        <v>-7987994128803664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213"/>
        <v>-7987994128803664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-33283308870015.266</v>
      </c>
      <c r="L5679" s="444">
        <f t="shared" ca="1" si="212"/>
        <v>-8021277437673679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213"/>
        <v>-8021277437673679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-33421989323640.328</v>
      </c>
      <c r="L5680" s="444">
        <f t="shared" ca="1" si="212"/>
        <v>-8054699426997319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213"/>
        <v>-8054699426997319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-33561247612488.828</v>
      </c>
      <c r="L5681" s="444">
        <f t="shared" ca="1" si="212"/>
        <v>-8088260674609808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213"/>
        <v>-8088260674609808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-33701086144207.531</v>
      </c>
      <c r="L5682" s="444">
        <f t="shared" ca="1" si="212"/>
        <v>-8121961760754016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213"/>
        <v>-8121961760754016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-33841507336475.066</v>
      </c>
      <c r="L5683" s="444">
        <f t="shared" ca="1" si="212"/>
        <v>-8155803268090491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213"/>
        <v>-8155803268090491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-33982513617043.715</v>
      </c>
      <c r="L5684" s="444">
        <f t="shared" ca="1" si="212"/>
        <v>-8189785781707535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213"/>
        <v>-8189785781707535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-34124107423781.395</v>
      </c>
      <c r="L5685" s="444">
        <f t="shared" ca="1" si="212"/>
        <v>-8223909889131316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213"/>
        <v>-8223909889131316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-34266291204713.816</v>
      </c>
      <c r="L5686" s="444">
        <f t="shared" ca="1" si="212"/>
        <v>-8258176180336030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213"/>
        <v>-8258176180336030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-34409067418066.793</v>
      </c>
      <c r="L5687" s="444">
        <f t="shared" ca="1" si="212"/>
        <v>-8292585247754097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213"/>
        <v>-8292585247754097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-34552438532308.738</v>
      </c>
      <c r="L5688" s="444">
        <f t="shared" ca="1" si="212"/>
        <v>-8327137686286406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213"/>
        <v>-8327137686286406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-34696407026193.363</v>
      </c>
      <c r="L5689" s="444">
        <f t="shared" ca="1" si="212"/>
        <v>-8361834093312599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213"/>
        <v>-8361834093312599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-34840975388802.496</v>
      </c>
      <c r="L5690" s="444">
        <f t="shared" ca="1" si="212"/>
        <v>-8396675068701401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213"/>
        <v>-8396675068701401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-34986146119589.172</v>
      </c>
      <c r="L5691" s="444">
        <f t="shared" ca="1" si="212"/>
        <v>-8431661214820990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213"/>
        <v>-8431661214820990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-35131921728420.793</v>
      </c>
      <c r="L5692" s="444">
        <f t="shared" ca="1" si="212"/>
        <v>-8466793136549411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213"/>
        <v>-8466793136549411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-35278304735622.539</v>
      </c>
      <c r="L5693" s="444">
        <f t="shared" ca="1" si="212"/>
        <v>-8502071441285034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213"/>
        <v>-8502071441285034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-35425297672020.977</v>
      </c>
      <c r="L5694" s="444">
        <f t="shared" ca="1" si="212"/>
        <v>-8537496738957055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213"/>
        <v>-8537496738957055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-35572903078987.727</v>
      </c>
      <c r="L5695" s="444">
        <f t="shared" ca="1" si="212"/>
        <v>-8573069642036043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213"/>
        <v>-8573069642036043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-35721123508483.516</v>
      </c>
      <c r="L5696" s="444">
        <f t="shared" ca="1" si="212"/>
        <v>-8608790765544527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213"/>
        <v>-8608790765544527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-35869961523102.195</v>
      </c>
      <c r="L5697" s="444">
        <f t="shared" ca="1" si="212"/>
        <v>-8644660727067629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213"/>
        <v>-8644660727067629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-36019419696115.117</v>
      </c>
      <c r="L5698" s="444">
        <f t="shared" ca="1" si="212"/>
        <v>-8680680146763744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213"/>
        <v>-8680680146763744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-36169500611515.594</v>
      </c>
      <c r="L5699" s="444">
        <f t="shared" ca="1" si="212"/>
        <v>-8716849647375260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213"/>
        <v>-8716849647375260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-36320206864063.586</v>
      </c>
      <c r="L5700" s="444">
        <f t="shared" ca="1" si="212"/>
        <v>-8753169854239324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213"/>
        <v>-8753169854239324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-36471541059330.516</v>
      </c>
      <c r="L5701" s="444">
        <f t="shared" ca="1" si="212"/>
        <v>-8789641395298655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213"/>
        <v>-8789641395298655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-36623505813744.398</v>
      </c>
      <c r="L5702" s="444">
        <f t="shared" ca="1" si="212"/>
        <v>-8826264901112399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213"/>
        <v>-8826264901112399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-36776103754634.992</v>
      </c>
      <c r="L5703" s="444">
        <f t="shared" ca="1" si="212"/>
        <v>-8863041004867034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213"/>
        <v>-8863041004867034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-36929337520279.305</v>
      </c>
      <c r="L5704" s="444">
        <f t="shared" ca="1" si="212"/>
        <v>-8899970342387313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213"/>
        <v>-8899970342387313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-37083209759947.141</v>
      </c>
      <c r="L5705" s="444">
        <f t="shared" ca="1" si="212"/>
        <v>-8937053552147260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213"/>
        <v>-8937053552147260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-37237723133946.914</v>
      </c>
      <c r="L5706" s="444">
        <f t="shared" ca="1" si="212"/>
        <v>-8974291275281207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213"/>
        <v>-8974291275281207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-37392880313671.688</v>
      </c>
      <c r="L5707" s="444">
        <f t="shared" ca="1" si="212"/>
        <v>-9011684155594878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213"/>
        <v>-9011684155594878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-37548683981645.328</v>
      </c>
      <c r="L5708" s="444">
        <f t="shared" ca="1" si="212"/>
        <v>-9049232839576524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213"/>
        <v>-9049232839576524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-37705136831568.852</v>
      </c>
      <c r="L5709" s="444">
        <f t="shared" ca="1" si="212"/>
        <v>-9086937976408092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213"/>
        <v>-9086937976408092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-37862241568367.047</v>
      </c>
      <c r="L5710" s="444">
        <f t="shared" ca="1" si="212"/>
        <v>-9124800217976460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213"/>
        <v>-9124800217976460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-38020000908235.25</v>
      </c>
      <c r="L5711" s="444">
        <f t="shared" ca="1" si="212"/>
        <v>-9162820218884696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213"/>
        <v>-9162820218884696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-38178417578686.234</v>
      </c>
      <c r="L5712" s="444">
        <f t="shared" ca="1" si="212"/>
        <v>-9200998636463382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213"/>
        <v>-9200998636463382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-38337494318597.422</v>
      </c>
      <c r="L5713" s="444">
        <f t="shared" ca="1" si="212"/>
        <v>-9239336130781980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213"/>
        <v>-9239336130781980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-38497233878258.25</v>
      </c>
      <c r="L5714" s="444">
        <f t="shared" ca="1" si="212"/>
        <v>-9277833364660238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213"/>
        <v>-9277833364660238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-38657639019417.656</v>
      </c>
      <c r="L5715" s="444">
        <f t="shared" ca="1" si="212"/>
        <v>-9316491003679656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213"/>
        <v>-9316491003679656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-38818712515331.898</v>
      </c>
      <c r="L5716" s="444">
        <f t="shared" ca="1" si="212"/>
        <v>-9355309716194988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213"/>
        <v>-9355309716194988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-38980457150812.453</v>
      </c>
      <c r="L5717" s="444">
        <f t="shared" ca="1" si="212"/>
        <v>-9394290173345800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213"/>
        <v>-9394290173345800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-39142875722274.164</v>
      </c>
      <c r="L5718" s="444">
        <f t="shared" ca="1" si="212"/>
        <v>-9433433049068074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213"/>
        <v>-9433433049068074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-39305971037783.641</v>
      </c>
      <c r="L5719" s="444">
        <f t="shared" ca="1" si="212"/>
        <v>-9472739020105858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213"/>
        <v>-9472739020105858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-39469745917107.742</v>
      </c>
      <c r="L5720" s="444">
        <f t="shared" ca="1" si="212"/>
        <v>-9512208766022966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213"/>
        <v>-9512208766022966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-39634203191762.359</v>
      </c>
      <c r="L5721" s="444">
        <f t="shared" ca="1" si="212"/>
        <v>-9551842969214728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213"/>
        <v>-9551842969214728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-39799345705061.367</v>
      </c>
      <c r="L5722" s="444">
        <f t="shared" ca="1" si="212"/>
        <v>-9591642314919790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213"/>
        <v>-9591642314919790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-39965176312165.789</v>
      </c>
      <c r="L5723" s="444">
        <f t="shared" ca="1" si="212"/>
        <v>-9631607491231956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213"/>
        <v>-9631607491231956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-40131697880133.148</v>
      </c>
      <c r="L5724" s="444">
        <f t="shared" ca="1" si="212"/>
        <v>-9671739189112090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213"/>
        <v>-9671739189112090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-40298913287967.039</v>
      </c>
      <c r="L5725" s="444">
        <f t="shared" ca="1" si="212"/>
        <v>-9712038102400058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213"/>
        <v>-9712038102400058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-40466825426666.906</v>
      </c>
      <c r="L5726" s="444">
        <f t="shared" ca="1" si="212"/>
        <v>-9752504927826724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213"/>
        <v>-9752504927826724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-40635437199278.016</v>
      </c>
      <c r="L5727" s="444">
        <f t="shared" ca="1" si="212"/>
        <v>-9793140365026002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213"/>
        <v>-9793140365026002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-40804751520941.672</v>
      </c>
      <c r="L5728" s="444">
        <f t="shared" ca="1" si="212"/>
        <v>-9833945116546944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213"/>
        <v>-9833945116546944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-40974771318945.602</v>
      </c>
      <c r="L5729" s="444">
        <f t="shared" ca="1" si="212"/>
        <v>-9874919887865890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213"/>
        <v>-9874919887865890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-41145499532774.539</v>
      </c>
      <c r="L5730" s="444">
        <f t="shared" ca="1" si="212"/>
        <v>-9916065387398664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213"/>
        <v>-9916065387398664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-41316939114161.102</v>
      </c>
      <c r="L5731" s="444">
        <f t="shared" ca="1" si="212"/>
        <v>-9957382326512826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213"/>
        <v>-9957382326512826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-41489093027136.773</v>
      </c>
      <c r="L5732" s="444">
        <f t="shared" ca="1" si="212"/>
        <v>-9998871419539962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213"/>
        <v>-9998871419539962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-41661964248083.172</v>
      </c>
      <c r="L5733" s="444">
        <f t="shared" ca="1" si="212"/>
        <v>-1.0040533383788046E+16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213"/>
        <v>-1.0040533383788046E+16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-41835555765783.523</v>
      </c>
      <c r="L5734" s="444">
        <f t="shared" ca="1" si="212"/>
        <v>-1.008236893955383E+16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213"/>
        <v>-1.008236893955383E+16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-42009870581474.289</v>
      </c>
      <c r="L5735" s="444">
        <f t="shared" ca="1" si="212"/>
        <v>-1.0124378810135304E+16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213"/>
        <v>-1.0124378810135304E+16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-42184911708897.102</v>
      </c>
      <c r="L5736" s="444">
        <f t="shared" ca="1" si="212"/>
        <v>-1.0166563721844202E+16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213"/>
        <v>-1.0166563721844202E+16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-42360682174350.844</v>
      </c>
      <c r="L5737" s="444">
        <f t="shared" ca="1" si="212"/>
        <v>-1.0208924404018552E+16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213"/>
        <v>-1.0208924404018552E+16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-42537185016743.969</v>
      </c>
      <c r="L5738" s="444">
        <f t="shared" ca="1" si="212"/>
        <v>-1.0251461589035296E+16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213"/>
        <v>-1.0251461589035296E+16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-42714423287647.063</v>
      </c>
      <c r="L5739" s="444">
        <f t="shared" ca="1" si="212"/>
        <v>-1.0294176012322944E+16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213"/>
        <v>-1.0294176012322944E+16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-42892400051345.602</v>
      </c>
      <c r="L5740" s="444">
        <f t="shared" ca="1" si="212"/>
        <v>-1.033706841237429E+16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213"/>
        <v>-1.033706841237429E+16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-43071118384892.875</v>
      </c>
      <c r="L5741" s="444">
        <f t="shared" ca="1" si="212"/>
        <v>-1.0380139530759182E+16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213"/>
        <v>-1.0380139530759182E+16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-43250581378163.258</v>
      </c>
      <c r="L5742" s="444">
        <f t="shared" ca="1" si="212"/>
        <v>-1.0423390112137346E+16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213"/>
        <v>-1.0423390112137346E+16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-43430792133905.609</v>
      </c>
      <c r="L5743" s="444">
        <f t="shared" ca="1" si="212"/>
        <v>-1.0466820904271252E+16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213"/>
        <v>-1.0466820904271252E+16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-43611753767796.883</v>
      </c>
      <c r="L5744" s="444">
        <f t="shared" ca="1" si="212"/>
        <v>-1.0510432658039048E+16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213"/>
        <v>-1.0510432658039048E+16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-43793469408496.031</v>
      </c>
      <c r="L5745" s="444">
        <f t="shared" ca="1" si="212"/>
        <v>-1.0554226127447544E+16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213"/>
        <v>-1.0554226127447544E+16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-43975942197698.102</v>
      </c>
      <c r="L5746" s="444">
        <f t="shared" ca="1" si="212"/>
        <v>-1.0598202069645242E+16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213"/>
        <v>-1.0598202069645242E+16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-44159175290188.508</v>
      </c>
      <c r="L5747" s="444">
        <f t="shared" ca="1" si="212"/>
        <v>-1.064236124493543E+16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213"/>
        <v>-1.064236124493543E+16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-44343171853897.625</v>
      </c>
      <c r="L5748" s="444">
        <f t="shared" ca="1" si="212"/>
        <v>-1.0686704416789328E+16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213"/>
        <v>-1.0686704416789328E+16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-44527935069955.531</v>
      </c>
      <c r="L5749" s="444">
        <f t="shared" ca="1" si="212"/>
        <v>-1.0731232351859284E+16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213"/>
        <v>-1.0731232351859284E+16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-44713468132747.016</v>
      </c>
      <c r="L5750" s="444">
        <f t="shared" ca="1" si="212"/>
        <v>-1.0775945819992032E+16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213"/>
        <v>-1.0775945819992032E+16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-44899774249966.797</v>
      </c>
      <c r="L5751" s="444">
        <f t="shared" ca="1" si="212"/>
        <v>-1.0820845594241998E+16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213"/>
        <v>-1.0820845594241998E+16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-45086856642674.992</v>
      </c>
      <c r="L5752" s="444">
        <f t="shared" ca="1" si="212"/>
        <v>-1.0865932450884672E+16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213"/>
        <v>-1.0865932450884672E+16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-45274718545352.797</v>
      </c>
      <c r="L5753" s="444">
        <f t="shared" ca="1" si="212"/>
        <v>-1.0911207169430024E+16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213"/>
        <v>-1.0911207169430024E+16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-45463363205958.43</v>
      </c>
      <c r="L5754" s="444">
        <f t="shared" ca="1" si="212"/>
        <v>-1.0956670532635982E+16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213"/>
        <v>-1.0956670532635982E+16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-45652793885983.258</v>
      </c>
      <c r="L5755" s="444">
        <f t="shared" ca="1" si="212"/>
        <v>-1.1002323326521966E+16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213"/>
        <v>-1.1002323326521966E+16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-45843013860508.188</v>
      </c>
      <c r="L5756" s="444">
        <f t="shared" ca="1" si="212"/>
        <v>-1.1048166340382474E+16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213"/>
        <v>-1.1048166340382474E+16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-46034026418260.305</v>
      </c>
      <c r="L5757" s="444">
        <f t="shared" ca="1" si="212"/>
        <v>-1.1094200366800734E+16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213"/>
        <v>-1.1094200366800734E+16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-46225834861669.727</v>
      </c>
      <c r="L5758" s="444">
        <f t="shared" ca="1" si="212"/>
        <v>-1.1140426201662404E+16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213"/>
        <v>-1.1140426201662404E+16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-46418442506926.68</v>
      </c>
      <c r="L5759" s="444">
        <f t="shared" ca="1" si="212"/>
        <v>-1.118684464416933E+16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213"/>
        <v>-1.118684464416933E+16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-46611852684038.875</v>
      </c>
      <c r="L5760" s="444">
        <f t="shared" ca="1" si="212"/>
        <v>-1.1233456496853368E+16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213"/>
        <v>-1.1233456496853368E+16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-46806068736889.031</v>
      </c>
      <c r="L5761" s="444">
        <f t="shared" ca="1" si="212"/>
        <v>-1.1280262565590258E+16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213"/>
        <v>-1.1280262565590258E+16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-47001094023292.742</v>
      </c>
      <c r="L5762" s="444">
        <f t="shared" ca="1" si="212"/>
        <v>-1.132726365961355E+16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213"/>
        <v>-1.132726365961355E+16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-47196931915056.461</v>
      </c>
      <c r="L5763" s="444">
        <f t="shared" ca="1" si="212"/>
        <v>-1.1374460591528606E+16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213"/>
        <v>-1.1374460591528606E+16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-47393585798035.859</v>
      </c>
      <c r="L5764" s="444">
        <f t="shared" ca="1" si="212"/>
        <v>-1.1421854177326642E+16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213"/>
        <v>-1.1421854177326642E+16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-47591059072194.344</v>
      </c>
      <c r="L5765" s="444">
        <f t="shared" ca="1" si="212"/>
        <v>-1.1469445236398836E+16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213"/>
        <v>-1.1469445236398836E+16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-47789355151661.813</v>
      </c>
      <c r="L5766" s="444">
        <f t="shared" ca="1" si="212"/>
        <v>-1.1517234591550498E+16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213"/>
        <v>-1.1517234591550498E+16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-47988477464793.742</v>
      </c>
      <c r="L5767" s="444">
        <f t="shared" ca="1" si="212"/>
        <v>-1.1565223069015292E+16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213"/>
        <v>-1.1565223069015292E+16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-48188429454230.383</v>
      </c>
      <c r="L5768" s="444">
        <f t="shared" ca="1" si="212"/>
        <v>-1.1613411498469522E+16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213"/>
        <v>-1.1613411498469522E+16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-48389214576956.344</v>
      </c>
      <c r="L5769" s="444">
        <f t="shared" ca="1" si="212"/>
        <v>-1.1661800713046478E+16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213"/>
        <v>-1.1661800713046478E+16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-48590836304360.328</v>
      </c>
      <c r="L5770" s="444">
        <f t="shared" ca="1" si="212"/>
        <v>-1.1710391549350838E+16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213"/>
        <v>-1.1710391549350838E+16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-48793298122295.156</v>
      </c>
      <c r="L5771" s="444">
        <f t="shared" ca="1" si="212"/>
        <v>-1.1759184847473134E+16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213"/>
        <v>-1.1759184847473134E+16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-48996603531138.055</v>
      </c>
      <c r="L5772" s="444">
        <f t="shared" ca="1" si="212"/>
        <v>-1.1808181451004272E+16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213"/>
        <v>-1.1808181451004272E+16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-49200756045851.133</v>
      </c>
      <c r="L5773" s="444">
        <f t="shared" ca="1" si="212"/>
        <v>-1.1857382207050124E+16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213"/>
        <v>-1.1857382207050124E+16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-49405759196042.18</v>
      </c>
      <c r="L5774" s="444">
        <f t="shared" ca="1" si="212"/>
        <v>-1.1906787966246166E+16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213"/>
        <v>-1.1906787966246166E+16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-49611616526025.688</v>
      </c>
      <c r="L5775" s="444">
        <f t="shared" ca="1" si="212"/>
        <v>-1.1956399582772192E+16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213"/>
        <v>-1.1956399582772192E+16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-49818331594884.133</v>
      </c>
      <c r="L5776" s="444">
        <f t="shared" ca="1" si="212"/>
        <v>-1.2006217914367076E+16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213"/>
        <v>-1.2006217914367076E+16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-50025907976529.484</v>
      </c>
      <c r="L5777" s="444">
        <f t="shared" ca="1" si="212"/>
        <v>-1.2056243822343606E+16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213"/>
        <v>-1.2056243822343606E+16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-50234349259765.023</v>
      </c>
      <c r="L5778" s="444">
        <f t="shared" ca="1" si="212"/>
        <v>-1.2106478171603372E+16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213"/>
        <v>-1.2106478171603372E+16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-50443659048347.383</v>
      </c>
      <c r="L5779" s="444">
        <f t="shared" ca="1" si="212"/>
        <v>-1.215692183065172E+16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213"/>
        <v>-1.215692183065172E+16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-50653840961048.836</v>
      </c>
      <c r="L5780" s="444">
        <f t="shared" ca="1" si="212"/>
        <v>-1.2207575671612768E+16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213"/>
        <v>-1.2207575671612768E+16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-50864898631719.867</v>
      </c>
      <c r="L5781" s="444">
        <f t="shared" ca="1" si="212"/>
        <v>-1.2258440570244488E+16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213"/>
        <v>-1.2258440570244488E+16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-51076835709352.031</v>
      </c>
      <c r="L5782" s="444">
        <f t="shared" ca="1" si="212"/>
        <v>-1.230951740595384E+16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213"/>
        <v>-1.230951740595384E+16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-51289655858141</v>
      </c>
      <c r="L5783" s="444">
        <f t="shared" ca="1" si="212"/>
        <v>-1.236080706181198E+16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213"/>
        <v>-1.236080706181198E+16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-51503362757549.914</v>
      </c>
      <c r="L5784" s="444">
        <f t="shared" ca="1" si="212"/>
        <v>-1.241231042456953E+16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213"/>
        <v>-1.241231042456953E+16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-51717960102373.039</v>
      </c>
      <c r="L5785" s="444">
        <f t="shared" ca="1" si="212"/>
        <v>-1.2464028384671904E+16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213"/>
        <v>-1.2464028384671904E+16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-51933451602799.602</v>
      </c>
      <c r="L5786" s="444">
        <f t="shared" ca="1" si="212"/>
        <v>-1.2515961836274704E+16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213"/>
        <v>-1.2515961836274704E+16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-52149840984477.93</v>
      </c>
      <c r="L5787" s="444">
        <f t="shared" ca="1" si="212"/>
        <v>-1.2568111677259182E+16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213"/>
        <v>-1.2568111677259182E+16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-52367131988579.922</v>
      </c>
      <c r="L5788" s="444">
        <f t="shared" ca="1" si="212"/>
        <v>-1.2620478809247762E+16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213"/>
        <v>-1.2620478809247762E+16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-52585328371865.672</v>
      </c>
      <c r="L5789" s="444">
        <f t="shared" ca="1" si="212"/>
        <v>-1.2673064137619628E+16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213"/>
        <v>-1.2673064137619628E+16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-52804433906748.453</v>
      </c>
      <c r="L5790" s="444">
        <f t="shared" ca="1" si="212"/>
        <v>-1.2725868571526376E+16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213"/>
        <v>-1.2725868571526376E+16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-53024452381359.898</v>
      </c>
      <c r="L5791" s="444">
        <f t="shared" ca="1" si="212"/>
        <v>-1.2778893023907736E+16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213"/>
        <v>-1.2778893023907736E+16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-53245387599615.563</v>
      </c>
      <c r="L5792" s="444">
        <f t="shared" ca="1" si="212"/>
        <v>-1.2832138411507352E+16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213"/>
        <v>-1.2832138411507352E+16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-53467243381280.633</v>
      </c>
      <c r="L5793" s="444">
        <f t="shared" ca="1" si="212"/>
        <v>-1.2885605654888632E+16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213"/>
        <v>-1.2885605654888632E+16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-53690023562035.969</v>
      </c>
      <c r="L5794" s="444">
        <f t="shared" ca="1" si="212"/>
        <v>-1.2939295678450668E+16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213"/>
        <v>-1.2939295678450668E+16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-53913731993544.453</v>
      </c>
      <c r="L5795" s="444">
        <f t="shared" ca="1" si="212"/>
        <v>-1.2993209410444212E+16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213"/>
        <v>-1.2993209410444212E+16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-54138372543517.547</v>
      </c>
      <c r="L5796" s="444">
        <f t="shared" ca="1" si="212"/>
        <v>-1.304734778298773E+16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213"/>
        <v>-1.304734778298773E+16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-54363949095782.211</v>
      </c>
      <c r="L5797" s="444">
        <f t="shared" ca="1" si="212"/>
        <v>-1.3101711732083512E+16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213"/>
        <v>-1.3101711732083512E+16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-54590465550347.969</v>
      </c>
      <c r="L5798" s="444">
        <f t="shared" ca="1" si="212"/>
        <v>-1.315630219763386E+16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213"/>
        <v>-1.315630219763386E+16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-54817925823474.414</v>
      </c>
      <c r="L5799" s="444">
        <f t="shared" ca="1" si="212"/>
        <v>-1.3211120123457334E+16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213"/>
        <v>-1.3211120123457334E+16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-55046333847738.891</v>
      </c>
      <c r="L5800" s="444">
        <f t="shared" ca="1" si="212"/>
        <v>-1.3266166457305072E+16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213"/>
        <v>-1.3266166457305072E+16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-55275693572104.469</v>
      </c>
      <c r="L5801" s="444">
        <f t="shared" ca="1" si="212"/>
        <v>-1.3321442150877176E+16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213"/>
        <v>-1.3321442150877176E+16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-55506008961988.234</v>
      </c>
      <c r="L5802" s="444">
        <f t="shared" ca="1" si="212"/>
        <v>-1.3376948159839164E+16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213"/>
        <v>-1.3376948159839164E+16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-55737283999329.852</v>
      </c>
      <c r="L5803" s="444">
        <f t="shared" ca="1" si="212"/>
        <v>-1.3432685443838494E+16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213"/>
        <v>-1.3432685443838494E+16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-55969522682660.391</v>
      </c>
      <c r="L5804" s="444">
        <f t="shared" ca="1" si="212"/>
        <v>-1.3488654966521154E+16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213"/>
        <v>-1.3488654966521154E+16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-56202729027171.477</v>
      </c>
      <c r="L5805" s="444">
        <f t="shared" ca="1" si="212"/>
        <v>-1.3544857695548326E+16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213"/>
        <v>-1.3544857695548326E+16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-56436907064784.688</v>
      </c>
      <c r="L5806" s="444">
        <f t="shared" ca="1" si="212"/>
        <v>-1.360129460261311E+16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213"/>
        <v>-1.360129460261311E+16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-56672060844221.289</v>
      </c>
      <c r="L5807" s="444">
        <f t="shared" ca="1" si="212"/>
        <v>-1.3657966663457332E+16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213"/>
        <v>-1.3657966663457332E+16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-56908194431072.219</v>
      </c>
      <c r="L5808" s="444">
        <f t="shared" ca="1" si="212"/>
        <v>-1.3714874857888404E+16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213"/>
        <v>-1.3714874857888404E+16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-57145311907868.352</v>
      </c>
      <c r="L5809" s="444">
        <f t="shared" ca="1" si="212"/>
        <v>-1.3772020169796272E+16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213"/>
        <v>-1.3772020169796272E+16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-57383417374151.133</v>
      </c>
      <c r="L5810" s="444">
        <f t="shared" ca="1" si="212"/>
        <v>-1.3829403587170424E+16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213"/>
        <v>-1.3829403587170424E+16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-57622514946543.43</v>
      </c>
      <c r="L5811" s="444">
        <f t="shared" ca="1" si="212"/>
        <v>-1.3887026102116968E+16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213"/>
        <v>-1.3887026102116968E+16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-57862608758820.695</v>
      </c>
      <c r="L5812" s="444">
        <f t="shared" ca="1" si="212"/>
        <v>-1.3944888710875788E+16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213"/>
        <v>-1.3944888710875788E+16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-58103702961982.445</v>
      </c>
      <c r="L5813" s="444">
        <f t="shared" ca="1" si="212"/>
        <v>-1.400299241383777E+16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213"/>
        <v>-1.400299241383777E+16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-58345801724324.039</v>
      </c>
      <c r="L5814" s="444">
        <f t="shared" ca="1" si="212"/>
        <v>-1.4061338215562094E+16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213"/>
        <v>-1.4061338215562094E+16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-58588909231508.727</v>
      </c>
      <c r="L5815" s="444">
        <f t="shared" ca="1" si="212"/>
        <v>-1.4119927124793602E+16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213"/>
        <v>-1.4119927124793602E+16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-58833029686640</v>
      </c>
      <c r="L5816" s="444">
        <f t="shared" ca="1" si="212"/>
        <v>-1.4178760154480242E+16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213"/>
        <v>-1.4178760154480242E+16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-59078167310334.344</v>
      </c>
      <c r="L5817" s="444">
        <f t="shared" ca="1" si="212"/>
        <v>-1.4237838321790576E+16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213"/>
        <v>-1.4237838321790576E+16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-59324326340794.063</v>
      </c>
      <c r="L5818" s="444">
        <f t="shared" ca="1" si="212"/>
        <v>-1.429716264813137E+16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213"/>
        <v>-1.429716264813137E+16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-59571511033880.711</v>
      </c>
      <c r="L5819" s="444">
        <f t="shared" ca="1" si="212"/>
        <v>-1.435673415916525E+16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213"/>
        <v>-1.435673415916525E+16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-59819725663188.547</v>
      </c>
      <c r="L5820" s="444">
        <f t="shared" ca="1" si="212"/>
        <v>-1.4416553884828438E+16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213"/>
        <v>-1.4416553884828438E+16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-60068974520118.492</v>
      </c>
      <c r="L5821" s="444">
        <f t="shared" ca="1" si="212"/>
        <v>-1.4476622859348556E+16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213"/>
        <v>-1.4476622859348556E+16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-60319261913952.313</v>
      </c>
      <c r="L5822" s="444">
        <f t="shared" ca="1" si="212"/>
        <v>-1.4536942121262508E+16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213"/>
        <v>-1.4536942121262508E+16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-60570592171927.117</v>
      </c>
      <c r="L5823" s="444">
        <f t="shared" ca="1" si="212"/>
        <v>-1.4597512713434436E+16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213"/>
        <v>-1.4597512713434436E+16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-60822969639310.156</v>
      </c>
      <c r="L5824" s="444">
        <f t="shared" ca="1" si="212"/>
        <v>-1.4658335683073746E+16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213"/>
        <v>-1.4658335683073746E+16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-61076398679473.938</v>
      </c>
      <c r="L5825" s="444">
        <f t="shared" ca="1" si="212"/>
        <v>-1.471941208175322E+16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213"/>
        <v>-1.471941208175322E+16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-61330883673971.75</v>
      </c>
      <c r="L5826" s="444">
        <f t="shared" ca="1" si="212"/>
        <v>-1.4780742965427192E+16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213"/>
        <v>-1.4780742965427192E+16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-61586429022613.289</v>
      </c>
      <c r="L5827" s="444">
        <f t="shared" ca="1" si="212"/>
        <v>-1.4842329394449806E+16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213"/>
        <v>-1.4842329394449806E+16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-61843039143540.852</v>
      </c>
      <c r="L5828" s="444">
        <f t="shared" ca="1" si="212"/>
        <v>-1.4904172433593346E+16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213"/>
        <v>-1.4904172433593346E+16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-62100718473305.609</v>
      </c>
      <c r="L5829" s="444">
        <f t="shared" ca="1" si="212"/>
        <v>-1.4966273152066652E+16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213"/>
        <v>-1.4966273152066652E+16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-62359471466944.383</v>
      </c>
      <c r="L5830" s="444">
        <f t="shared" ca="1" si="212"/>
        <v>-1.5028632623533596E+16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213"/>
        <v>-1.5028632623533596E+16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-62619302598056.641</v>
      </c>
      <c r="L5831" s="444">
        <f t="shared" ca="1" si="212"/>
        <v>-1.5091251926131652E+16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213"/>
        <v>-1.5091251926131652E+16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-62880216358881.875</v>
      </c>
      <c r="L5832" s="444">
        <f t="shared" ca="1" si="212"/>
        <v>-1.5154132142490534E+16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213"/>
        <v>-1.5154132142490534E+16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-63142217260377.227</v>
      </c>
      <c r="L5833" s="444">
        <f t="shared" ca="1" si="212"/>
        <v>-1.5217274359750912E+16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213"/>
        <v>-1.5217274359750912E+16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-63405309832295.469</v>
      </c>
      <c r="L5834" s="444">
        <f t="shared" ca="1" si="212"/>
        <v>-1.5280679669583208E+16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213"/>
        <v>-1.5280679669583208E+16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-63669498623263.359</v>
      </c>
      <c r="L5835" s="444">
        <f t="shared" ca="1" si="212"/>
        <v>-1.5344349168206472E+16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213"/>
        <v>-1.5344349168206472E+16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-63934788200860.297</v>
      </c>
      <c r="L5836" s="444">
        <f t="shared" ca="1" si="212"/>
        <v>-1.5408283956407332E+16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213"/>
        <v>-1.5408283956407332E+16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-64201183151697.219</v>
      </c>
      <c r="L5837" s="444">
        <f t="shared" ca="1" si="212"/>
        <v>-1.547248513955903E+16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213"/>
        <v>-1.547248513955903E+16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-64468688081495.961</v>
      </c>
      <c r="L5838" s="444">
        <f t="shared" ca="1" si="212"/>
        <v>-1.5536953827640526E+16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213"/>
        <v>-1.5536953827640526E+16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-64737307615168.859</v>
      </c>
      <c r="L5839" s="444">
        <f t="shared" ca="1" si="212"/>
        <v>-1.5601691135255694E+16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213"/>
        <v>-1.5601691135255694E+16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-65007046396898.727</v>
      </c>
      <c r="L5840" s="444">
        <f t="shared" ca="1" si="212"/>
        <v>-1.5666698181652592E+16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213"/>
        <v>-1.5666698181652592E+16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-65277909090219.141</v>
      </c>
      <c r="L5841" s="444">
        <f t="shared" ca="1" si="212"/>
        <v>-1.5731976090742812E+16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213"/>
        <v>-1.5731976090742812E+16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-65549900378095.047</v>
      </c>
      <c r="L5842" s="444">
        <f t="shared" ca="1" si="212"/>
        <v>-1.5797525991120908E+16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213"/>
        <v>-1.5797525991120908E+16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-65823024963003.781</v>
      </c>
      <c r="L5843" s="444">
        <f t="shared" ca="1" si="212"/>
        <v>-1.5863349016083912E+16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213"/>
        <v>-1.5863349016083912E+16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-66097287567016.289</v>
      </c>
      <c r="L5844" s="444">
        <f t="shared" ca="1" si="212"/>
        <v>-1.5929446303650928E+16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213"/>
        <v>-1.5929446303650928E+16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-66372692931878.867</v>
      </c>
      <c r="L5845" s="444">
        <f t="shared" ca="1" si="212"/>
        <v>-1.5995818996582806E+16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213"/>
        <v>-1.5995818996582806E+16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-66649245819095.023</v>
      </c>
      <c r="L5846" s="444">
        <f t="shared" ca="1" si="212"/>
        <v>-1.6062468242401902E+16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213"/>
        <v>-1.6062468242401902E+16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-66926951010007.93</v>
      </c>
      <c r="L5847" s="444">
        <f t="shared" ca="1" si="212"/>
        <v>-1.612939519341191E+16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213"/>
        <v>-1.612939519341191E+16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-67205813305882.969</v>
      </c>
      <c r="L5848" s="444">
        <f t="shared" ca="1" si="212"/>
        <v>-1.6196601006717792E+16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213"/>
        <v>-1.6196601006717792E+16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-67485837527990.805</v>
      </c>
      <c r="L5849" s="444">
        <f t="shared" ca="1" si="212"/>
        <v>-1.6264086844245782E+16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213"/>
        <v>-1.6264086844245782E+16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-67767028517690.758</v>
      </c>
      <c r="L5850" s="444">
        <f t="shared" ca="1" si="212"/>
        <v>-1.6331853872763472E+16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213"/>
        <v>-1.6331853872763472E+16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-68049391136514.469</v>
      </c>
      <c r="L5851" s="444">
        <f t="shared" ca="1" si="212"/>
        <v>-1.6399903263899986E+16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213"/>
        <v>-1.6399903263899986E+16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-68332930266249.945</v>
      </c>
      <c r="L5852" s="444">
        <f t="shared" ca="1" si="212"/>
        <v>-1.6468236194166236E+16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213"/>
        <v>-1.6468236194166236E+16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-68617650809025.984</v>
      </c>
      <c r="L5853" s="444">
        <f t="shared" ca="1" si="212"/>
        <v>-1.6536853844975262E+16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213"/>
        <v>-1.6536853844975262E+16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-68903557687396.922</v>
      </c>
      <c r="L5854" s="444">
        <f t="shared" ca="1" si="212"/>
        <v>-1.6605757402662658E+16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213"/>
        <v>-1.6605757402662658E+16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-69190655844427.742</v>
      </c>
      <c r="L5855" s="444">
        <f t="shared" ca="1" si="212"/>
        <v>-1.6674948058507086E+16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213"/>
        <v>-1.6674948058507086E+16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-69478950243779.531</v>
      </c>
      <c r="L5856" s="444">
        <f t="shared" ca="1" si="212"/>
        <v>-1.6744427008750866E+16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213"/>
        <v>-1.6744427008750866E+16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-69768445869795.266</v>
      </c>
      <c r="L5857" s="444">
        <f t="shared" ca="1" si="212"/>
        <v>-1.6814195454620662E+16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213"/>
        <v>-1.6814195454620662E+16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-70059147727586.094</v>
      </c>
      <c r="L5858" s="444">
        <f t="shared" ca="1" si="212"/>
        <v>-1.6884254602348248E+16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213"/>
        <v>-1.6884254602348248E+16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-70351060843117.688</v>
      </c>
      <c r="L5859" s="444">
        <f t="shared" ca="1" si="212"/>
        <v>-1.6954605663191366E+16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213"/>
        <v>-1.6954605663191366E+16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-70644190263297.359</v>
      </c>
      <c r="L5860" s="444">
        <f t="shared" ca="1" si="212"/>
        <v>-1.7025249853454664E+16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213"/>
        <v>-1.7025249853454664E+16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-70938541056061.109</v>
      </c>
      <c r="L5861" s="444">
        <f t="shared" ca="1" si="212"/>
        <v>-1.7096188394510726E+16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213"/>
        <v>-1.7096188394510726E+16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-71234118310461.359</v>
      </c>
      <c r="L5862" s="444">
        <f t="shared" ca="1" si="212"/>
        <v>-1.7167422512821188E+16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213"/>
        <v>-1.7167422512821188E+16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-71530927136754.953</v>
      </c>
      <c r="L5863" s="444">
        <f t="shared" ca="1" si="212"/>
        <v>-1.7238953439957942E+16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213"/>
        <v>-1.7238953439957942E+16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-71828972666491.422</v>
      </c>
      <c r="L5864" s="444">
        <f t="shared" ca="1" si="212"/>
        <v>-1.7310782412624434E+16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213"/>
        <v>-1.7310782412624434E+16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-72128260052601.797</v>
      </c>
      <c r="L5865" s="444">
        <f t="shared" ca="1" si="212"/>
        <v>-1.7382910672677036E+16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213"/>
        <v>-1.7382910672677036E+16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-72428794469487.641</v>
      </c>
      <c r="L5866" s="444">
        <f t="shared" ca="1" si="212"/>
        <v>-1.7455339467146524E+16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213"/>
        <v>-1.7455339467146524E+16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-72730581113110.516</v>
      </c>
      <c r="L5867" s="444">
        <f t="shared" ca="1" si="212"/>
        <v>-1.7528070048259634E+16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213"/>
        <v>-1.7528070048259634E+16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-73033625201081.797</v>
      </c>
      <c r="L5868" s="444">
        <f t="shared" ca="1" si="212"/>
        <v>-1.7601103673460716E+16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213"/>
        <v>-1.7601103673460716E+16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-73337931972752.984</v>
      </c>
      <c r="L5869" s="444">
        <f t="shared" ca="1" si="212"/>
        <v>-1.7674441605433468E+16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213"/>
        <v>-1.7674441605433468E+16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-73643506689306.125</v>
      </c>
      <c r="L5870" s="444">
        <f t="shared" ca="1" si="212"/>
        <v>-1.7748085112122774E+16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213"/>
        <v>-1.7748085112122774E+16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-73950354633844.891</v>
      </c>
      <c r="L5871" s="444">
        <f t="shared" ca="1" si="212"/>
        <v>-1.7822035466756618E+16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213"/>
        <v>-1.7822035466756618E+16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-74258481111485.906</v>
      </c>
      <c r="L5872" s="444">
        <f t="shared" ca="1" si="212"/>
        <v>-1.7896293947868104E+16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213"/>
        <v>-1.7896293947868104E+16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-74567891449450.438</v>
      </c>
      <c r="L5873" s="444">
        <f t="shared" ref="L5873:L6127" ca="1" si="217">I5873-J5873+K5873</f>
        <v>-1.7970861839317554E+16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18">L5873</f>
        <v>-1.7970861839317554E+16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-74878590997156.484</v>
      </c>
      <c r="L5874" s="444">
        <f t="shared" ca="1" si="217"/>
        <v>-1.8045740430314712E+16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18"/>
        <v>-1.8045740430314712E+16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-75190585126311.297</v>
      </c>
      <c r="L5875" s="444">
        <f t="shared" ca="1" si="217"/>
        <v>-1.8120931015441024E+16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18"/>
        <v>-1.8120931015441024E+16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-75503879231004.266</v>
      </c>
      <c r="L5876" s="444">
        <f t="shared" ca="1" si="217"/>
        <v>-1.8196434894672028E+16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18"/>
        <v>-1.8196434894672028E+16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-75818478727800.109</v>
      </c>
      <c r="L5877" s="444">
        <f t="shared" ca="1" si="217"/>
        <v>-1.8272253373399828E+16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18"/>
        <v>-1.8272253373399828E+16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-76134389055832.609</v>
      </c>
      <c r="L5878" s="444">
        <f t="shared" ca="1" si="217"/>
        <v>-1.834838776245566E+16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18"/>
        <v>-1.834838776245566E+16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-76451615676898.578</v>
      </c>
      <c r="L5879" s="444">
        <f t="shared" ca="1" si="217"/>
        <v>-1.842483937813256E+16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18"/>
        <v>-1.842483937813256E+16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-76770164075552.328</v>
      </c>
      <c r="L5880" s="444">
        <f t="shared" ca="1" si="217"/>
        <v>-1.8501609542208112E+16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18"/>
        <v>-1.8501609542208112E+16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-77090039759200.469</v>
      </c>
      <c r="L5881" s="444">
        <f t="shared" ca="1" si="217"/>
        <v>-1.8578699581967312E+16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18"/>
        <v>-1.8578699581967312E+16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-77411248258197.125</v>
      </c>
      <c r="L5882" s="444">
        <f t="shared" ca="1" si="217"/>
        <v>-1.8656110830225508E+16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18"/>
        <v>-1.8656110830225508E+16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-77733795125939.609</v>
      </c>
      <c r="L5883" s="444">
        <f t="shared" ca="1" si="217"/>
        <v>-1.8733844625351448E+16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18"/>
        <v>-1.8733844625351448E+16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-78057685938964.359</v>
      </c>
      <c r="L5884" s="444">
        <f t="shared" ca="1" si="217"/>
        <v>-1.8811902311290412E+16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18"/>
        <v>-1.8811902311290412E+16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-78382926297043.375</v>
      </c>
      <c r="L5885" s="444">
        <f t="shared" ca="1" si="217"/>
        <v>-1.8890285237587456E+16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18"/>
        <v>-1.8890285237587456E+16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-78709521823281.063</v>
      </c>
      <c r="L5886" s="444">
        <f t="shared" ca="1" si="217"/>
        <v>-1.8968994759410736E+16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18"/>
        <v>-1.8968994759410736E+16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-79037478164211.406</v>
      </c>
      <c r="L5887" s="444">
        <f t="shared" ca="1" si="217"/>
        <v>-1.9048032237574948E+16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18"/>
        <v>-1.9048032237574948E+16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-79366800989895.609</v>
      </c>
      <c r="L5888" s="444">
        <f t="shared" ca="1" si="217"/>
        <v>-1.9127399038564844E+16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18"/>
        <v>-1.9127399038564844E+16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-79697495994020.188</v>
      </c>
      <c r="L5889" s="444">
        <f t="shared" ca="1" si="217"/>
        <v>-1.9207096534558864E+16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18"/>
        <v>-1.9207096534558864E+16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-80029568893995.266</v>
      </c>
      <c r="L5890" s="444">
        <f t="shared" ca="1" si="217"/>
        <v>-1.928712610345286E+16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18"/>
        <v>-1.928712610345286E+16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-80363025431053.578</v>
      </c>
      <c r="L5891" s="444">
        <f t="shared" ca="1" si="217"/>
        <v>-1.9367489128883912E+16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18"/>
        <v>-1.9367489128883912E+16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-80697871370349.625</v>
      </c>
      <c r="L5892" s="444">
        <f t="shared" ca="1" si="217"/>
        <v>-1.944818700025426E+16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18"/>
        <v>-1.944818700025426E+16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-81034112501059.422</v>
      </c>
      <c r="L5893" s="444">
        <f t="shared" ca="1" si="217"/>
        <v>-1.952922111275532E+16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18"/>
        <v>-1.952922111275532E+16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-81371754636480.5</v>
      </c>
      <c r="L5894" s="444">
        <f t="shared" ca="1" si="217"/>
        <v>-1.96105928673918E+16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18"/>
        <v>-1.96105928673918E+16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-81710803614132.5</v>
      </c>
      <c r="L5895" s="444">
        <f t="shared" ca="1" si="217"/>
        <v>-1.9692303671005932E+16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18"/>
        <v>-1.9692303671005932E+16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-82051265295858.047</v>
      </c>
      <c r="L5896" s="444">
        <f t="shared" ca="1" si="217"/>
        <v>-1.9774354936301792E+16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18"/>
        <v>-1.9774354936301792E+16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-82393145567924.125</v>
      </c>
      <c r="L5897" s="444">
        <f t="shared" ca="1" si="217"/>
        <v>-1.9856748081869716E+16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18"/>
        <v>-1.9856748081869716E+16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-82736450341123.813</v>
      </c>
      <c r="L5898" s="444">
        <f t="shared" ca="1" si="217"/>
        <v>-1.993948453221084E+16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18"/>
        <v>-1.993948453221084E+16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-83081185550878.5</v>
      </c>
      <c r="L5899" s="444">
        <f t="shared" ca="1" si="217"/>
        <v>-2.002256571776172E+16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18"/>
        <v>-2.002256571776172E+16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-83427357157340.5</v>
      </c>
      <c r="L5900" s="444">
        <f t="shared" ca="1" si="217"/>
        <v>-2.010599307491906E+16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18"/>
        <v>-2.010599307491906E+16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-83774971145496.078</v>
      </c>
      <c r="L5901" s="444">
        <f t="shared" ca="1" si="217"/>
        <v>-2.0189768046064556E+16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18"/>
        <v>-2.0189768046064556E+16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-84124033525268.984</v>
      </c>
      <c r="L5902" s="444">
        <f t="shared" ca="1" si="217"/>
        <v>-2.0273892079589824E+16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18"/>
        <v>-2.0273892079589824E+16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-84474550331624.266</v>
      </c>
      <c r="L5903" s="444">
        <f t="shared" ca="1" si="217"/>
        <v>-2.0358366629921448E+16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18"/>
        <v>-2.0358366629921448E+16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-84826527624672.703</v>
      </c>
      <c r="L5904" s="444">
        <f t="shared" ca="1" si="217"/>
        <v>-2.044319315754612E+16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18"/>
        <v>-2.044319315754612E+16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-85179971489775.5</v>
      </c>
      <c r="L5905" s="444">
        <f t="shared" ca="1" si="217"/>
        <v>-2.0528373129035896E+16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18"/>
        <v>-2.0528373129035896E+16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-85534888037649.563</v>
      </c>
      <c r="L5906" s="444">
        <f t="shared" ca="1" si="217"/>
        <v>-2.0613908017073544E+16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18"/>
        <v>-2.0613908017073544E+16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-85891283404473.094</v>
      </c>
      <c r="L5907" s="444">
        <f t="shared" ca="1" si="217"/>
        <v>-2.0699799300478016E+16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18"/>
        <v>-2.0699799300478016E+16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-86249163751991.734</v>
      </c>
      <c r="L5908" s="444">
        <f t="shared" ca="1" si="217"/>
        <v>-2.0786048464230008E+16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18"/>
        <v>-2.0786048464230008E+16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-86608535267625.031</v>
      </c>
      <c r="L5909" s="444">
        <f t="shared" ca="1" si="217"/>
        <v>-2.0872656999497632E+16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18"/>
        <v>-2.0872656999497632E+16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-86969404164573.469</v>
      </c>
      <c r="L5910" s="444">
        <f t="shared" ca="1" si="217"/>
        <v>-2.0959626403662204E+16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18"/>
        <v>-2.0959626403662204E+16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-87331776681925.844</v>
      </c>
      <c r="L5911" s="444">
        <f t="shared" ca="1" si="217"/>
        <v>-2.1046958180344128E+16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18"/>
        <v>-2.1046958180344128E+16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-87695659084767.203</v>
      </c>
      <c r="L5912" s="444">
        <f t="shared" ca="1" si="217"/>
        <v>-2.1134653839428896E+16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18"/>
        <v>-2.1134653839428896E+16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-88061057664287.063</v>
      </c>
      <c r="L5913" s="444">
        <f t="shared" ca="1" si="217"/>
        <v>-2.1222714897093184E+16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18"/>
        <v>-2.1222714897093184E+16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-88427978737888.266</v>
      </c>
      <c r="L5914" s="444">
        <f t="shared" ca="1" si="217"/>
        <v>-2.1311142875831072E+16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18"/>
        <v>-2.1311142875831072E+16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-88796428649296.125</v>
      </c>
      <c r="L5915" s="444">
        <f t="shared" ca="1" si="217"/>
        <v>-2.1399939304480368E+16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18"/>
        <v>-2.1399939304480368E+16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-89166413768668.203</v>
      </c>
      <c r="L5916" s="444">
        <f t="shared" ca="1" si="217"/>
        <v>-2.1489105718249036E+16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18"/>
        <v>-2.1489105718249036E+16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-89537940492704.313</v>
      </c>
      <c r="L5917" s="444">
        <f t="shared" ca="1" si="217"/>
        <v>-2.157864365874174E+16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18"/>
        <v>-2.157864365874174E+16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-89911015244757.25</v>
      </c>
      <c r="L5918" s="444">
        <f t="shared" ca="1" si="217"/>
        <v>-2.1668554673986496E+16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18"/>
        <v>-2.1668554673986496E+16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-90285644474943.734</v>
      </c>
      <c r="L5919" s="444">
        <f t="shared" ca="1" si="217"/>
        <v>-2.175884031846144E+16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18"/>
        <v>-2.175884031846144E+16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-90661834660256</v>
      </c>
      <c r="L5920" s="444">
        <f t="shared" ca="1" si="217"/>
        <v>-2.1849502153121696E+16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18"/>
        <v>-2.1849502153121696E+16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-91039592304673.734</v>
      </c>
      <c r="L5921" s="444">
        <f t="shared" ca="1" si="217"/>
        <v>-2.1940541745426368E+16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18"/>
        <v>-2.1940541745426368E+16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-91418923939276.531</v>
      </c>
      <c r="L5922" s="444">
        <f t="shared" ca="1" si="217"/>
        <v>-2.2031960669365644E+16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18"/>
        <v>-2.2031960669365644E+16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-91799836122356.844</v>
      </c>
      <c r="L5923" s="444">
        <f t="shared" ca="1" si="217"/>
        <v>-2.2123760505488E+16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18"/>
        <v>-2.2123760505488E+16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-92182335439533.328</v>
      </c>
      <c r="L5924" s="444">
        <f t="shared" ca="1" si="217"/>
        <v>-2.2215942840927532E+16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18"/>
        <v>-2.2215942840927532E+16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-92566428503864.719</v>
      </c>
      <c r="L5925" s="444">
        <f t="shared" ca="1" si="217"/>
        <v>-2.2308509269431396E+16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18"/>
        <v>-2.2308509269431396E+16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-92952121955964.156</v>
      </c>
      <c r="L5926" s="444">
        <f t="shared" ca="1" si="217"/>
        <v>-2.240146139138736E+16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18"/>
        <v>-2.240146139138736E+16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-93339422464114</v>
      </c>
      <c r="L5927" s="444">
        <f t="shared" ca="1" si="217"/>
        <v>-2.2494800813851472E+16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18"/>
        <v>-2.2494800813851472E+16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-93728336724381.125</v>
      </c>
      <c r="L5928" s="444">
        <f t="shared" ca="1" si="217"/>
        <v>-2.2588529150575852E+16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18"/>
        <v>-2.2588529150575852E+16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-94118871460732.719</v>
      </c>
      <c r="L5929" s="444">
        <f t="shared" ca="1" si="217"/>
        <v>-2.2682648022036584E+16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18"/>
        <v>-2.2682648022036584E+16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-94511033425152.438</v>
      </c>
      <c r="L5930" s="444">
        <f t="shared" ca="1" si="217"/>
        <v>-2.2777159055461736E+16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18"/>
        <v>-2.2777159055461736E+16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-94904829397757.234</v>
      </c>
      <c r="L5931" s="444">
        <f t="shared" ca="1" si="217"/>
        <v>-2.2872063884859492E+16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18"/>
        <v>-2.2872063884859492E+16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-95300266186914.547</v>
      </c>
      <c r="L5932" s="444">
        <f t="shared" ca="1" si="217"/>
        <v>-2.2967364151046408E+16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18"/>
        <v>-2.2967364151046408E+16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-95697350629360.031</v>
      </c>
      <c r="L5933" s="444">
        <f t="shared" ca="1" si="217"/>
        <v>-2.3063061501675768E+16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18"/>
        <v>-2.3063061501675768E+16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-96096089590315.703</v>
      </c>
      <c r="L5934" s="444">
        <f t="shared" ca="1" si="217"/>
        <v>-2.3159157591266084E+16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18"/>
        <v>-2.3159157591266084E+16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-96496489963608.688</v>
      </c>
      <c r="L5935" s="444">
        <f t="shared" ca="1" si="217"/>
        <v>-2.3255654081229692E+16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18"/>
        <v>-2.3255654081229692E+16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-96898558671790.375</v>
      </c>
      <c r="L5936" s="444">
        <f t="shared" ca="1" si="217"/>
        <v>-2.3352552639901484E+16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18"/>
        <v>-2.3352552639901484E+16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-97302302666256.188</v>
      </c>
      <c r="L5937" s="444">
        <f t="shared" ca="1" si="217"/>
        <v>-2.344985494256774E+16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18"/>
        <v>-2.344985494256774E+16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-97707728927365.578</v>
      </c>
      <c r="L5938" s="444">
        <f t="shared" ca="1" si="217"/>
        <v>-2.3547562671495104E+16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18"/>
        <v>-2.3547562671495104E+16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-98114844464562.938</v>
      </c>
      <c r="L5939" s="444">
        <f t="shared" ca="1" si="217"/>
        <v>-2.3645677515959668E+16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18"/>
        <v>-2.3645677515959668E+16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-98523656316498.609</v>
      </c>
      <c r="L5940" s="444">
        <f t="shared" ca="1" si="217"/>
        <v>-2.3744201172276168E+16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18"/>
        <v>-2.3744201172276168E+16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-98934171551150.703</v>
      </c>
      <c r="L5941" s="444">
        <f t="shared" ca="1" si="217"/>
        <v>-2.384313534382732E+16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18"/>
        <v>-2.384313534382732E+16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-99346397265947.172</v>
      </c>
      <c r="L5942" s="444">
        <f t="shared" ca="1" si="217"/>
        <v>-2.3942481741093268E+16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18"/>
        <v>-2.3942481741093268E+16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-99760340587888.609</v>
      </c>
      <c r="L5943" s="444">
        <f t="shared" ca="1" si="217"/>
        <v>-2.4042242081681156E+16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18"/>
        <v>-2.4042242081681156E+16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-100176008673671.48</v>
      </c>
      <c r="L5944" s="444">
        <f t="shared" ca="1" si="217"/>
        <v>-2.4142418090354828E+16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18"/>
        <v>-2.4142418090354828E+16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-100593408709811.78</v>
      </c>
      <c r="L5945" s="444">
        <f t="shared" ca="1" si="217"/>
        <v>-2.424301149906464E+16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18"/>
        <v>-2.424301149906464E+16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-101012547912769.33</v>
      </c>
      <c r="L5946" s="444">
        <f t="shared" ca="1" si="217"/>
        <v>-2.4344024046977408E+16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18"/>
        <v>-2.4344024046977408E+16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-101433433529072.53</v>
      </c>
      <c r="L5947" s="444">
        <f t="shared" ca="1" si="217"/>
        <v>-2.444545748050648E+16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18"/>
        <v>-2.444545748050648E+16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-101856072835443.67</v>
      </c>
      <c r="L5948" s="444">
        <f t="shared" ca="1" si="217"/>
        <v>-2.4547313553341924E+16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18"/>
        <v>-2.4547313553341924E+16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-102280473138924.69</v>
      </c>
      <c r="L5949" s="444">
        <f t="shared" ca="1" si="217"/>
        <v>-2.4649594026480848E+16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18"/>
        <v>-2.4649594026480848E+16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-102706641777003.53</v>
      </c>
      <c r="L5950" s="444">
        <f t="shared" ca="1" si="217"/>
        <v>-2.4752300668257852E+16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18"/>
        <v>-2.4752300668257852E+16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-103134586117741.05</v>
      </c>
      <c r="L5951" s="444">
        <f t="shared" ca="1" si="217"/>
        <v>-2.4855435254375592E+16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18"/>
        <v>-2.4855435254375592E+16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-103564313559898.3</v>
      </c>
      <c r="L5952" s="444">
        <f t="shared" ca="1" si="217"/>
        <v>-2.4958999567935492E+16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18"/>
        <v>-2.4958999567935492E+16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-103995831533064.55</v>
      </c>
      <c r="L5953" s="444">
        <f t="shared" ca="1" si="217"/>
        <v>-2.5062995399468556E+16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18"/>
        <v>-2.5062995399468556E+16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-104429147497785.66</v>
      </c>
      <c r="L5954" s="444">
        <f t="shared" ca="1" si="217"/>
        <v>-2.516742454696634E+16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18"/>
        <v>-2.516742454696634E+16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-104864268945693.08</v>
      </c>
      <c r="L5955" s="444">
        <f t="shared" ca="1" si="217"/>
        <v>-2.5272288815912032E+16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18"/>
        <v>-2.5272288815912032E+16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-105301203399633.47</v>
      </c>
      <c r="L5956" s="444">
        <f t="shared" ca="1" si="217"/>
        <v>-2.5377590019311664E+16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18"/>
        <v>-2.5377590019311664E+16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-105739958413798.59</v>
      </c>
      <c r="L5957" s="444">
        <f t="shared" ca="1" si="217"/>
        <v>-2.5483329977725464E+16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18"/>
        <v>-2.5483329977725464E+16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-106180541573856.09</v>
      </c>
      <c r="L5958" s="444">
        <f t="shared" ca="1" si="217"/>
        <v>-2.558951051929932E+16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18"/>
        <v>-2.558951051929932E+16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-106622960497080.5</v>
      </c>
      <c r="L5959" s="444">
        <f t="shared" ca="1" si="217"/>
        <v>-2.56961334797964E+16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18"/>
        <v>-2.56961334797964E+16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-107067222832485</v>
      </c>
      <c r="L5960" s="444">
        <f t="shared" ca="1" si="217"/>
        <v>-2.5803200702628884E+16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18"/>
        <v>-2.5803200702628884E+16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-107513336260953.69</v>
      </c>
      <c r="L5961" s="444">
        <f t="shared" ca="1" si="217"/>
        <v>-2.5910714038889836E+16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18"/>
        <v>-2.5910714038889836E+16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-107961308495374.31</v>
      </c>
      <c r="L5962" s="444">
        <f t="shared" ca="1" si="217"/>
        <v>-2.6018675347385212E+16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18"/>
        <v>-2.6018675347385212E+16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-108411147280771.72</v>
      </c>
      <c r="L5963" s="444">
        <f t="shared" ca="1" si="217"/>
        <v>-2.6127086494665984E+16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18"/>
        <v>-2.6127086494665984E+16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-108862860394441.59</v>
      </c>
      <c r="L5964" s="444">
        <f t="shared" ca="1" si="217"/>
        <v>-2.6235949355060424E+16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18"/>
        <v>-2.6235949355060424E+16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-109316455646085.09</v>
      </c>
      <c r="L5965" s="444">
        <f t="shared" ca="1" si="217"/>
        <v>-2.6345265810706508E+16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18"/>
        <v>-2.6345265810706508E+16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-109771940877943.78</v>
      </c>
      <c r="L5966" s="444">
        <f t="shared" ca="1" si="217"/>
        <v>-2.6455037751584452E+16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18"/>
        <v>-2.6455037751584452E+16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-110229323964935.22</v>
      </c>
      <c r="L5967" s="444">
        <f t="shared" ca="1" si="217"/>
        <v>-2.6565267075549388E+16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18"/>
        <v>-2.6565267075549388E+16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-110688612814789.11</v>
      </c>
      <c r="L5968" s="444">
        <f t="shared" ca="1" si="217"/>
        <v>-2.6675955688364176E+16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18"/>
        <v>-2.6675955688364176E+16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-111149815368184.06</v>
      </c>
      <c r="L5969" s="444">
        <f t="shared" ca="1" si="217"/>
        <v>-2.678710550373236E+16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18"/>
        <v>-2.678710550373236E+16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-111612939598884.83</v>
      </c>
      <c r="L5970" s="444">
        <f t="shared" ca="1" si="217"/>
        <v>-2.6898718443331244E+16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18"/>
        <v>-2.6898718443331244E+16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-112077993513880.19</v>
      </c>
      <c r="L5971" s="444">
        <f t="shared" ca="1" si="217"/>
        <v>-2.7010796436845124E+16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18"/>
        <v>-2.7010796436845124E+16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-112544985153521.34</v>
      </c>
      <c r="L5972" s="444">
        <f t="shared" ca="1" si="217"/>
        <v>-2.7123341421998644E+16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18"/>
        <v>-2.7123341421998644E+16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-113013922591661.02</v>
      </c>
      <c r="L5973" s="444">
        <f t="shared" ca="1" si="217"/>
        <v>-2.7236355344590304E+16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18"/>
        <v>-2.7236355344590304E+16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-113484813935792.94</v>
      </c>
      <c r="L5974" s="444">
        <f t="shared" ca="1" si="217"/>
        <v>-2.7349840158526096E+16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18"/>
        <v>-2.7349840158526096E+16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-113957667327192.06</v>
      </c>
      <c r="L5975" s="444">
        <f t="shared" ca="1" si="217"/>
        <v>-2.7463797825853288E+16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18"/>
        <v>-2.7463797825853288E+16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-114432490941055.36</v>
      </c>
      <c r="L5976" s="444">
        <f t="shared" ca="1" si="217"/>
        <v>-2.7578230316794344E+16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18"/>
        <v>-2.7578230316794344E+16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-114909292986643.09</v>
      </c>
      <c r="L5977" s="444">
        <f t="shared" ca="1" si="217"/>
        <v>-2.7693139609780988E+16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18"/>
        <v>-2.7693139609780988E+16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-115388081707420.78</v>
      </c>
      <c r="L5978" s="444">
        <f t="shared" ca="1" si="217"/>
        <v>-2.7808527691488408E+16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18"/>
        <v>-2.7808527691488408E+16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-115868865381201.7</v>
      </c>
      <c r="L5979" s="444">
        <f t="shared" ca="1" si="217"/>
        <v>-2.7924396556869608E+16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18"/>
        <v>-2.7924396556869608E+16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-116351652320290.03</v>
      </c>
      <c r="L5980" s="444">
        <f t="shared" ca="1" si="217"/>
        <v>-2.80407482091899E+16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18"/>
        <v>-2.80407482091899E+16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-116836450871624.58</v>
      </c>
      <c r="L5981" s="444">
        <f t="shared" ca="1" si="217"/>
        <v>-2.8157584660061524E+16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18"/>
        <v>-2.8157584660061524E+16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-117323269416923.02</v>
      </c>
      <c r="L5982" s="444">
        <f t="shared" ca="1" si="217"/>
        <v>-2.8274907929478448E+16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18"/>
        <v>-2.8274907929478448E+16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-117812116372826.86</v>
      </c>
      <c r="L5983" s="444">
        <f t="shared" ca="1" si="217"/>
        <v>-2.8392720045851276E+16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18"/>
        <v>-2.8392720045851276E+16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-118303000191046.98</v>
      </c>
      <c r="L5984" s="444">
        <f t="shared" ca="1" si="217"/>
        <v>-2.8511023046042324E+16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18"/>
        <v>-2.8511023046042324E+16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-118795929358509.67</v>
      </c>
      <c r="L5985" s="444">
        <f t="shared" ca="1" si="217"/>
        <v>-2.8629818975400832E+16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18"/>
        <v>-2.8629818975400832E+16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-119290912397503.48</v>
      </c>
      <c r="L5986" s="444">
        <f t="shared" ca="1" si="217"/>
        <v>-2.8749109887798336E+16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18"/>
        <v>-2.8749109887798336E+16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-119787957865826.42</v>
      </c>
      <c r="L5987" s="444">
        <f t="shared" ca="1" si="217"/>
        <v>-2.8868897845664164E+16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18"/>
        <v>-2.8868897845664164E+16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-120287074356934.02</v>
      </c>
      <c r="L5988" s="444">
        <f t="shared" ca="1" si="217"/>
        <v>-2.89891849200211E+16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18"/>
        <v>-2.89891849200211E+16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-120788270500087.92</v>
      </c>
      <c r="L5989" s="444">
        <f t="shared" ca="1" si="217"/>
        <v>-2.9109973190521188E+16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18"/>
        <v>-2.9109973190521188E+16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-121291554960504.94</v>
      </c>
      <c r="L5990" s="444">
        <f t="shared" ca="1" si="217"/>
        <v>-2.9231264745481692E+16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18"/>
        <v>-2.9231264745481692E+16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-121796936439507.05</v>
      </c>
      <c r="L5991" s="444">
        <f t="shared" ca="1" si="217"/>
        <v>-2.93530616819212E+16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18"/>
        <v>-2.93530616819212E+16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-122304423674671.67</v>
      </c>
      <c r="L5992" s="444">
        <f t="shared" ca="1" si="217"/>
        <v>-2.9475366105595872E+16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18"/>
        <v>-2.9475366105595872E+16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-122814025439982.8</v>
      </c>
      <c r="L5993" s="444">
        <f t="shared" ca="1" si="217"/>
        <v>-2.9598180131035856E+16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18"/>
        <v>-2.9598180131035856E+16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-123325750545982.75</v>
      </c>
      <c r="L5994" s="444">
        <f t="shared" ca="1" si="217"/>
        <v>-2.972150588158184E+16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18"/>
        <v>-2.972150588158184E+16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-123839607839924.33</v>
      </c>
      <c r="L5995" s="444">
        <f t="shared" ca="1" si="217"/>
        <v>-2.9845345489421764E+16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18"/>
        <v>-2.9845345489421764E+16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-124355606205924.03</v>
      </c>
      <c r="L5996" s="444">
        <f t="shared" ca="1" si="217"/>
        <v>-2.9969701095627688E+16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18"/>
        <v>-2.9969701095627688E+16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-124873754565115.38</v>
      </c>
      <c r="L5997" s="444">
        <f t="shared" ca="1" si="217"/>
        <v>-3.0094574850192804E+16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18"/>
        <v>-3.0094574850192804E+16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-125394061875803.34</v>
      </c>
      <c r="L5998" s="444">
        <f t="shared" ca="1" si="217"/>
        <v>-3.0219968912068608E+16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18"/>
        <v>-3.0219968912068608E+16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-125916537133619.2</v>
      </c>
      <c r="L5999" s="444">
        <f t="shared" ca="1" si="217"/>
        <v>-3.0345885449202228E+16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18"/>
        <v>-3.0345885449202228E+16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-126441189371675.97</v>
      </c>
      <c r="L6000" s="444">
        <f t="shared" ca="1" si="217"/>
        <v>-3.0472326638573904E+16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18"/>
        <v>-3.0472326638573904E+16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-126968027660724.58</v>
      </c>
      <c r="L6001" s="444">
        <f t="shared" ca="1" si="217"/>
        <v>-3.0599294666234628E+16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18"/>
        <v>-3.0599294666234628E+16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-127497061109310.95</v>
      </c>
      <c r="L6002" s="444">
        <f t="shared" ca="1" si="217"/>
        <v>-3.072679172734394E+16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18"/>
        <v>-3.072679172734394E+16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-128028298863933.08</v>
      </c>
      <c r="L6003" s="444">
        <f t="shared" ca="1" si="217"/>
        <v>-3.0854820026207872E+16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18"/>
        <v>-3.0854820026207872E+16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-128561750109199.47</v>
      </c>
      <c r="L6004" s="444">
        <f t="shared" ca="1" si="217"/>
        <v>-3.0983381776317072E+16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18"/>
        <v>-3.0983381776317072E+16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-129097424067987.81</v>
      </c>
      <c r="L6005" s="444">
        <f t="shared" ca="1" si="217"/>
        <v>-3.111247920038506E+16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18"/>
        <v>-3.111247920038506E+16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-129635330001604.39</v>
      </c>
      <c r="L6006" s="444">
        <f t="shared" ca="1" si="217"/>
        <v>-3.1242114530386664E+16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18"/>
        <v>-3.1242114530386664E+16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-130175477209944.44</v>
      </c>
      <c r="L6007" s="444">
        <f t="shared" ca="1" si="217"/>
        <v>-3.1372290007596608E+16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18"/>
        <v>-3.1372290007596608E+16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-130717875031652.52</v>
      </c>
      <c r="L6008" s="444">
        <f t="shared" ca="1" si="217"/>
        <v>-3.150300788262826E+16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18"/>
        <v>-3.150300788262826E+16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-131262532844284.42</v>
      </c>
      <c r="L6009" s="444">
        <f t="shared" ca="1" si="217"/>
        <v>-3.1634270415472544E+16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18"/>
        <v>-3.1634270415472544E+16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-131809460064468.94</v>
      </c>
      <c r="L6010" s="444">
        <f t="shared" ca="1" si="217"/>
        <v>-3.1766079875537012E+16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18"/>
        <v>-3.1766079875537012E+16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-132358666148070.86</v>
      </c>
      <c r="L6011" s="444">
        <f t="shared" ca="1" si="217"/>
        <v>-3.1898438541685084E+16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18"/>
        <v>-3.1898438541685084E+16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-132910160590354.52</v>
      </c>
      <c r="L6012" s="444">
        <f t="shared" ca="1" si="217"/>
        <v>-3.203134870227544E+16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18"/>
        <v>-3.203134870227544E+16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-133463952926147.67</v>
      </c>
      <c r="L6013" s="444">
        <f t="shared" ca="1" si="217"/>
        <v>-3.2164812655201588E+16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18"/>
        <v>-3.2164812655201588E+16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-134020052730006.63</v>
      </c>
      <c r="L6014" s="444">
        <f t="shared" ca="1" si="217"/>
        <v>-3.2298832707931596E+16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18"/>
        <v>-3.2298832707931596E+16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-134578469616381.64</v>
      </c>
      <c r="L6015" s="444">
        <f t="shared" ca="1" si="217"/>
        <v>-3.2433411177547976E+16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18"/>
        <v>-3.2433411177547976E+16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-135139213239783.25</v>
      </c>
      <c r="L6016" s="444">
        <f t="shared" ca="1" si="217"/>
        <v>-3.256855039078776E+16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18"/>
        <v>-3.256855039078776E+16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-135702293294949</v>
      </c>
      <c r="L6017" s="444">
        <f t="shared" ca="1" si="217"/>
        <v>-3.2704252684082708E+16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18"/>
        <v>-3.2704252684082708E+16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-136267719517011.3</v>
      </c>
      <c r="L6018" s="444">
        <f t="shared" ca="1" si="217"/>
        <v>-3.284052040359972E+16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18"/>
        <v>-3.284052040359972E+16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-136835501681665.5</v>
      </c>
      <c r="L6019" s="444">
        <f t="shared" ca="1" si="217"/>
        <v>-3.2977355905281384E+16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18"/>
        <v>-3.2977355905281384E+16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-137405649605339.09</v>
      </c>
      <c r="L6020" s="444">
        <f t="shared" ca="1" si="217"/>
        <v>-3.3114761554886724E+16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18"/>
        <v>-3.3114761554886724E+16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-137978173145361.34</v>
      </c>
      <c r="L6021" s="444">
        <f t="shared" ca="1" si="217"/>
        <v>-3.3252739728032084E+16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18"/>
        <v>-3.3252739728032084E+16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-138553082200133.69</v>
      </c>
      <c r="L6022" s="444">
        <f t="shared" ca="1" si="217"/>
        <v>-3.3391292810232216E+16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18"/>
        <v>-3.3391292810232216E+16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-139130386709300.92</v>
      </c>
      <c r="L6023" s="444">
        <f t="shared" ca="1" si="217"/>
        <v>-3.3530423196941516E+16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18"/>
        <v>-3.3530423196941516E+16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-139710096653922.97</v>
      </c>
      <c r="L6024" s="444">
        <f t="shared" ca="1" si="217"/>
        <v>-3.367013329359544E+16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18"/>
        <v>-3.367013329359544E+16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-140292222056647.67</v>
      </c>
      <c r="L6025" s="444">
        <f t="shared" ca="1" si="217"/>
        <v>-3.3810425515652088E+16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18"/>
        <v>-3.3810425515652088E+16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-140876772981883.69</v>
      </c>
      <c r="L6026" s="444">
        <f t="shared" ca="1" si="217"/>
        <v>-3.3951302288633972E+16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18"/>
        <v>-3.3951302288633972E+16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-141463759535974.88</v>
      </c>
      <c r="L6027" s="444">
        <f t="shared" ca="1" si="217"/>
        <v>-3.4092766048169948E+16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18"/>
        <v>-3.4092766048169948E+16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-142053191867374.78</v>
      </c>
      <c r="L6028" s="444">
        <f t="shared" ca="1" si="217"/>
        <v>-3.4234819240037324E+16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18"/>
        <v>-3.4234819240037324E+16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-142645080166822.19</v>
      </c>
      <c r="L6029" s="444">
        <f t="shared" ca="1" si="217"/>
        <v>-3.4377464320204148E+16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18"/>
        <v>-3.4377464320204148E+16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-143239434667517.28</v>
      </c>
      <c r="L6030" s="444">
        <f t="shared" ca="1" si="217"/>
        <v>-3.4520703754871664E+16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18"/>
        <v>-3.4520703754871664E+16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-143836265645298.59</v>
      </c>
      <c r="L6031" s="444">
        <f t="shared" ca="1" si="217"/>
        <v>-3.4664540020516964E+16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18"/>
        <v>-3.4664540020516964E+16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-144435583418820.66</v>
      </c>
      <c r="L6032" s="444">
        <f t="shared" ca="1" si="217"/>
        <v>-3.4808975603935784E+16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18"/>
        <v>-3.4808975603935784E+16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-145037398349732.44</v>
      </c>
      <c r="L6033" s="444">
        <f t="shared" ca="1" si="217"/>
        <v>-3.4954013002285516E+16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18"/>
        <v>-3.4954013002285516E+16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-145641720842856.31</v>
      </c>
      <c r="L6034" s="444">
        <f t="shared" ca="1" si="217"/>
        <v>-3.5099654723128372E+16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18"/>
        <v>-3.5099654723128372E+16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-146248561346368.22</v>
      </c>
      <c r="L6035" s="444">
        <f t="shared" ca="1" si="217"/>
        <v>-3.524590328447474E+16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18"/>
        <v>-3.524590328447474E+16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-146857930351978.09</v>
      </c>
      <c r="L6036" s="444">
        <f t="shared" ca="1" si="217"/>
        <v>-3.539276121482672E+16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18"/>
        <v>-3.539276121482672E+16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-147469838395111.34</v>
      </c>
      <c r="L6037" s="444">
        <f t="shared" ca="1" si="217"/>
        <v>-3.5540231053221832E+16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18"/>
        <v>-3.5540231053221832E+16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-148084296055090.97</v>
      </c>
      <c r="L6038" s="444">
        <f t="shared" ca="1" si="217"/>
        <v>-3.5688315349276924E+16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18"/>
        <v>-3.5688315349276924E+16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-148701313955320.5</v>
      </c>
      <c r="L6039" s="444">
        <f t="shared" ca="1" si="217"/>
        <v>-3.5837016663232244E+16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18"/>
        <v>-3.5837016663232244E+16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-149320902763467.69</v>
      </c>
      <c r="L6040" s="444">
        <f t="shared" ca="1" si="217"/>
        <v>-3.5986337565995712E+16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18"/>
        <v>-3.5986337565995712E+16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-149943073191648.81</v>
      </c>
      <c r="L6041" s="444">
        <f t="shared" ca="1" si="217"/>
        <v>-3.613628063918736E+16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18"/>
        <v>-3.613628063918736E+16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-150567835996614</v>
      </c>
      <c r="L6042" s="444">
        <f t="shared" ca="1" si="217"/>
        <v>-3.6286848475183976E+16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18"/>
        <v>-3.6286848475183976E+16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-151195201979933.22</v>
      </c>
      <c r="L6043" s="444">
        <f t="shared" ca="1" si="217"/>
        <v>-3.6438043677163912E+16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18"/>
        <v>-3.6438043677163912E+16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-151825181988182.97</v>
      </c>
      <c r="L6044" s="444">
        <f t="shared" ca="1" si="217"/>
        <v>-3.6589868859152096E+16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18"/>
        <v>-3.6589868859152096E+16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-152457786913133.72</v>
      </c>
      <c r="L6045" s="444">
        <f t="shared" ca="1" si="217"/>
        <v>-3.6742326646065232E+16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18"/>
        <v>-3.6742326646065232E+16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-153093027691938.47</v>
      </c>
      <c r="L6046" s="444">
        <f t="shared" ca="1" si="217"/>
        <v>-3.6895419673757168E+16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18"/>
        <v>-3.6895419673757168E+16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-153730915307321.53</v>
      </c>
      <c r="L6047" s="444">
        <f t="shared" ca="1" si="217"/>
        <v>-3.7049150589064488E+16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18"/>
        <v>-3.7049150589064488E+16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-154371460787768.69</v>
      </c>
      <c r="L6048" s="444">
        <f t="shared" ca="1" si="217"/>
        <v>-3.7203522049852256E+16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18"/>
        <v>-3.7203522049852256E+16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-155014675207717.72</v>
      </c>
      <c r="L6049" s="444">
        <f t="shared" ca="1" si="217"/>
        <v>-3.7358536725059976E+16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18"/>
        <v>-3.7358536725059976E+16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-155660569687749.91</v>
      </c>
      <c r="L6050" s="444">
        <f t="shared" ca="1" si="217"/>
        <v>-3.7514197294747728E+16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18"/>
        <v>-3.7514197294747728E+16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-156309155394782.19</v>
      </c>
      <c r="L6051" s="444">
        <f t="shared" ca="1" si="217"/>
        <v>-3.7670506450142512E+16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18"/>
        <v>-3.7670506450142512E+16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-156960443542260.47</v>
      </c>
      <c r="L6052" s="444">
        <f t="shared" ca="1" si="217"/>
        <v>-3.7827466893684776E+16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18"/>
        <v>-3.7827466893684776E+16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-157614445390353.22</v>
      </c>
      <c r="L6053" s="444">
        <f t="shared" ca="1" si="217"/>
        <v>-3.7985081339075128E+16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18"/>
        <v>-3.7985081339075128E+16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-158271172246146.38</v>
      </c>
      <c r="L6054" s="444">
        <f t="shared" ca="1" si="217"/>
        <v>-3.8143352511321272E+16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18"/>
        <v>-3.8143352511321272E+16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-158930635463838.63</v>
      </c>
      <c r="L6055" s="444">
        <f t="shared" ca="1" si="217"/>
        <v>-3.8302283146785112E+16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18"/>
        <v>-3.8302283146785112E+16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-159592846444937.97</v>
      </c>
      <c r="L6056" s="444">
        <f t="shared" ca="1" si="217"/>
        <v>-3.8461875993230048E+16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18"/>
        <v>-3.8461875993230048E+16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-160257816638458.53</v>
      </c>
      <c r="L6057" s="444">
        <f t="shared" ca="1" si="217"/>
        <v>-3.8622133809868504E+16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18"/>
        <v>-3.8622133809868504E+16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-160925557541118.75</v>
      </c>
      <c r="L6058" s="444">
        <f t="shared" ca="1" si="217"/>
        <v>-3.8783059367409624E+16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18"/>
        <v>-3.8783059367409624E+16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-161596080697540.09</v>
      </c>
      <c r="L6059" s="444">
        <f t="shared" ca="1" si="217"/>
        <v>-3.8944655448107168E+16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18"/>
        <v>-3.8944655448107168E+16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-162269397700446.53</v>
      </c>
      <c r="L6060" s="444">
        <f t="shared" ca="1" si="217"/>
        <v>-3.9106924845807616E+16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18"/>
        <v>-3.9106924845807616E+16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-162945520190865.06</v>
      </c>
      <c r="L6061" s="444">
        <f t="shared" ca="1" si="217"/>
        <v>-3.926987036599848E+16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18"/>
        <v>-3.926987036599848E+16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-163624459858327</v>
      </c>
      <c r="L6062" s="444">
        <f t="shared" ca="1" si="217"/>
        <v>-3.9433494825856808E+16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18"/>
        <v>-3.9433494825856808E+16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-164306228441070.03</v>
      </c>
      <c r="L6063" s="444">
        <f t="shared" ca="1" si="217"/>
        <v>-3.959780105429788E+16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18"/>
        <v>-3.959780105429788E+16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-164990837726241.16</v>
      </c>
      <c r="L6064" s="444">
        <f t="shared" ca="1" si="217"/>
        <v>-3.976279189202412E+16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18"/>
        <v>-3.976279189202412E+16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-165678299550100.5</v>
      </c>
      <c r="L6065" s="444">
        <f t="shared" ca="1" si="217"/>
        <v>-3.9928470191574224E+16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18"/>
        <v>-3.9928470191574224E+16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-166368625798225.94</v>
      </c>
      <c r="L6066" s="444">
        <f t="shared" ca="1" si="217"/>
        <v>-4.0094838817372448E+16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18"/>
        <v>-4.0094838817372448E+16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-167061828405718.53</v>
      </c>
      <c r="L6067" s="444">
        <f t="shared" ca="1" si="217"/>
        <v>-4.0261900645778168E+16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18"/>
        <v>-4.0261900645778168E+16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-167757919357409.03</v>
      </c>
      <c r="L6068" s="444">
        <f t="shared" ca="1" si="217"/>
        <v>-4.0429658565135576E+16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18"/>
        <v>-4.0429658565135576E+16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-168456910688064.91</v>
      </c>
      <c r="L6069" s="444">
        <f t="shared" ca="1" si="217"/>
        <v>-4.059811547582364E+16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18"/>
        <v>-4.059811547582364E+16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-169158814482598.5</v>
      </c>
      <c r="L6070" s="444">
        <f t="shared" ca="1" si="217"/>
        <v>-4.076727429030624E+16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18"/>
        <v>-4.076727429030624E+16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-169863642876276</v>
      </c>
      <c r="L6071" s="444">
        <f t="shared" ca="1" si="217"/>
        <v>-4.0937137933182512E+16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18"/>
        <v>-4.0937137933182512E+16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-170571408054927.13</v>
      </c>
      <c r="L6072" s="444">
        <f t="shared" ca="1" si="217"/>
        <v>-4.110770934123744E+16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18"/>
        <v>-4.110770934123744E+16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-171282122255156</v>
      </c>
      <c r="L6073" s="444">
        <f t="shared" ca="1" si="217"/>
        <v>-4.1278991463492592E+16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18"/>
        <v>-4.1278991463492592E+16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-171995797764552.47</v>
      </c>
      <c r="L6074" s="444">
        <f t="shared" ca="1" si="217"/>
        <v>-4.1450987261257144E+16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18"/>
        <v>-4.1450987261257144E+16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-172712446921904.75</v>
      </c>
      <c r="L6075" s="444">
        <f t="shared" ca="1" si="217"/>
        <v>-4.1623699708179048E+16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18"/>
        <v>-4.1623699708179048E+16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-173432082117412.69</v>
      </c>
      <c r="L6076" s="444">
        <f t="shared" ca="1" si="217"/>
        <v>-4.1797131790296464E+16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18"/>
        <v>-4.1797131790296464E+16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-174154715792901.94</v>
      </c>
      <c r="L6077" s="444">
        <f t="shared" ca="1" si="217"/>
        <v>-4.1971286506089368E+16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18"/>
        <v>-4.1971286506089368E+16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-174880360442039.03</v>
      </c>
      <c r="L6078" s="444">
        <f t="shared" ca="1" si="217"/>
        <v>-4.2146166866531408E+16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18"/>
        <v>-4.2146166866531408E+16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-175609028610547.53</v>
      </c>
      <c r="L6079" s="444">
        <f t="shared" ca="1" si="217"/>
        <v>-4.2321775895141952E+16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18"/>
        <v>-4.2321775895141952E+16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-176340732896424.81</v>
      </c>
      <c r="L6080" s="444">
        <f t="shared" ca="1" si="217"/>
        <v>-4.2498116628038376E+16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18"/>
        <v>-4.2498116628038376E+16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-177075485950159.91</v>
      </c>
      <c r="L6081" s="444">
        <f t="shared" ca="1" si="217"/>
        <v>-4.2675192113988536E+16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18"/>
        <v>-4.2675192113988536E+16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-177813300474952.22</v>
      </c>
      <c r="L6082" s="444">
        <f t="shared" ca="1" si="217"/>
        <v>-4.2853005414463488E+16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18"/>
        <v>-4.2853005414463488E+16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-178554189226931.19</v>
      </c>
      <c r="L6083" s="444">
        <f t="shared" ca="1" si="217"/>
        <v>-4.3031559603690416E+16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18"/>
        <v>-4.3031559603690416E+16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-179298165015376.72</v>
      </c>
      <c r="L6084" s="444">
        <f t="shared" ca="1" si="217"/>
        <v>-4.3210857768705792E+16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18"/>
        <v>-4.3210857768705792E+16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-180045240702940.81</v>
      </c>
      <c r="L6085" s="444">
        <f t="shared" ca="1" si="217"/>
        <v>-4.3390903009408736E+16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18"/>
        <v>-4.3390903009408736E+16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-180795429205869.72</v>
      </c>
      <c r="L6086" s="444">
        <f t="shared" ca="1" si="217"/>
        <v>-4.3571698438614608E+16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18"/>
        <v>-4.3571698438614608E+16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-181548743494227.53</v>
      </c>
      <c r="L6087" s="444">
        <f t="shared" ca="1" si="217"/>
        <v>-4.3753247182108832E+16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18"/>
        <v>-4.3753247182108832E+16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-182305196592120.13</v>
      </c>
      <c r="L6088" s="444">
        <f t="shared" ca="1" si="217"/>
        <v>-4.3935552378700952E+16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18"/>
        <v>-4.3935552378700952E+16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-183064801577920.63</v>
      </c>
      <c r="L6089" s="444">
        <f t="shared" ca="1" si="217"/>
        <v>-4.4118617180278872E+16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18"/>
        <v>-4.4118617180278872E+16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-183827571584495.31</v>
      </c>
      <c r="L6090" s="444">
        <f t="shared" ca="1" si="217"/>
        <v>-4.4302444751863368E+16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18"/>
        <v>-4.4302444751863368E+16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-184593519799430.69</v>
      </c>
      <c r="L6091" s="444">
        <f t="shared" ca="1" si="217"/>
        <v>-4.44870382716628E+16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18"/>
        <v>-4.44870382716628E+16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-185362659465261.66</v>
      </c>
      <c r="L6092" s="444">
        <f t="shared" ca="1" si="217"/>
        <v>-4.4672400931128064E+16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18"/>
        <v>-4.4672400931128064E+16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-186135003879700.25</v>
      </c>
      <c r="L6093" s="444">
        <f t="shared" ca="1" si="217"/>
        <v>-4.4858535935007768E+16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18"/>
        <v>-4.4858535935007768E+16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-186910566395865.69</v>
      </c>
      <c r="L6094" s="444">
        <f t="shared" ca="1" si="217"/>
        <v>-4.5045446501403632E+16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18"/>
        <v>-4.5045446501403632E+16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-187689360422515.13</v>
      </c>
      <c r="L6095" s="444">
        <f t="shared" ca="1" si="217"/>
        <v>-4.5233135861826144E+16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18"/>
        <v>-4.5233135861826144E+16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-188471399424275.59</v>
      </c>
      <c r="L6096" s="444">
        <f t="shared" ca="1" si="217"/>
        <v>-4.5421607261250416E+16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18"/>
        <v>-4.5421607261250416E+16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-189256696921876.72</v>
      </c>
      <c r="L6097" s="444">
        <f t="shared" ca="1" si="217"/>
        <v>-4.5610863958172296E+16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18"/>
        <v>-4.5610863958172296E+16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-190045266492384.56</v>
      </c>
      <c r="L6098" s="444">
        <f t="shared" ca="1" si="217"/>
        <v>-4.580090922466468E+16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18"/>
        <v>-4.580090922466468E+16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-190837121769436.16</v>
      </c>
      <c r="L6099" s="444">
        <f t="shared" ca="1" si="217"/>
        <v>-4.599174634643412E+16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18"/>
        <v>-4.599174634643412E+16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-191632276443475.5</v>
      </c>
      <c r="L6100" s="444">
        <f t="shared" ca="1" si="217"/>
        <v>-4.6183378622877592E+16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18"/>
        <v>-4.6183378622877592E+16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-192430744261989.97</v>
      </c>
      <c r="L6101" s="444">
        <f t="shared" ca="1" si="217"/>
        <v>-4.6375809367139584E+16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18"/>
        <v>-4.6375809367139584E+16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-193232539029748.25</v>
      </c>
      <c r="L6102" s="444">
        <f t="shared" ca="1" si="217"/>
        <v>-4.6569041906169336E+16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18"/>
        <v>-4.6569041906169336E+16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-194037674609038.91</v>
      </c>
      <c r="L6103" s="444">
        <f t="shared" ca="1" si="217"/>
        <v>-4.6763079580778376E+16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18"/>
        <v>-4.6763079580778376E+16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-194846164919909.91</v>
      </c>
      <c r="L6104" s="444">
        <f t="shared" ca="1" si="217"/>
        <v>-4.6957925745698288E+16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18"/>
        <v>-4.6957925745698288E+16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-195658023940409.53</v>
      </c>
      <c r="L6105" s="444">
        <f t="shared" ca="1" si="217"/>
        <v>-4.7153583769638696E+16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18"/>
        <v>-4.7153583769638696E+16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-196473265706827.91</v>
      </c>
      <c r="L6106" s="444">
        <f t="shared" ca="1" si="217"/>
        <v>-4.735005703534552E+16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18"/>
        <v>-4.735005703534552E+16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-197291904313939.66</v>
      </c>
      <c r="L6107" s="444">
        <f t="shared" ca="1" si="217"/>
        <v>-4.7547348939659456E+16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18"/>
        <v>-4.7547348939659456E+16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-198113953915247.72</v>
      </c>
      <c r="L6108" s="444">
        <f t="shared" ca="1" si="217"/>
        <v>-4.7745462893574704E+16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18"/>
        <v>-4.7745462893574704E+16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-198939428723227.94</v>
      </c>
      <c r="L6109" s="444">
        <f t="shared" ca="1" si="217"/>
        <v>-4.7944402322297928E+16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18"/>
        <v>-4.7944402322297928E+16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-199768343009574.69</v>
      </c>
      <c r="L6110" s="444">
        <f t="shared" ca="1" si="217"/>
        <v>-4.8144170665307504E+16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18"/>
        <v>-4.8144170665307504E+16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-200600711105447.94</v>
      </c>
      <c r="L6111" s="444">
        <f t="shared" ca="1" si="217"/>
        <v>-4.8344771376412952E+16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18"/>
        <v>-4.8344771376412952E+16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-201436547401720.63</v>
      </c>
      <c r="L6112" s="444">
        <f t="shared" ca="1" si="217"/>
        <v>-4.8546207923814672E+16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18"/>
        <v>-4.8546207923814672E+16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-202275866349227.81</v>
      </c>
      <c r="L6113" s="444">
        <f t="shared" ca="1" si="217"/>
        <v>-4.8748483790163896E+16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18"/>
        <v>-4.8748483790163896E+16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-203118682459016.22</v>
      </c>
      <c r="L6114" s="444">
        <f t="shared" ca="1" si="217"/>
        <v>-4.8951602472622912E+16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18"/>
        <v>-4.8951602472622912E+16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-203965010302595.47</v>
      </c>
      <c r="L6115" s="444">
        <f t="shared" ca="1" si="217"/>
        <v>-4.9155567482925504E+16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18"/>
        <v>-4.9155567482925504E+16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-204814864512189.59</v>
      </c>
      <c r="L6116" s="444">
        <f t="shared" ca="1" si="217"/>
        <v>-4.9360382347437696E+16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18"/>
        <v>-4.9360382347437696E+16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-205668259780990.41</v>
      </c>
      <c r="L6117" s="444">
        <f t="shared" ca="1" si="217"/>
        <v>-4.9566050607218688E+16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18"/>
        <v>-4.9566050607218688E+16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-206525210863411.19</v>
      </c>
      <c r="L6118" s="444">
        <f t="shared" ca="1" si="217"/>
        <v>-4.9772575818082096E+16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18"/>
        <v>-4.9772575818082096E+16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-207385732575342.06</v>
      </c>
      <c r="L6119" s="444">
        <f t="shared" ca="1" si="217"/>
        <v>-4.997996155065744E+16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18"/>
        <v>-4.997996155065744E+16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-208249839794406</v>
      </c>
      <c r="L6120" s="444">
        <f t="shared" ca="1" si="217"/>
        <v>-5.0188211390451848E+16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18"/>
        <v>-5.0188211390451848E+16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-209117547460216.03</v>
      </c>
      <c r="L6121" s="444">
        <f t="shared" ca="1" si="217"/>
        <v>-5.0397328937912064E+16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18"/>
        <v>-5.0397328937912064E+16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-209988870574633.59</v>
      </c>
      <c r="L6122" s="444">
        <f t="shared" ca="1" si="217"/>
        <v>-5.0607317808486696E+16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18"/>
        <v>-5.0607317808486696E+16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-210863824202027.91</v>
      </c>
      <c r="L6123" s="444">
        <f t="shared" ca="1" si="217"/>
        <v>-5.081818163268872E+16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18"/>
        <v>-5.081818163268872E+16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-211742423469536.34</v>
      </c>
      <c r="L6124" s="444">
        <f t="shared" ca="1" si="217"/>
        <v>-5.1029924056158256E+16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18"/>
        <v>-5.1029924056158256E+16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-212624683567326.06</v>
      </c>
      <c r="L6125" s="444">
        <f t="shared" ca="1" si="217"/>
        <v>-5.1242548739725584E+16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18"/>
        <v>-5.1242548739725584E+16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-213510619748856.59</v>
      </c>
      <c r="L6126" s="444">
        <f t="shared" ca="1" si="217"/>
        <v>-5.145605935947444E+16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18"/>
        <v>-5.145605935947444E+16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-214400247331143.5</v>
      </c>
      <c r="L6127" s="444">
        <f t="shared" ca="1" si="217"/>
        <v>-5.1670459606805584E+16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18"/>
        <v>-5.1670459606805584E+16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-215293581695023.25</v>
      </c>
      <c r="L6128" s="444">
        <f t="shared" ref="L6128:L6250" ca="1" si="222">I6128-J6128+K6128</f>
        <v>-5.1885753188500608E+16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23">L6128</f>
        <v>-5.1885753188500608E+16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-216190638285419.19</v>
      </c>
      <c r="L6129" s="444">
        <f t="shared" ca="1" si="222"/>
        <v>-5.2101943826786024E+16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23"/>
        <v>-5.2101943826786024E+16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-217091432611608.44</v>
      </c>
      <c r="L6130" s="444">
        <f t="shared" ca="1" si="222"/>
        <v>-5.2319035259397632E+16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23"/>
        <v>-5.2319035259397632E+16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-217995980247490.13</v>
      </c>
      <c r="L6131" s="444">
        <f t="shared" ca="1" si="222"/>
        <v>-5.253703123964512E+16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23"/>
        <v>-5.253703123964512E+16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-218904296831854.66</v>
      </c>
      <c r="L6132" s="444">
        <f t="shared" ca="1" si="222"/>
        <v>-5.2755935536476976E+16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23"/>
        <v>-5.2755935536476976E+16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-219816398068654.06</v>
      </c>
      <c r="L6133" s="444">
        <f t="shared" ca="1" si="222"/>
        <v>-5.2975751934545632E+16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23"/>
        <v>-5.2975751934545632E+16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-220732299727273.47</v>
      </c>
      <c r="L6134" s="444">
        <f t="shared" ca="1" si="222"/>
        <v>-5.3196484234272904E+16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23"/>
        <v>-5.3196484234272904E+16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-221652017642803.75</v>
      </c>
      <c r="L6135" s="444">
        <f t="shared" ca="1" si="222"/>
        <v>-5.3418136251915704E+16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23"/>
        <v>-5.3418136251915704E+16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-222575567716315.44</v>
      </c>
      <c r="L6136" s="444">
        <f t="shared" ca="1" si="222"/>
        <v>-5.3640711819632016E+16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23"/>
        <v>-5.3640711819632016E+16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-223502965915133.41</v>
      </c>
      <c r="L6137" s="444">
        <f t="shared" ca="1" si="222"/>
        <v>-5.3864214785547152E+16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23"/>
        <v>-5.3864214785547152E+16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-224434228273113.13</v>
      </c>
      <c r="L6138" s="444">
        <f t="shared" ca="1" si="222"/>
        <v>-5.4088649013820264E+16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23"/>
        <v>-5.4088649013820264E+16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-225369370890917.75</v>
      </c>
      <c r="L6139" s="444">
        <f t="shared" ca="1" si="222"/>
        <v>-5.4314018384711184E+16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23"/>
        <v>-5.4314018384711184E+16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-226308409936296.59</v>
      </c>
      <c r="L6140" s="444">
        <f t="shared" ca="1" si="222"/>
        <v>-5.454032679464748E+16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23"/>
        <v>-5.454032679464748E+16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-227251361644364.5</v>
      </c>
      <c r="L6141" s="444">
        <f t="shared" ca="1" si="222"/>
        <v>-5.4767578156291848E+16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23"/>
        <v>-5.4767578156291848E+16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-228198242317882.69</v>
      </c>
      <c r="L6142" s="444">
        <f t="shared" ca="1" si="222"/>
        <v>-5.4995776398609728E+16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23"/>
        <v>-5.4995776398609728E+16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-229149068327540.53</v>
      </c>
      <c r="L6143" s="444">
        <f t="shared" ca="1" si="222"/>
        <v>-5.5224925466937272E+16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23"/>
        <v>-5.5224925466937272E+16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-230103856112238.63</v>
      </c>
      <c r="L6144" s="444">
        <f t="shared" ca="1" si="222"/>
        <v>-5.5455029323049512E+16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23"/>
        <v>-5.5455029323049512E+16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-231062622179372.97</v>
      </c>
      <c r="L6145" s="444">
        <f t="shared" ca="1" si="222"/>
        <v>-5.5686091945228888E+16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23"/>
        <v>-5.5686091945228888E+16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-232025383105120.38</v>
      </c>
      <c r="L6146" s="444">
        <f t="shared" ca="1" si="222"/>
        <v>-5.5918117328334008E+16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23"/>
        <v>-5.5918117328334008E+16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-232992155534725.03</v>
      </c>
      <c r="L6147" s="444">
        <f t="shared" ca="1" si="222"/>
        <v>-5.6151109483868736E+16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23"/>
        <v>-5.6151109483868736E+16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-233962956182786.38</v>
      </c>
      <c r="L6148" s="444">
        <f t="shared" ca="1" si="222"/>
        <v>-5.638507244005152E+16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23"/>
        <v>-5.638507244005152E+16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-234937801833548</v>
      </c>
      <c r="L6149" s="444">
        <f t="shared" ca="1" si="222"/>
        <v>-5.6620010241885072E+16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23"/>
        <v>-5.6620010241885072E+16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-235916709341187.78</v>
      </c>
      <c r="L6150" s="444">
        <f t="shared" ca="1" si="222"/>
        <v>-5.6855926951226256E+16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23"/>
        <v>-5.6855926951226256E+16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-236899695630109.41</v>
      </c>
      <c r="L6151" s="444">
        <f t="shared" ca="1" si="222"/>
        <v>-5.7092826646856368E+16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23"/>
        <v>-5.7092826646856368E+16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-237886777695234.88</v>
      </c>
      <c r="L6152" s="444">
        <f t="shared" ca="1" si="222"/>
        <v>-5.73307134245516E+16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23"/>
        <v>-5.73307134245516E+16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-238877972602298.34</v>
      </c>
      <c r="L6153" s="444">
        <f t="shared" ca="1" si="222"/>
        <v>-5.7569591397153896E+16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23"/>
        <v>-5.7569591397153896E+16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-239873297488141.22</v>
      </c>
      <c r="L6154" s="444">
        <f t="shared" ca="1" si="222"/>
        <v>-5.780946469464204E+16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23"/>
        <v>-5.780946469464204E+16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-240872769561008.5</v>
      </c>
      <c r="L6155" s="444">
        <f t="shared" ca="1" si="222"/>
        <v>-5.8050337464203048E+16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23"/>
        <v>-5.8050337464203048E+16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-241876406100846.03</v>
      </c>
      <c r="L6156" s="444">
        <f t="shared" ca="1" si="222"/>
        <v>-5.8292213870303896E+16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23"/>
        <v>-5.8292213870303896E+16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-242884224459599.56</v>
      </c>
      <c r="L6157" s="444">
        <f t="shared" ca="1" si="222"/>
        <v>-5.8535098094763496E+16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23"/>
        <v>-5.8535098094763496E+16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-243896242061514.56</v>
      </c>
      <c r="L6158" s="444">
        <f t="shared" ca="1" si="222"/>
        <v>-5.8778994336825008E+16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23"/>
        <v>-5.8778994336825008E+16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-244912476403437.5</v>
      </c>
      <c r="L6159" s="444">
        <f t="shared" ca="1" si="222"/>
        <v>-5.9023906813228448E+16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23"/>
        <v>-5.9023906813228448E+16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-245932945055118.53</v>
      </c>
      <c r="L6160" s="444">
        <f t="shared" ca="1" si="222"/>
        <v>-5.9269839758283568E+16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23"/>
        <v>-5.9269839758283568E+16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-246957665659514.84</v>
      </c>
      <c r="L6161" s="444">
        <f t="shared" ca="1" si="222"/>
        <v>-5.951679742394308E+16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23"/>
        <v>-5.951679742394308E+16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-247986655933096.19</v>
      </c>
      <c r="L6162" s="444">
        <f t="shared" ca="1" si="222"/>
        <v>-5.9764784079876176E+16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23"/>
        <v>-5.9764784079876176E+16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-249019933666150.75</v>
      </c>
      <c r="L6163" s="444">
        <f t="shared" ca="1" si="222"/>
        <v>-6.0013804013542328E+16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23"/>
        <v>-6.0013804013542328E+16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-250057516723093.03</v>
      </c>
      <c r="L6164" s="444">
        <f t="shared" ca="1" si="222"/>
        <v>-6.0263861530265424E+16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23"/>
        <v>-6.0263861530265424E+16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-251099423042772.59</v>
      </c>
      <c r="L6165" s="444">
        <f t="shared" ca="1" si="222"/>
        <v>-6.05149609533082E+16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23"/>
        <v>-6.05149609533082E+16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-252145670638784.16</v>
      </c>
      <c r="L6166" s="444">
        <f t="shared" ca="1" si="222"/>
        <v>-6.0767106623946984E+16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23"/>
        <v>-6.0767106623946984E+16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-253196277599779.06</v>
      </c>
      <c r="L6167" s="444">
        <f t="shared" ca="1" si="222"/>
        <v>-6.102030290154676E+16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23"/>
        <v>-6.102030290154676E+16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-254251262089778.16</v>
      </c>
      <c r="L6168" s="444">
        <f t="shared" ca="1" si="222"/>
        <v>-6.1274554163636536E+16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23"/>
        <v>-6.1274554163636536E+16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-255310642348485.56</v>
      </c>
      <c r="L6169" s="444">
        <f t="shared" ca="1" si="222"/>
        <v>-6.1529864805985024E+16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23"/>
        <v>-6.1529864805985024E+16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-256374436691604.25</v>
      </c>
      <c r="L6170" s="444">
        <f t="shared" ca="1" si="222"/>
        <v>-6.1786239242676632E+16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23"/>
        <v>-6.1786239242676632E+16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-257442663511152.63</v>
      </c>
      <c r="L6171" s="444">
        <f t="shared" ca="1" si="222"/>
        <v>-6.2043681906187784E+16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23"/>
        <v>-6.2043681906187784E+16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-258515341275782.47</v>
      </c>
      <c r="L6172" s="444">
        <f t="shared" ca="1" si="222"/>
        <v>-6.2302197247463568E+16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23"/>
        <v>-6.2302197247463568E+16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-259592488531098.22</v>
      </c>
      <c r="L6173" s="444">
        <f t="shared" ca="1" si="222"/>
        <v>-6.2561789735994664E+16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23"/>
        <v>-6.2561789735994664E+16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-260674123899977.72</v>
      </c>
      <c r="L6174" s="444">
        <f t="shared" ca="1" si="222"/>
        <v>-6.282246385989464E+16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23"/>
        <v>-6.282246385989464E+16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-261760266082894.28</v>
      </c>
      <c r="L6175" s="444">
        <f t="shared" ca="1" si="222"/>
        <v>-6.3084224125977536E+16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23"/>
        <v>-6.3084224125977536E+16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-262850933858239.72</v>
      </c>
      <c r="L6176" s="444">
        <f t="shared" ca="1" si="222"/>
        <v>-6.3347075059835776E+16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23"/>
        <v>-6.3347075059835776E+16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-263946146082649.09</v>
      </c>
      <c r="L6177" s="444">
        <f t="shared" ca="1" si="222"/>
        <v>-6.3611021205918424E+16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23"/>
        <v>-6.3611021205918424E+16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-265045921691326.75</v>
      </c>
      <c r="L6178" s="444">
        <f t="shared" ca="1" si="222"/>
        <v>-6.3876067127609752E+16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23"/>
        <v>-6.3876067127609752E+16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-266150279698373.97</v>
      </c>
      <c r="L6179" s="444">
        <f t="shared" ca="1" si="222"/>
        <v>-6.4142217407308128E+16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23"/>
        <v>-6.4142217407308128E+16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-267259239197117.19</v>
      </c>
      <c r="L6180" s="444">
        <f t="shared" ca="1" si="222"/>
        <v>-6.4409476646505248E+16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23"/>
        <v>-6.4409476646505248E+16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-268372819360438.53</v>
      </c>
      <c r="L6181" s="444">
        <f t="shared" ca="1" si="222"/>
        <v>-6.4677849465865688E+16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23"/>
        <v>-6.4677849465865688E+16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-269491039441107.06</v>
      </c>
      <c r="L6182" s="444">
        <f t="shared" ca="1" si="222"/>
        <v>-6.4947340505306792E+16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23"/>
        <v>-6.4947340505306792E+16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-270613918772111.63</v>
      </c>
      <c r="L6183" s="444">
        <f t="shared" ca="1" si="222"/>
        <v>-6.5217954424078904E+16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23"/>
        <v>-6.5217954424078904E+16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-271741476766995.44</v>
      </c>
      <c r="L6184" s="444">
        <f t="shared" ca="1" si="222"/>
        <v>-6.5489695900845896E+16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23"/>
        <v>-6.5489695900845896E+16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-272873732920191.22</v>
      </c>
      <c r="L6185" s="444">
        <f t="shared" ca="1" si="222"/>
        <v>-6.5762569633766088E+16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23"/>
        <v>-6.5762569633766088E+16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-274010706807358.66</v>
      </c>
      <c r="L6186" s="444">
        <f t="shared" ca="1" si="222"/>
        <v>-6.6036580340573448E+16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23"/>
        <v>-6.6036580340573448E+16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-275152418085722.69</v>
      </c>
      <c r="L6187" s="444">
        <f t="shared" ca="1" si="222"/>
        <v>-6.6311732758659168E+16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23"/>
        <v>-6.6311732758659168E+16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-276298886494413.22</v>
      </c>
      <c r="L6188" s="444">
        <f t="shared" ca="1" si="222"/>
        <v>-6.6588031645153584E+16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23"/>
        <v>-6.6588031645153584E+16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-277450131854806.59</v>
      </c>
      <c r="L6189" s="444">
        <f t="shared" ca="1" si="222"/>
        <v>-6.6865481777008392E+16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23"/>
        <v>-6.6865481777008392E+16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-278606174070868.28</v>
      </c>
      <c r="L6190" s="444">
        <f t="shared" ca="1" si="222"/>
        <v>-6.7144087951079264E+16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23"/>
        <v>-6.7144087951079264E+16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-279767033129496.94</v>
      </c>
      <c r="L6191" s="444">
        <f t="shared" ca="1" si="222"/>
        <v>-6.742385498420876E+16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23"/>
        <v>-6.742385498420876E+16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-280932729100869.84</v>
      </c>
      <c r="L6192" s="444">
        <f t="shared" ca="1" si="222"/>
        <v>-6.7704787713309632E+16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23"/>
        <v>-6.7704787713309632E+16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-282103282138790.13</v>
      </c>
      <c r="L6193" s="444">
        <f t="shared" ca="1" si="222"/>
        <v>-6.7986890995448424E+16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23"/>
        <v>-6.7986890995448424E+16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-283278712481035.06</v>
      </c>
      <c r="L6194" s="444">
        <f t="shared" ca="1" si="222"/>
        <v>-6.8270169707929456E+16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23"/>
        <v>-6.8270169707929456E+16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-284459040449706</v>
      </c>
      <c r="L6195" s="444">
        <f t="shared" ca="1" si="222"/>
        <v>-6.855462874837916E+16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23"/>
        <v>-6.855462874837916E+16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-285644286451579.81</v>
      </c>
      <c r="L6196" s="444">
        <f t="shared" ca="1" si="222"/>
        <v>-6.8840273034830736E+16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23"/>
        <v>-6.8840273034830736E+16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-286834470978461.38</v>
      </c>
      <c r="L6197" s="444">
        <f t="shared" ca="1" si="222"/>
        <v>-6.91271075058092E+16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23"/>
        <v>-6.91271075058092E+16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-288029614607538.31</v>
      </c>
      <c r="L6198" s="444">
        <f t="shared" ca="1" si="222"/>
        <v>-6.9415137120416736E+16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23"/>
        <v>-6.9415137120416736E+16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-289229738001736.38</v>
      </c>
      <c r="L6199" s="444">
        <f t="shared" ca="1" si="222"/>
        <v>-6.9704366858418472E+16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23"/>
        <v>-6.9704366858418472E+16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-290434861910076.94</v>
      </c>
      <c r="L6200" s="444">
        <f t="shared" ca="1" si="222"/>
        <v>-6.9994801720328552E+16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23"/>
        <v>-6.9994801720328552E+16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-291645007168035.69</v>
      </c>
      <c r="L6201" s="444">
        <f t="shared" ca="1" si="222"/>
        <v>-7.0286446727496584E+16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23"/>
        <v>-7.0286446727496584E+16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-292860194697902.44</v>
      </c>
      <c r="L6202" s="444">
        <f t="shared" ca="1" si="222"/>
        <v>-7.0579306922194488E+16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23"/>
        <v>-7.0579306922194488E+16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-294080445509143.69</v>
      </c>
      <c r="L6203" s="444">
        <f t="shared" ca="1" si="222"/>
        <v>-7.0873387367703632E+16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23"/>
        <v>-7.0873387367703632E+16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-295305780698765.13</v>
      </c>
      <c r="L6204" s="444">
        <f t="shared" ca="1" si="222"/>
        <v>-7.11686931484024E+16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23"/>
        <v>-7.11686931484024E+16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-296536221451676.69</v>
      </c>
      <c r="L6205" s="444">
        <f t="shared" ca="1" si="222"/>
        <v>-7.146522936985408E+16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23"/>
        <v>-7.146522936985408E+16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-297771789041058.69</v>
      </c>
      <c r="L6206" s="444">
        <f t="shared" ca="1" si="222"/>
        <v>-7.1763001158895136E+16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23"/>
        <v>-7.1763001158895136E+16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-299012504828729.75</v>
      </c>
      <c r="L6207" s="444">
        <f t="shared" ca="1" si="222"/>
        <v>-7.2062013663723872E+16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23"/>
        <v>-7.2062013663723872E+16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-300258390265516.13</v>
      </c>
      <c r="L6208" s="444">
        <f t="shared" ca="1" si="222"/>
        <v>-7.2362272053989392E+16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23"/>
        <v>-7.2362272053989392E+16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-301509466891622.44</v>
      </c>
      <c r="L6209" s="444">
        <f t="shared" ca="1" si="222"/>
        <v>-7.2663781520881008E+16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23"/>
        <v>-7.2663781520881008E+16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-302765756337004.19</v>
      </c>
      <c r="L6210" s="444">
        <f t="shared" ca="1" si="222"/>
        <v>-7.2966547277218016E+16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23"/>
        <v>-7.2966547277218016E+16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-304027280321741.75</v>
      </c>
      <c r="L6211" s="444">
        <f t="shared" ca="1" si="222"/>
        <v>-7.327057455753976E+16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23"/>
        <v>-7.327057455753976E+16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-305294060656415.69</v>
      </c>
      <c r="L6212" s="444">
        <f t="shared" ca="1" si="222"/>
        <v>-7.3575868618196176E+16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23"/>
        <v>-7.3575868618196176E+16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-306566119242484.06</v>
      </c>
      <c r="L6213" s="444">
        <f t="shared" ca="1" si="222"/>
        <v>-7.3882434737438656E+16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23"/>
        <v>-7.3882434737438656E+16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-307843478072661.06</v>
      </c>
      <c r="L6214" s="444">
        <f t="shared" ca="1" si="222"/>
        <v>-7.4190278215511312E+16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23"/>
        <v>-7.4190278215511312E+16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-309126159231297.13</v>
      </c>
      <c r="L6215" s="444">
        <f t="shared" ca="1" si="222"/>
        <v>-7.4499404374742608E+16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23"/>
        <v>-7.4499404374742608E+16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-310414184894760.88</v>
      </c>
      <c r="L6216" s="444">
        <f t="shared" ca="1" si="222"/>
        <v>-7.4809818559637376E+16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23"/>
        <v>-7.4809818559637376E+16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-311707577331822.38</v>
      </c>
      <c r="L6217" s="444">
        <f t="shared" ca="1" si="222"/>
        <v>-7.51215261369692E+16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23"/>
        <v>-7.51215261369692E+16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-313006358904038.31</v>
      </c>
      <c r="L6218" s="444">
        <f t="shared" ca="1" si="222"/>
        <v>-7.5434532495873232E+16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23"/>
        <v>-7.5434532495873232E+16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-314310552066138.44</v>
      </c>
      <c r="L6219" s="444">
        <f t="shared" ca="1" si="222"/>
        <v>-7.5748843047939376E+16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23"/>
        <v>-7.5748843047939376E+16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-315620179366414.06</v>
      </c>
      <c r="L6220" s="444">
        <f t="shared" ca="1" si="222"/>
        <v>-7.6064463227305792E+16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23"/>
        <v>-7.6064463227305792E+16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-316935263447107.44</v>
      </c>
      <c r="L6221" s="444">
        <f t="shared" ca="1" si="222"/>
        <v>-7.6381398490752896E+16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23"/>
        <v>-7.6381398490752896E+16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-318255827044803.75</v>
      </c>
      <c r="L6222" s="444">
        <f t="shared" ca="1" si="222"/>
        <v>-7.6699654317797696E+16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23"/>
        <v>-7.6699654317797696E+16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-319581892990823.75</v>
      </c>
      <c r="L6223" s="444">
        <f t="shared" ca="1" si="222"/>
        <v>-7.7019236210788512E+16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23"/>
        <v>-7.7019236210788512E+16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-320913484211618.81</v>
      </c>
      <c r="L6224" s="444">
        <f t="shared" ca="1" si="222"/>
        <v>-7.7340149695000128E+16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23"/>
        <v>-7.7340149695000128E+16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-322250623729167.19</v>
      </c>
      <c r="L6225" s="444">
        <f t="shared" ca="1" si="222"/>
        <v>-7.7662400318729296E+16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23"/>
        <v>-7.7662400318729296E+16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-323593334661372.06</v>
      </c>
      <c r="L6226" s="444">
        <f t="shared" ca="1" si="222"/>
        <v>-7.7985993653390672E+16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23"/>
        <v>-7.7985993653390672E+16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-324941640222461.13</v>
      </c>
      <c r="L6227" s="444">
        <f t="shared" ca="1" si="222"/>
        <v>-7.8310935293613136E+16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23"/>
        <v>-7.8310935293613136E+16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-326295563723388.06</v>
      </c>
      <c r="L6228" s="444">
        <f t="shared" ca="1" si="222"/>
        <v>-7.8637230857336528E+16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23"/>
        <v>-7.8637230857336528E+16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-327655128572235.5</v>
      </c>
      <c r="L6229" s="444">
        <f t="shared" ca="1" si="222"/>
        <v>-7.8964885985908768E+16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23"/>
        <v>-7.8964885985908768E+16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-329020358274619.88</v>
      </c>
      <c r="L6230" s="444">
        <f t="shared" ca="1" si="222"/>
        <v>-7.9293906344183392E+16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23"/>
        <v>-7.9293906344183392E+16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-330391276434097.44</v>
      </c>
      <c r="L6231" s="444">
        <f t="shared" ca="1" si="222"/>
        <v>-7.9624297620617488E+16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23"/>
        <v>-7.9624297620617488E+16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-331767906752572.88</v>
      </c>
      <c r="L6232" s="444">
        <f t="shared" ca="1" si="222"/>
        <v>-7.9956065527370064E+16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23"/>
        <v>-7.9956065527370064E+16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-333150273030708.63</v>
      </c>
      <c r="L6233" s="444">
        <f t="shared" ca="1" si="222"/>
        <v>-8.0289215800400768E+16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23"/>
        <v>-8.0289215800400768E+16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-334538399168336.5</v>
      </c>
      <c r="L6234" s="444">
        <f t="shared" ca="1" si="222"/>
        <v>-8.0623754199569104E+16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23"/>
        <v>-8.0623754199569104E+16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-335932309164871.25</v>
      </c>
      <c r="L6235" s="444">
        <f t="shared" ca="1" si="222"/>
        <v>-8.0959686508733968E+16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23"/>
        <v>-8.0959686508733968E+16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-337332027119724.88</v>
      </c>
      <c r="L6236" s="444">
        <f t="shared" ca="1" si="222"/>
        <v>-8.1297018535853696E+16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23"/>
        <v>-8.1297018535853696E+16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-338737577232723.75</v>
      </c>
      <c r="L6237" s="444">
        <f t="shared" ca="1" si="222"/>
        <v>-8.1635756113086416E+16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23"/>
        <v>-8.1635756113086416E+16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-340148983804526.75</v>
      </c>
      <c r="L6238" s="444">
        <f t="shared" ca="1" si="222"/>
        <v>-8.1975905096890944E+16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23"/>
        <v>-8.1975905096890944E+16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-341566271237045.63</v>
      </c>
      <c r="L6239" s="444">
        <f t="shared" ca="1" si="222"/>
        <v>-8.2317471368127984E+16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23"/>
        <v>-8.2317471368127984E+16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-342989464033866.63</v>
      </c>
      <c r="L6240" s="444">
        <f t="shared" ca="1" si="222"/>
        <v>-8.2660460832161856E+16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23"/>
        <v>-8.2660460832161856E+16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-344418586800674.38</v>
      </c>
      <c r="L6241" s="444">
        <f t="shared" ca="1" si="222"/>
        <v>-8.3004879418962528E+16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23"/>
        <v>-8.3004879418962528E+16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-345853664245677.19</v>
      </c>
      <c r="L6242" s="444">
        <f t="shared" ca="1" si="222"/>
        <v>-8.3350733083208208E+16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23"/>
        <v>-8.3350733083208208E+16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-347294721180034.19</v>
      </c>
      <c r="L6243" s="444">
        <f t="shared" ca="1" si="222"/>
        <v>-8.369802780438824E+16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23"/>
        <v>-8.369802780438824E+16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-348741782518284.31</v>
      </c>
      <c r="L6244" s="444">
        <f t="shared" ca="1" si="222"/>
        <v>-8.4046769586906528E+16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23"/>
        <v>-8.4046769586906528E+16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-350194873278777.19</v>
      </c>
      <c r="L6245" s="444">
        <f t="shared" ca="1" si="222"/>
        <v>-8.4396964460185312E+16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23"/>
        <v>-8.4396964460185312E+16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-351654018584105.44</v>
      </c>
      <c r="L6246" s="444">
        <f t="shared" ca="1" si="222"/>
        <v>-8.4748618478769424E+16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23"/>
        <v>-8.4748618478769424E+16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-353119243661539.25</v>
      </c>
      <c r="L6247" s="444">
        <f t="shared" ca="1" si="222"/>
        <v>-8.510173772243096E+16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23"/>
        <v>-8.510173772243096E+16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-354590573843462.31</v>
      </c>
      <c r="L6248" s="444">
        <f t="shared" ca="1" si="222"/>
        <v>-8.5456328296274416E+16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23"/>
        <v>-8.5456328296274416E+16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-356068034567810.06</v>
      </c>
      <c r="L6249" s="444">
        <f t="shared" ca="1" si="222"/>
        <v>-8.5812396330842224E+16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23"/>
        <v>-8.5812396330842224E+16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-357551651378509.25</v>
      </c>
      <c r="L6250" s="444">
        <f t="shared" ca="1" si="222"/>
        <v>-8.6169947982220736E+16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 x14ac:dyDescent="0.25"/>
  <cols>
    <col min="1" max="1" width="14.5703125" customWidth="1"/>
    <col min="2" max="2" width="12.28515625" customWidth="1"/>
    <col min="3" max="4" width="10.42578125" customWidth="1"/>
    <col min="5" max="5" width="11.7109375" customWidth="1"/>
    <col min="6" max="6" width="14.7109375" customWidth="1"/>
    <col min="7" max="7" width="2.7109375" customWidth="1"/>
    <col min="8" max="8" width="5.42578125" customWidth="1"/>
    <col min="9" max="9" width="18" customWidth="1"/>
    <col min="10" max="10" width="9.140625" customWidth="1"/>
    <col min="11" max="11" width="14.85546875" customWidth="1"/>
    <col min="12" max="12" width="18" customWidth="1"/>
    <col min="13" max="13" width="9.42578125" customWidth="1"/>
    <col min="14" max="14" width="14.7109375" customWidth="1"/>
  </cols>
  <sheetData>
    <row r="1" spans="1:14" ht="11.25" customHeight="1" x14ac:dyDescent="0.25">
      <c r="A1" s="459" t="s">
        <v>655</v>
      </c>
      <c r="B1" s="444">
        <f ca="1">'Combined Retirement'!I8+'Combined Retirement'!K8</f>
        <v>3139656.8144719088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25">
      <c r="A2" s="459" t="s">
        <v>656</v>
      </c>
      <c r="B2" s="460">
        <v>0.05</v>
      </c>
      <c r="C2" s="446" t="s">
        <v>665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25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25">
      <c r="A4" s="459" t="s">
        <v>658</v>
      </c>
      <c r="B4" s="451">
        <f ca="1">(SUMIFS(H:H,I:I,"&gt;0",L:L,"&lt;0"))/12</f>
        <v>36.5</v>
      </c>
      <c r="C4" s="463">
        <f ca="1">(SUMIFS(H:H,I:I,"&gt;0",L:L,"&lt;0"))</f>
        <v>438</v>
      </c>
      <c r="D4" s="456">
        <f t="array" aca="1" ref="D4" ca="1">INDEX(N:N,MATCH(C4,H:H,0),0)</f>
        <v>64590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25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25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25">
      <c r="A7" s="459" t="s">
        <v>659</v>
      </c>
      <c r="B7" s="446" t="s">
        <v>660</v>
      </c>
      <c r="C7" s="446" t="s">
        <v>661</v>
      </c>
      <c r="D7" s="446" t="s">
        <v>662</v>
      </c>
      <c r="E7" s="446" t="s">
        <v>663</v>
      </c>
      <c r="F7" s="446"/>
      <c r="G7" s="459" t="s">
        <v>664</v>
      </c>
      <c r="H7" s="459" t="s">
        <v>224</v>
      </c>
      <c r="I7" s="446" t="s">
        <v>660</v>
      </c>
      <c r="J7" s="446" t="s">
        <v>661</v>
      </c>
      <c r="K7" s="446" t="s">
        <v>662</v>
      </c>
      <c r="L7" s="446" t="s">
        <v>663</v>
      </c>
      <c r="M7" s="460"/>
      <c r="N7" s="464" t="s">
        <v>590</v>
      </c>
    </row>
    <row r="8" spans="1:14" ht="11.25" customHeight="1" x14ac:dyDescent="0.25">
      <c r="A8" s="459">
        <v>1</v>
      </c>
      <c r="B8" s="447">
        <f ca="1">B1</f>
        <v>3139656.8144719088</v>
      </c>
      <c r="C8" s="447">
        <f t="shared" ref="C8:C71" si="0">SUMIF(G:G,A8,J:J)</f>
        <v>0</v>
      </c>
      <c r="D8" s="447">
        <f ca="1">SUMIF(G:G,1,K:K)</f>
        <v>160630.80132569949</v>
      </c>
      <c r="E8" s="447">
        <f t="shared" ref="E8:E71" ca="1" si="1">B8-C8+D8</f>
        <v>3300287.6157976082</v>
      </c>
      <c r="F8" s="431"/>
      <c r="G8" s="459">
        <v>1</v>
      </c>
      <c r="H8" s="459">
        <v>1</v>
      </c>
      <c r="I8" s="444">
        <f ca="1">B1</f>
        <v>3139656.8144719088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13081.903393632954</v>
      </c>
      <c r="L8" s="444">
        <f t="shared" ref="L8:L262" ca="1" si="3">I8-J8+K8</f>
        <v>3152738.7178655416</v>
      </c>
      <c r="M8" s="460">
        <f>B2</f>
        <v>0.05</v>
      </c>
      <c r="N8" s="464">
        <f>'Retirement Calculator'!D7</f>
        <v>51288</v>
      </c>
    </row>
    <row r="9" spans="1:14" ht="11.25" customHeight="1" x14ac:dyDescent="0.25">
      <c r="A9" s="459">
        <v>2</v>
      </c>
      <c r="B9" s="447">
        <f t="shared" ref="B9:B71" ca="1" si="4">E8</f>
        <v>3300287.6157976082</v>
      </c>
      <c r="C9" s="447">
        <f t="shared" si="0"/>
        <v>0</v>
      </c>
      <c r="D9" s="447">
        <f ca="1">SUMIF(G:G,2,K:K)</f>
        <v>168848.97797978588</v>
      </c>
      <c r="E9" s="447">
        <f t="shared" ca="1" si="1"/>
        <v>3469136.5937773939</v>
      </c>
      <c r="F9" s="431"/>
      <c r="G9" s="459">
        <v>1</v>
      </c>
      <c r="H9" s="459">
        <v>2</v>
      </c>
      <c r="I9" s="444">
        <f t="shared" ref="I9:I263" ca="1" si="5">L8</f>
        <v>3152738.7178655416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13136.411324439756</v>
      </c>
      <c r="L9" s="444">
        <f t="shared" ca="1" si="3"/>
        <v>3165875.1291899811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25">
      <c r="A10" s="459">
        <v>3</v>
      </c>
      <c r="B10" s="447">
        <f t="shared" ca="1" si="4"/>
        <v>3469136.5937773939</v>
      </c>
      <c r="C10" s="447">
        <f t="shared" si="0"/>
        <v>0</v>
      </c>
      <c r="D10" s="447">
        <f ca="1">SUMIF(G:G,3,K:K)</f>
        <v>177487.61214862266</v>
      </c>
      <c r="E10" s="447">
        <f t="shared" ca="1" si="1"/>
        <v>3646624.2059260164</v>
      </c>
      <c r="F10" s="431"/>
      <c r="G10" s="459">
        <v>1</v>
      </c>
      <c r="H10" s="459">
        <v>3</v>
      </c>
      <c r="I10" s="444">
        <f t="shared" ca="1" si="5"/>
        <v>3165875.1291899811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13191.146371624922</v>
      </c>
      <c r="L10" s="444">
        <f t="shared" ca="1" si="3"/>
        <v>3179066.275561606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25">
      <c r="A11" s="459">
        <v>4</v>
      </c>
      <c r="B11" s="447">
        <f t="shared" ca="1" si="4"/>
        <v>3646624.2059260164</v>
      </c>
      <c r="C11" s="447">
        <f t="shared" si="0"/>
        <v>0</v>
      </c>
      <c r="D11" s="447">
        <f ca="1">SUMIF(G:G,4,K:K)</f>
        <v>186568.21523664318</v>
      </c>
      <c r="E11" s="447">
        <f t="shared" ca="1" si="1"/>
        <v>3833192.4211626598</v>
      </c>
      <c r="F11" s="431"/>
      <c r="G11" s="459">
        <v>1</v>
      </c>
      <c r="H11" s="459">
        <v>4</v>
      </c>
      <c r="I11" s="444">
        <f t="shared" ca="1" si="5"/>
        <v>3179066.275561606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13246.109481506692</v>
      </c>
      <c r="L11" s="444">
        <f t="shared" ca="1" si="3"/>
        <v>3192312.3850431126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25">
      <c r="A12" s="459">
        <v>5</v>
      </c>
      <c r="B12" s="447">
        <f t="shared" ca="1" si="4"/>
        <v>3833192.4211626598</v>
      </c>
      <c r="C12" s="447">
        <f t="shared" si="0"/>
        <v>0</v>
      </c>
      <c r="D12" s="447">
        <f ca="1">SUMIF(G:G,5,K:K)</f>
        <v>196113.3992125575</v>
      </c>
      <c r="E12" s="447">
        <f t="shared" ca="1" si="1"/>
        <v>4029305.8203752171</v>
      </c>
      <c r="F12" s="431"/>
      <c r="G12" s="459">
        <v>1</v>
      </c>
      <c r="H12" s="459">
        <v>5</v>
      </c>
      <c r="I12" s="444">
        <f t="shared" ca="1" si="5"/>
        <v>3192312.3850431126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13301.301604346301</v>
      </c>
      <c r="L12" s="444">
        <f t="shared" ca="1" si="3"/>
        <v>3205613.6866474589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25">
      <c r="A13" s="459">
        <v>6</v>
      </c>
      <c r="B13" s="447">
        <f t="shared" ca="1" si="4"/>
        <v>4029305.8203752171</v>
      </c>
      <c r="C13" s="447">
        <f t="shared" si="0"/>
        <v>116996.01957289393</v>
      </c>
      <c r="D13" s="447">
        <f ca="1">SUMIF(G:G,6,K:K)</f>
        <v>204676.33251596047</v>
      </c>
      <c r="E13" s="447">
        <f t="shared" ca="1" si="1"/>
        <v>4116986.1333182836</v>
      </c>
      <c r="F13" s="431"/>
      <c r="G13" s="459">
        <v>1</v>
      </c>
      <c r="H13" s="459">
        <v>6</v>
      </c>
      <c r="I13" s="444">
        <f t="shared" ca="1" si="5"/>
        <v>3205613.6866474589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13356.723694364411</v>
      </c>
      <c r="L13" s="444">
        <f t="shared" ca="1" si="3"/>
        <v>3218970.4103418235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25">
      <c r="A14" s="459">
        <v>7</v>
      </c>
      <c r="B14" s="447">
        <f t="shared" ca="1" si="4"/>
        <v>4116986.1333182836</v>
      </c>
      <c r="C14" s="447">
        <f t="shared" si="0"/>
        <v>280790.44697494537</v>
      </c>
      <c r="D14" s="447">
        <f ca="1">SUMIF(G:G,7,K:K)</f>
        <v>202910.6799411278</v>
      </c>
      <c r="E14" s="447">
        <f t="shared" ca="1" si="1"/>
        <v>4039106.3662844663</v>
      </c>
      <c r="F14" s="431"/>
      <c r="G14" s="459">
        <v>1</v>
      </c>
      <c r="H14" s="459">
        <v>7</v>
      </c>
      <c r="I14" s="444">
        <f t="shared" ca="1" si="5"/>
        <v>3218970.4103418235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13412.376709757598</v>
      </c>
      <c r="L14" s="444">
        <f t="shared" ca="1" si="3"/>
        <v>3232382.7870515808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25">
      <c r="A15" s="459">
        <v>8</v>
      </c>
      <c r="B15" s="447">
        <f t="shared" ca="1" si="4"/>
        <v>4039106.3662844663</v>
      </c>
      <c r="C15" s="447">
        <f t="shared" si="0"/>
        <v>280790.44697494537</v>
      </c>
      <c r="D15" s="447">
        <f ca="1">SUMIF(G:G,8,K:K)</f>
        <v>198926.20325309035</v>
      </c>
      <c r="E15" s="447">
        <f t="shared" ca="1" si="1"/>
        <v>3957242.1225626115</v>
      </c>
      <c r="F15" s="431"/>
      <c r="G15" s="459">
        <v>1</v>
      </c>
      <c r="H15" s="459">
        <v>8</v>
      </c>
      <c r="I15" s="444">
        <f t="shared" ca="1" si="5"/>
        <v>3232382.7870515808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13468.261612714919</v>
      </c>
      <c r="L15" s="444">
        <f t="shared" ca="1" si="3"/>
        <v>3245851.0486642956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25">
      <c r="A16" s="459">
        <v>9</v>
      </c>
      <c r="B16" s="447">
        <f t="shared" ca="1" si="4"/>
        <v>3957242.1225626115</v>
      </c>
      <c r="C16" s="447">
        <f t="shared" si="0"/>
        <v>261607.54257494543</v>
      </c>
      <c r="D16" s="447">
        <f ca="1">SUMIF(G:G,9,K:K)</f>
        <v>195224.16937899866</v>
      </c>
      <c r="E16" s="447">
        <f t="shared" ca="1" si="1"/>
        <v>3890858.7493666648</v>
      </c>
      <c r="F16" s="431"/>
      <c r="G16" s="459">
        <v>1</v>
      </c>
      <c r="H16" s="459">
        <v>9</v>
      </c>
      <c r="I16" s="444">
        <f t="shared" ca="1" si="5"/>
        <v>3245851.0486642956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13524.379369434564</v>
      </c>
      <c r="L16" s="444">
        <f t="shared" ca="1" si="3"/>
        <v>3259375.42803373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25">
      <c r="A17" s="459">
        <v>10</v>
      </c>
      <c r="B17" s="447">
        <f t="shared" ca="1" si="4"/>
        <v>3890858.7493666648</v>
      </c>
      <c r="C17" s="447">
        <f t="shared" si="0"/>
        <v>259863.64217494545</v>
      </c>
      <c r="D17" s="447">
        <f ca="1">SUMIF(G:G,10,K:K)</f>
        <v>191917.09127268329</v>
      </c>
      <c r="E17" s="447">
        <f t="shared" ca="1" si="1"/>
        <v>3822912.1984644025</v>
      </c>
      <c r="F17" s="431"/>
      <c r="G17" s="459">
        <v>1</v>
      </c>
      <c r="H17" s="459">
        <v>10</v>
      </c>
      <c r="I17" s="444">
        <f t="shared" ca="1" si="5"/>
        <v>3259375.42803373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13580.730950140542</v>
      </c>
      <c r="L17" s="444">
        <f t="shared" ca="1" si="3"/>
        <v>3272956.1589838704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25">
      <c r="A18" s="459">
        <v>11</v>
      </c>
      <c r="B18" s="447">
        <f t="shared" ca="1" si="4"/>
        <v>3822912.1984644025</v>
      </c>
      <c r="C18" s="447">
        <f t="shared" si="0"/>
        <v>259863.64217494545</v>
      </c>
      <c r="D18" s="447">
        <f ca="1">SUMIF(G:G,11,K:K)</f>
        <v>188440.81677400574</v>
      </c>
      <c r="E18" s="447">
        <f t="shared" ca="1" si="1"/>
        <v>3751489.3730634623</v>
      </c>
      <c r="F18" s="431"/>
      <c r="G18" s="459">
        <v>1</v>
      </c>
      <c r="H18" s="459">
        <v>11</v>
      </c>
      <c r="I18" s="444">
        <f t="shared" ca="1" si="5"/>
        <v>3272956.1589838704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13637.317329099458</v>
      </c>
      <c r="L18" s="444">
        <f t="shared" ca="1" si="3"/>
        <v>3286593.4763129698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25">
      <c r="A19" s="459">
        <v>12</v>
      </c>
      <c r="B19" s="447">
        <f t="shared" ca="1" si="4"/>
        <v>3751489.3730634623</v>
      </c>
      <c r="C19" s="447">
        <f t="shared" si="0"/>
        <v>259863.64217494545</v>
      </c>
      <c r="D19" s="447">
        <f ca="1">SUMIF(G:G,12,K:K)</f>
        <v>184786.68947441797</v>
      </c>
      <c r="E19" s="447">
        <f t="shared" ca="1" si="1"/>
        <v>3676412.4203629345</v>
      </c>
      <c r="F19" s="431"/>
      <c r="G19" s="459">
        <v>1</v>
      </c>
      <c r="H19" s="459">
        <v>12</v>
      </c>
      <c r="I19" s="444">
        <f t="shared" ca="1" si="5"/>
        <v>3286593.4763129698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13694.139484637371</v>
      </c>
      <c r="L19" s="444">
        <f t="shared" ca="1" si="3"/>
        <v>3300287.6157976072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25">
      <c r="A20" s="459">
        <v>13</v>
      </c>
      <c r="B20" s="447">
        <f t="shared" ca="1" si="4"/>
        <v>3676412.4203629345</v>
      </c>
      <c r="C20" s="447">
        <f t="shared" si="0"/>
        <v>259863.64217494545</v>
      </c>
      <c r="D20" s="447">
        <f ca="1">SUMIF(G:G,13,K:K)</f>
        <v>180945.61008708185</v>
      </c>
      <c r="E20" s="447">
        <f t="shared" ca="1" si="1"/>
        <v>3597494.388275071</v>
      </c>
      <c r="F20" s="431"/>
      <c r="G20" s="459">
        <v>2</v>
      </c>
      <c r="H20" s="459">
        <v>13</v>
      </c>
      <c r="I20" s="444">
        <f t="shared" ca="1" si="5"/>
        <v>3300287.6157976072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13751.198399156698</v>
      </c>
      <c r="L20" s="444">
        <f t="shared" ca="1" si="3"/>
        <v>3314038.814196764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25">
      <c r="A21" s="459">
        <v>14</v>
      </c>
      <c r="B21" s="447">
        <f t="shared" ca="1" si="4"/>
        <v>3597494.388275071</v>
      </c>
      <c r="C21" s="447">
        <f t="shared" si="0"/>
        <v>259863.64217494545</v>
      </c>
      <c r="D21" s="447">
        <f ca="1">SUMIF(G:G,14,K:K)</f>
        <v>176908.01378837522</v>
      </c>
      <c r="E21" s="447">
        <f t="shared" ca="1" si="1"/>
        <v>3514538.7598885009</v>
      </c>
      <c r="F21" s="431"/>
      <c r="G21" s="459">
        <v>2</v>
      </c>
      <c r="H21" s="459">
        <v>14</v>
      </c>
      <c r="I21" s="444">
        <f t="shared" ca="1" si="5"/>
        <v>3314038.814196764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13808.495059153183</v>
      </c>
      <c r="L21" s="444">
        <f t="shared" ca="1" si="3"/>
        <v>3327847.3092559171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25">
      <c r="A22" s="459">
        <v>15</v>
      </c>
      <c r="B22" s="447">
        <f t="shared" ca="1" si="4"/>
        <v>3514538.7598885009</v>
      </c>
      <c r="C22" s="447">
        <f t="shared" si="0"/>
        <v>259863.64217494545</v>
      </c>
      <c r="D22" s="447">
        <f ca="1">SUMIF(G:G,15,K:K)</f>
        <v>172663.84640014652</v>
      </c>
      <c r="E22" s="447">
        <f t="shared" ca="1" si="1"/>
        <v>3427338.9641137021</v>
      </c>
      <c r="F22" s="431"/>
      <c r="G22" s="459">
        <v>2</v>
      </c>
      <c r="H22" s="459">
        <v>15</v>
      </c>
      <c r="I22" s="444">
        <f t="shared" ca="1" si="5"/>
        <v>3327847.3092559171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13866.030455232985</v>
      </c>
      <c r="L22" s="444">
        <f t="shared" ca="1" si="3"/>
        <v>3341713.3397111502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25">
      <c r="A23" s="459">
        <v>16</v>
      </c>
      <c r="B23" s="447">
        <f t="shared" ca="1" si="4"/>
        <v>3427338.9641137021</v>
      </c>
      <c r="C23" s="447">
        <f t="shared" si="0"/>
        <v>259863.64217494545</v>
      </c>
      <c r="D23" s="447">
        <f ca="1">SUMIF(G:G,16,K:K)</f>
        <v>168202.53935340824</v>
      </c>
      <c r="E23" s="447">
        <f t="shared" ca="1" si="1"/>
        <v>3335677.8612921652</v>
      </c>
      <c r="F23" s="431"/>
      <c r="G23" s="459">
        <v>2</v>
      </c>
      <c r="H23" s="459">
        <v>16</v>
      </c>
      <c r="I23" s="444">
        <f t="shared" ca="1" si="5"/>
        <v>3341713.3397111502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13923.805582129795</v>
      </c>
      <c r="L23" s="444">
        <f t="shared" ca="1" si="3"/>
        <v>3355637.14529328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25">
      <c r="A24" s="459">
        <v>17</v>
      </c>
      <c r="B24" s="447">
        <f t="shared" ca="1" si="4"/>
        <v>3335677.8612921652</v>
      </c>
      <c r="C24" s="447">
        <f t="shared" si="0"/>
        <v>259863.64217494545</v>
      </c>
      <c r="D24" s="447">
        <f ca="1">SUMIF(G:G,17,K:K)</f>
        <v>163512.98337112568</v>
      </c>
      <c r="E24" s="447">
        <f t="shared" ca="1" si="1"/>
        <v>3239327.2024883451</v>
      </c>
      <c r="F24" s="431"/>
      <c r="G24" s="459">
        <v>2</v>
      </c>
      <c r="H24" s="459">
        <v>17</v>
      </c>
      <c r="I24" s="444">
        <f t="shared" ca="1" si="5"/>
        <v>3355637.14529328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13981.821438722001</v>
      </c>
      <c r="L24" s="444">
        <f t="shared" ca="1" si="3"/>
        <v>3369618.9667320019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25">
      <c r="A25" s="459">
        <v>18</v>
      </c>
      <c r="B25" s="447">
        <f t="shared" ca="1" si="4"/>
        <v>3239327.2024883451</v>
      </c>
      <c r="C25" s="447">
        <f t="shared" si="0"/>
        <v>259863.64217494545</v>
      </c>
      <c r="D25" s="447">
        <f ca="1">SUMIF(G:G,18,K:K)</f>
        <v>158583.50080456692</v>
      </c>
      <c r="E25" s="447">
        <f t="shared" ca="1" si="1"/>
        <v>3138047.0611179667</v>
      </c>
      <c r="F25" s="431"/>
      <c r="G25" s="459">
        <v>2</v>
      </c>
      <c r="H25" s="459">
        <v>18</v>
      </c>
      <c r="I25" s="444">
        <f t="shared" ca="1" si="5"/>
        <v>3369618.9667320019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14040.079028050008</v>
      </c>
      <c r="L25" s="444">
        <f t="shared" ca="1" si="3"/>
        <v>3383659.0457600518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25">
      <c r="A26" s="459">
        <v>19</v>
      </c>
      <c r="B26" s="447">
        <f t="shared" ca="1" si="4"/>
        <v>3138047.0611179667</v>
      </c>
      <c r="C26" s="447">
        <f t="shared" si="0"/>
        <v>259863.64217494545</v>
      </c>
      <c r="D26" s="447">
        <f ca="1">SUMIF(G:G,19,K:K)</f>
        <v>153401.81655432805</v>
      </c>
      <c r="E26" s="447">
        <f t="shared" ca="1" si="1"/>
        <v>3031585.2354973494</v>
      </c>
      <c r="F26" s="431"/>
      <c r="G26" s="459">
        <v>2</v>
      </c>
      <c r="H26" s="459">
        <v>19</v>
      </c>
      <c r="I26" s="444">
        <f t="shared" ca="1" si="5"/>
        <v>3383659.0457600518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14098.579357333549</v>
      </c>
      <c r="L26" s="444">
        <f t="shared" ca="1" si="3"/>
        <v>3397757.6251173853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25">
      <c r="A27" s="459">
        <v>20</v>
      </c>
      <c r="B27" s="447">
        <f t="shared" ca="1" si="4"/>
        <v>3031585.2354973494</v>
      </c>
      <c r="C27" s="447">
        <f t="shared" si="0"/>
        <v>259863.64217494545</v>
      </c>
      <c r="D27" s="447">
        <f ca="1">SUMIF(G:G,20,K:K)</f>
        <v>147955.02750362313</v>
      </c>
      <c r="E27" s="447">
        <f t="shared" ca="1" si="1"/>
        <v>2919676.6208260269</v>
      </c>
      <c r="F27" s="431"/>
      <c r="G27" s="459">
        <v>2</v>
      </c>
      <c r="H27" s="459">
        <v>20</v>
      </c>
      <c r="I27" s="444">
        <f t="shared" ca="1" si="5"/>
        <v>3397757.6251173853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14157.323437989106</v>
      </c>
      <c r="L27" s="444">
        <f t="shared" ca="1" si="3"/>
        <v>3411914.9485553745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25">
      <c r="A28" s="459">
        <v>21</v>
      </c>
      <c r="B28" s="447">
        <f t="shared" ca="1" si="4"/>
        <v>2919676.6208260269</v>
      </c>
      <c r="C28" s="447">
        <f t="shared" si="0"/>
        <v>259863.64217494545</v>
      </c>
      <c r="D28" s="447">
        <f ca="1">SUMIF(G:G,21,K:K)</f>
        <v>142229.57038772266</v>
      </c>
      <c r="E28" s="447">
        <f t="shared" ca="1" si="1"/>
        <v>2802042.5490388037</v>
      </c>
      <c r="F28" s="431"/>
      <c r="G28" s="459">
        <v>2</v>
      </c>
      <c r="H28" s="459">
        <v>21</v>
      </c>
      <c r="I28" s="444">
        <f t="shared" ca="1" si="5"/>
        <v>3411914.9485553745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14216.312285647393</v>
      </c>
      <c r="L28" s="444">
        <f t="shared" ca="1" si="3"/>
        <v>3426131.2608410218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25">
      <c r="A29" s="459">
        <v>22</v>
      </c>
      <c r="B29" s="447">
        <f t="shared" ca="1" si="4"/>
        <v>2802042.5490388037</v>
      </c>
      <c r="C29" s="447">
        <f t="shared" si="0"/>
        <v>259863.64217494545</v>
      </c>
      <c r="D29" s="447">
        <f ca="1">SUMIF(G:G,22,K:K)</f>
        <v>136211.1880195323</v>
      </c>
      <c r="E29" s="447">
        <f t="shared" ca="1" si="1"/>
        <v>2678390.0948833902</v>
      </c>
      <c r="F29" s="431"/>
      <c r="G29" s="459">
        <v>2</v>
      </c>
      <c r="H29" s="459">
        <v>22</v>
      </c>
      <c r="I29" s="444">
        <f t="shared" ca="1" si="5"/>
        <v>3426131.2608410218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14275.546920170926</v>
      </c>
      <c r="L29" s="444">
        <f t="shared" ca="1" si="3"/>
        <v>3440406.8077611928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25">
      <c r="A30" s="459">
        <v>23</v>
      </c>
      <c r="B30" s="447">
        <f t="shared" ca="1" si="4"/>
        <v>2678390.0948833902</v>
      </c>
      <c r="C30" s="447">
        <f t="shared" si="0"/>
        <v>259863.64217494545</v>
      </c>
      <c r="D30" s="447">
        <f ca="1">SUMIF(G:G,23,K:K)</f>
        <v>129884.89378720734</v>
      </c>
      <c r="E30" s="447">
        <f t="shared" ca="1" si="1"/>
        <v>2548411.3464956521</v>
      </c>
      <c r="F30" s="431"/>
      <c r="G30" s="459">
        <v>2</v>
      </c>
      <c r="H30" s="459">
        <v>23</v>
      </c>
      <c r="I30" s="444">
        <f t="shared" ca="1" si="5"/>
        <v>3440406.8077611928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14335.028365671635</v>
      </c>
      <c r="L30" s="444">
        <f t="shared" ca="1" si="3"/>
        <v>3454741.8361268644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25">
      <c r="A31" s="459">
        <v>24</v>
      </c>
      <c r="B31" s="447">
        <f t="shared" ca="1" si="4"/>
        <v>2548411.3464956521</v>
      </c>
      <c r="C31" s="447">
        <f t="shared" si="0"/>
        <v>259863.64217494545</v>
      </c>
      <c r="D31" s="447">
        <f ca="1">SUMIF(G:G,24,K:K)</f>
        <v>123234.93433539837</v>
      </c>
      <c r="E31" s="447">
        <f t="shared" ca="1" si="1"/>
        <v>2411782.6386561049</v>
      </c>
      <c r="F31" s="431"/>
      <c r="G31" s="459">
        <v>2</v>
      </c>
      <c r="H31" s="459">
        <v>24</v>
      </c>
      <c r="I31" s="444">
        <f t="shared" ca="1" si="5"/>
        <v>3454741.8361268644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14394.7576505286</v>
      </c>
      <c r="L31" s="444">
        <f t="shared" ca="1" si="3"/>
        <v>3469136.593777393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25">
      <c r="A32" s="459">
        <v>25</v>
      </c>
      <c r="B32" s="447">
        <f t="shared" ca="1" si="4"/>
        <v>2411782.6386561049</v>
      </c>
      <c r="C32" s="447">
        <f t="shared" si="0"/>
        <v>259863.64217494545</v>
      </c>
      <c r="D32" s="447">
        <f ca="1">SUMIF(G:G,25,K:K)</f>
        <v>116244.75033719823</v>
      </c>
      <c r="E32" s="447">
        <f t="shared" ca="1" si="1"/>
        <v>2268163.7468183581</v>
      </c>
      <c r="F32" s="431"/>
      <c r="G32" s="459">
        <v>3</v>
      </c>
      <c r="H32" s="459">
        <v>25</v>
      </c>
      <c r="I32" s="444">
        <f t="shared" ca="1" si="5"/>
        <v>3469136.593777393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14454.735807405805</v>
      </c>
      <c r="L32" s="444">
        <f t="shared" ca="1" si="3"/>
        <v>3483591.3295847988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25">
      <c r="A33" s="459">
        <v>26</v>
      </c>
      <c r="B33" s="447">
        <f t="shared" ca="1" si="4"/>
        <v>2268163.7468183581</v>
      </c>
      <c r="C33" s="447">
        <f t="shared" si="0"/>
        <v>259863.64217494545</v>
      </c>
      <c r="D33" s="447">
        <f ca="1">SUMIF(G:G,26,K:K)</f>
        <v>108896.9352591077</v>
      </c>
      <c r="E33" s="447">
        <f t="shared" ca="1" si="1"/>
        <v>2117197.0399025204</v>
      </c>
      <c r="F33" s="431"/>
      <c r="G33" s="459">
        <v>3</v>
      </c>
      <c r="H33" s="459">
        <v>26</v>
      </c>
      <c r="I33" s="444">
        <f t="shared" ca="1" si="5"/>
        <v>3483591.3295847988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14514.963873269995</v>
      </c>
      <c r="L33" s="444">
        <f t="shared" ca="1" si="3"/>
        <v>3498106.2934580687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25">
      <c r="A34" s="459">
        <v>27</v>
      </c>
      <c r="B34" s="447">
        <f t="shared" ca="1" si="4"/>
        <v>2117197.0399025204</v>
      </c>
      <c r="C34" s="447">
        <f t="shared" si="0"/>
        <v>259863.64217494545</v>
      </c>
      <c r="D34" s="447">
        <f ca="1">SUMIF(G:G,27,K:K)</f>
        <v>101173.192016338</v>
      </c>
      <c r="E34" s="447">
        <f t="shared" ca="1" si="1"/>
        <v>1958506.5897439129</v>
      </c>
      <c r="F34" s="431"/>
      <c r="G34" s="459">
        <v>3</v>
      </c>
      <c r="H34" s="459">
        <v>27</v>
      </c>
      <c r="I34" s="444">
        <f t="shared" ca="1" si="5"/>
        <v>3498106.2934580687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14575.44288940862</v>
      </c>
      <c r="L34" s="444">
        <f t="shared" ca="1" si="3"/>
        <v>3512681.7363474774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25">
      <c r="A35" s="459">
        <v>28</v>
      </c>
      <c r="B35" s="447">
        <f t="shared" ca="1" si="4"/>
        <v>1958506.5897439129</v>
      </c>
      <c r="C35" s="447">
        <f t="shared" si="0"/>
        <v>259863.64217494545</v>
      </c>
      <c r="D35" s="447">
        <f ca="1">SUMIF(G:G,28,K:K)</f>
        <v>93054.287410517019</v>
      </c>
      <c r="E35" s="447">
        <f t="shared" ca="1" si="1"/>
        <v>1791697.2349794845</v>
      </c>
      <c r="F35" s="431"/>
      <c r="G35" s="459">
        <v>3</v>
      </c>
      <c r="H35" s="459">
        <v>28</v>
      </c>
      <c r="I35" s="444">
        <f t="shared" ca="1" si="5"/>
        <v>3512681.7363474774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14636.173901447823</v>
      </c>
      <c r="L35" s="444">
        <f t="shared" ca="1" si="3"/>
        <v>3527317.9102489254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25">
      <c r="A36" s="459">
        <v>29</v>
      </c>
      <c r="B36" s="447">
        <f t="shared" ca="1" si="4"/>
        <v>1791697.2349794845</v>
      </c>
      <c r="C36" s="447">
        <f t="shared" si="0"/>
        <v>259863.64217494545</v>
      </c>
      <c r="D36" s="447">
        <f ca="1">SUMIF(G:G,29,K:K)</f>
        <v>84520.004236341483</v>
      </c>
      <c r="E36" s="447">
        <f t="shared" ca="1" si="1"/>
        <v>1616353.5970408805</v>
      </c>
      <c r="F36" s="431"/>
      <c r="G36" s="459">
        <v>3</v>
      </c>
      <c r="H36" s="459">
        <v>29</v>
      </c>
      <c r="I36" s="444">
        <f t="shared" ca="1" si="5"/>
        <v>3527317.9102489254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14697.157959370523</v>
      </c>
      <c r="L36" s="444">
        <f t="shared" ca="1" si="3"/>
        <v>3542015.0682082959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25">
      <c r="A37" s="459">
        <v>30</v>
      </c>
      <c r="B37" s="447">
        <f t="shared" ca="1" si="4"/>
        <v>1616353.5970408805</v>
      </c>
      <c r="C37" s="447">
        <f t="shared" si="0"/>
        <v>259863.64217494545</v>
      </c>
      <c r="D37" s="447">
        <f ca="1">SUMIF(G:G,30,K:K)</f>
        <v>75549.090937914982</v>
      </c>
      <c r="E37" s="447">
        <f t="shared" ca="1" si="1"/>
        <v>1432039.0458038501</v>
      </c>
      <c r="F37" s="431"/>
      <c r="G37" s="459">
        <v>3</v>
      </c>
      <c r="H37" s="459">
        <v>30</v>
      </c>
      <c r="I37" s="444">
        <f t="shared" ca="1" si="5"/>
        <v>3542015.0682082959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14758.396117534567</v>
      </c>
      <c r="L37" s="444">
        <f t="shared" ca="1" si="3"/>
        <v>3556773.4643258303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25">
      <c r="A38" s="459">
        <v>31</v>
      </c>
      <c r="B38" s="447">
        <f t="shared" ca="1" si="4"/>
        <v>1432039.0458038501</v>
      </c>
      <c r="C38" s="447">
        <f t="shared" si="0"/>
        <v>259863.64217494545</v>
      </c>
      <c r="D38" s="447">
        <f ca="1">SUMIF(G:G,31,K:K)</f>
        <v>66119.208689408508</v>
      </c>
      <c r="E38" s="447">
        <f t="shared" ca="1" si="1"/>
        <v>1238294.6123183132</v>
      </c>
      <c r="F38" s="431"/>
      <c r="G38" s="459">
        <v>3</v>
      </c>
      <c r="H38" s="459">
        <v>31</v>
      </c>
      <c r="I38" s="444">
        <f t="shared" ca="1" si="5"/>
        <v>3556773.4643258303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14819.88943469096</v>
      </c>
      <c r="L38" s="444">
        <f t="shared" ca="1" si="3"/>
        <v>3571593.3537605214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25">
      <c r="A39" s="459">
        <v>32</v>
      </c>
      <c r="B39" s="447">
        <f t="shared" ca="1" si="4"/>
        <v>1238294.6123183132</v>
      </c>
      <c r="C39" s="447">
        <f t="shared" si="0"/>
        <v>259863.64217494545</v>
      </c>
      <c r="D39" s="447">
        <f ca="1">SUMIF(G:G,32,K:K)</f>
        <v>56206.875768267186</v>
      </c>
      <c r="E39" s="447">
        <f t="shared" ca="1" si="1"/>
        <v>1034637.845911635</v>
      </c>
      <c r="F39" s="431"/>
      <c r="G39" s="459">
        <v>3</v>
      </c>
      <c r="H39" s="459">
        <v>32</v>
      </c>
      <c r="I39" s="444">
        <f t="shared" ca="1" si="5"/>
        <v>3571593.3537605214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14881.638974002171</v>
      </c>
      <c r="L39" s="444">
        <f t="shared" ca="1" si="3"/>
        <v>3586474.9927345235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25">
      <c r="A40" s="459">
        <v>33</v>
      </c>
      <c r="B40" s="447">
        <f t="shared" ca="1" si="4"/>
        <v>1034637.845911635</v>
      </c>
      <c r="C40" s="447">
        <f t="shared" si="0"/>
        <v>259863.64217494545</v>
      </c>
      <c r="D40" s="447">
        <f ca="1">SUMIF(G:G,33,K:K)</f>
        <v>45787.409082444734</v>
      </c>
      <c r="E40" s="447">
        <f t="shared" ca="1" si="1"/>
        <v>820561.61281913426</v>
      </c>
      <c r="F40" s="431"/>
      <c r="G40" s="459">
        <v>3</v>
      </c>
      <c r="H40" s="459">
        <v>33</v>
      </c>
      <c r="I40" s="444">
        <f t="shared" ca="1" si="5"/>
        <v>3586474.9927345235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14943.645803060514</v>
      </c>
      <c r="L40" s="444">
        <f t="shared" ca="1" si="3"/>
        <v>3601418.6385375839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25">
      <c r="A41" s="459">
        <v>34</v>
      </c>
      <c r="B41" s="447">
        <f t="shared" ca="1" si="4"/>
        <v>820561.61281913426</v>
      </c>
      <c r="C41" s="447">
        <f t="shared" si="0"/>
        <v>259863.64217494545</v>
      </c>
      <c r="D41" s="447">
        <f ca="1">SUMIF(G:G,34,K:K)</f>
        <v>34834.862706060114</v>
      </c>
      <c r="E41" s="447">
        <f t="shared" ca="1" si="1"/>
        <v>595532.83335024887</v>
      </c>
      <c r="F41" s="431"/>
      <c r="G41" s="459">
        <v>3</v>
      </c>
      <c r="H41" s="459">
        <v>34</v>
      </c>
      <c r="I41" s="444">
        <f t="shared" ca="1" si="5"/>
        <v>3601418.6385375839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15005.910993906597</v>
      </c>
      <c r="L41" s="444">
        <f t="shared" ca="1" si="3"/>
        <v>3616424.5495314905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25">
      <c r="A42" s="459">
        <v>35</v>
      </c>
      <c r="B42" s="447">
        <f t="shared" ca="1" si="4"/>
        <v>595532.83335024887</v>
      </c>
      <c r="C42" s="447">
        <f t="shared" si="0"/>
        <v>259863.64217494545</v>
      </c>
      <c r="D42" s="447">
        <f ca="1">SUMIF(G:G,35,K:K)</f>
        <v>23321.963270421966</v>
      </c>
      <c r="E42" s="447">
        <f t="shared" ca="1" si="1"/>
        <v>358991.15444572538</v>
      </c>
      <c r="F42" s="431"/>
      <c r="G42" s="459">
        <v>3</v>
      </c>
      <c r="H42" s="459">
        <v>35</v>
      </c>
      <c r="I42" s="444">
        <f t="shared" ca="1" si="5"/>
        <v>3616424.5495314905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15068.435623047875</v>
      </c>
      <c r="L42" s="444">
        <f t="shared" ca="1" si="3"/>
        <v>3631492.9851545384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25">
      <c r="A43" s="459">
        <v>36</v>
      </c>
      <c r="B43" s="447">
        <f t="shared" ca="1" si="4"/>
        <v>358991.15444572538</v>
      </c>
      <c r="C43" s="447">
        <f t="shared" si="0"/>
        <v>259863.64217494545</v>
      </c>
      <c r="D43" s="447">
        <f ca="1">SUMIF(G:G,36,K:K)</f>
        <v>11220.042049535012</v>
      </c>
      <c r="E43" s="447">
        <f t="shared" ca="1" si="1"/>
        <v>110347.55432031494</v>
      </c>
      <c r="F43" s="431"/>
      <c r="G43" s="459">
        <v>3</v>
      </c>
      <c r="H43" s="459">
        <v>36</v>
      </c>
      <c r="I43" s="444">
        <f t="shared" ca="1" si="5"/>
        <v>3631492.9851545384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15131.220771477241</v>
      </c>
      <c r="L43" s="444">
        <f t="shared" ca="1" si="3"/>
        <v>3646624.2059260155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25">
      <c r="A44" s="459">
        <v>37</v>
      </c>
      <c r="B44" s="447">
        <f t="shared" ca="1" si="4"/>
        <v>110347.55432031494</v>
      </c>
      <c r="C44" s="447">
        <f t="shared" si="0"/>
        <v>259863.64217494545</v>
      </c>
      <c r="D44" s="447">
        <f ca="1">SUMIF(G:G,37,K:K)</f>
        <v>-1501.0364290277373</v>
      </c>
      <c r="E44" s="447">
        <f t="shared" ca="1" si="1"/>
        <v>-151017.12428365822</v>
      </c>
      <c r="F44" s="431"/>
      <c r="G44" s="459">
        <v>4</v>
      </c>
      <c r="H44" s="459">
        <v>37</v>
      </c>
      <c r="I44" s="444">
        <f t="shared" ca="1" si="5"/>
        <v>3646624.2059260155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15194.267524691733</v>
      </c>
      <c r="L44" s="444">
        <f t="shared" ca="1" si="3"/>
        <v>3661818.4734507073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25">
      <c r="A45" s="459">
        <v>38</v>
      </c>
      <c r="B45" s="447">
        <f t="shared" ca="1" si="4"/>
        <v>-151017.12428365822</v>
      </c>
      <c r="C45" s="447">
        <f t="shared" si="0"/>
        <v>259863.64217494545</v>
      </c>
      <c r="D45" s="447">
        <f ca="1">SUMIF(G:G,38,K:K)</f>
        <v>-14872.949425656228</v>
      </c>
      <c r="E45" s="447">
        <f t="shared" ca="1" si="1"/>
        <v>-425753.7158842599</v>
      </c>
      <c r="F45" s="431"/>
      <c r="G45" s="459">
        <v>4</v>
      </c>
      <c r="H45" s="459">
        <v>38</v>
      </c>
      <c r="I45" s="444">
        <f t="shared" ca="1" si="5"/>
        <v>3661818.4734507073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15257.57697271128</v>
      </c>
      <c r="L45" s="444">
        <f t="shared" ca="1" si="3"/>
        <v>3677076.0504234186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25">
      <c r="A46" s="459">
        <v>39</v>
      </c>
      <c r="B46" s="447">
        <f t="shared" ca="1" si="4"/>
        <v>-425753.7158842599</v>
      </c>
      <c r="C46" s="447">
        <f t="shared" si="0"/>
        <v>259863.64217494545</v>
      </c>
      <c r="D46" s="447">
        <f ca="1">SUMIF(G:G,39,K:K)</f>
        <v>-28928.99486950165</v>
      </c>
      <c r="E46" s="447">
        <f t="shared" ca="1" si="1"/>
        <v>-714546.35292870703</v>
      </c>
      <c r="F46" s="431"/>
      <c r="G46" s="459">
        <v>4</v>
      </c>
      <c r="H46" s="459">
        <v>39</v>
      </c>
      <c r="I46" s="444">
        <f t="shared" ca="1" si="5"/>
        <v>3677076.0504234186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15321.150210097578</v>
      </c>
      <c r="L46" s="444">
        <f t="shared" ca="1" si="3"/>
        <v>3692397.2006335161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25">
      <c r="A47" s="459">
        <v>40</v>
      </c>
      <c r="B47" s="447">
        <f t="shared" ca="1" si="4"/>
        <v>-714546.35292870703</v>
      </c>
      <c r="C47" s="447">
        <f t="shared" si="0"/>
        <v>259863.64217494545</v>
      </c>
      <c r="D47" s="447">
        <f ca="1">SUMIF(G:G,40,K:K)</f>
        <v>-43704.17427496607</v>
      </c>
      <c r="E47" s="447">
        <f t="shared" ca="1" si="1"/>
        <v>-1018114.1693786186</v>
      </c>
      <c r="F47" s="431"/>
      <c r="G47" s="459">
        <v>4</v>
      </c>
      <c r="H47" s="459">
        <v>40</v>
      </c>
      <c r="I47" s="444">
        <f t="shared" ca="1" si="5"/>
        <v>3692397.2006335161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15384.988335972983</v>
      </c>
      <c r="L47" s="444">
        <f t="shared" ca="1" si="3"/>
        <v>3707782.1889694892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25">
      <c r="A48" s="459">
        <v>41</v>
      </c>
      <c r="B48" s="447">
        <f t="shared" ca="1" si="4"/>
        <v>-1018114.1693786186</v>
      </c>
      <c r="C48" s="447">
        <f t="shared" si="0"/>
        <v>259863.64217494545</v>
      </c>
      <c r="D48" s="447">
        <f ca="1">SUMIF(G:G,41,K:K)</f>
        <v>-59235.279900357171</v>
      </c>
      <c r="E48" s="447">
        <f t="shared" ca="1" si="1"/>
        <v>-1337213.091453921</v>
      </c>
      <c r="F48" s="431"/>
      <c r="G48" s="459">
        <v>4</v>
      </c>
      <c r="H48" s="459">
        <v>41</v>
      </c>
      <c r="I48" s="444">
        <f t="shared" ca="1" si="5"/>
        <v>3707782.1889694892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15449.092454039535</v>
      </c>
      <c r="L48" s="444">
        <f t="shared" ca="1" si="3"/>
        <v>3723231.2814235287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25">
      <c r="A49" s="459">
        <v>42</v>
      </c>
      <c r="B49" s="447">
        <f t="shared" ca="1" si="4"/>
        <v>-1337213.091453921</v>
      </c>
      <c r="C49" s="447">
        <f t="shared" si="0"/>
        <v>259863.64217494545</v>
      </c>
      <c r="D49" s="447">
        <f ca="1">SUMIF(G:G,42,K:K)</f>
        <v>-75560.986365744975</v>
      </c>
      <c r="E49" s="447">
        <f t="shared" ca="1" si="1"/>
        <v>-1672637.7199946116</v>
      </c>
      <c r="F49" s="431"/>
      <c r="G49" s="459">
        <v>4</v>
      </c>
      <c r="H49" s="459">
        <v>42</v>
      </c>
      <c r="I49" s="444">
        <f t="shared" ca="1" si="5"/>
        <v>3723231.2814235287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15513.463672598036</v>
      </c>
      <c r="L49" s="444">
        <f t="shared" ca="1" si="3"/>
        <v>3738744.7450961266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25">
      <c r="A50" s="459">
        <v>43</v>
      </c>
      <c r="B50" s="447">
        <f t="shared" ca="1" si="4"/>
        <v>-1672637.7199946116</v>
      </c>
      <c r="C50" s="447">
        <f t="shared" si="0"/>
        <v>259863.64217494545</v>
      </c>
      <c r="D50" s="447">
        <f ca="1">SUMIF(G:G,43,K:K)</f>
        <v>-92721.946958162123</v>
      </c>
      <c r="E50" s="447">
        <f t="shared" ca="1" si="1"/>
        <v>-2025223.3091277191</v>
      </c>
      <c r="F50" s="431"/>
      <c r="G50" s="459">
        <v>4</v>
      </c>
      <c r="H50" s="459">
        <v>43</v>
      </c>
      <c r="I50" s="444">
        <f t="shared" ca="1" si="5"/>
        <v>3738744.7450961266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15578.103104567193</v>
      </c>
      <c r="L50" s="444">
        <f t="shared" ca="1" si="3"/>
        <v>3754322.8482006937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25">
      <c r="A51" s="459">
        <v>44</v>
      </c>
      <c r="B51" s="447">
        <f t="shared" ca="1" si="4"/>
        <v>-2025223.3091277191</v>
      </c>
      <c r="C51" s="447">
        <f t="shared" si="0"/>
        <v>259863.64217494545</v>
      </c>
      <c r="D51" s="447">
        <f ca="1">SUMIF(G:G,44,K:K)</f>
        <v>-110760.89486396094</v>
      </c>
      <c r="E51" s="447">
        <f t="shared" ca="1" si="1"/>
        <v>-2395847.8461666252</v>
      </c>
      <c r="F51" s="431"/>
      <c r="G51" s="459">
        <v>4</v>
      </c>
      <c r="H51" s="459">
        <v>44</v>
      </c>
      <c r="I51" s="444">
        <f t="shared" ca="1" si="5"/>
        <v>3754322.8482006937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15643.011867502888</v>
      </c>
      <c r="L51" s="444">
        <f t="shared" ca="1" si="3"/>
        <v>3769965.8600681964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25">
      <c r="A52" s="459">
        <v>45</v>
      </c>
      <c r="B52" s="447">
        <f t="shared" ca="1" si="4"/>
        <v>-2395847.8461666252</v>
      </c>
      <c r="C52" s="447">
        <f t="shared" si="0"/>
        <v>259863.64217494545</v>
      </c>
      <c r="D52" s="447">
        <f ca="1">SUMIF(G:G,45,K:K)</f>
        <v>-129722.74958041013</v>
      </c>
      <c r="E52" s="447">
        <f t="shared" ca="1" si="1"/>
        <v>-2785434.2379219811</v>
      </c>
      <c r="F52" s="431"/>
      <c r="G52" s="459">
        <v>4</v>
      </c>
      <c r="H52" s="459">
        <v>45</v>
      </c>
      <c r="I52" s="444">
        <f t="shared" ca="1" si="5"/>
        <v>3769965.8600681964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15708.191083617485</v>
      </c>
      <c r="L52" s="444">
        <f t="shared" ca="1" si="3"/>
        <v>3785674.0511518139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25">
      <c r="A53" s="459">
        <v>46</v>
      </c>
      <c r="B53" s="447">
        <f t="shared" ca="1" si="4"/>
        <v>-2785434.2379219811</v>
      </c>
      <c r="C53" s="447">
        <f t="shared" si="0"/>
        <v>259863.64217494545</v>
      </c>
      <c r="D53" s="447">
        <f ca="1">SUMIF(G:G,46,K:K)</f>
        <v>-149654.72877151062</v>
      </c>
      <c r="E53" s="447">
        <f t="shared" ca="1" si="1"/>
        <v>-3194952.6088684369</v>
      </c>
      <c r="F53" s="431"/>
      <c r="G53" s="459">
        <v>4</v>
      </c>
      <c r="H53" s="459">
        <v>46</v>
      </c>
      <c r="I53" s="444">
        <f t="shared" ca="1" si="5"/>
        <v>3785674.0511518139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15773.641879799225</v>
      </c>
      <c r="L53" s="444">
        <f t="shared" ca="1" si="3"/>
        <v>3801447.6930316132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25">
      <c r="A54" s="459">
        <v>47</v>
      </c>
      <c r="B54" s="447">
        <f t="shared" ca="1" si="4"/>
        <v>-3194952.6088684369</v>
      </c>
      <c r="C54" s="447">
        <f t="shared" si="0"/>
        <v>259863.64217494545</v>
      </c>
      <c r="D54" s="447">
        <f ca="1">SUMIF(G:G,47,K:K)</f>
        <v>-170606.46584656695</v>
      </c>
      <c r="E54" s="447">
        <f t="shared" ca="1" si="1"/>
        <v>-3625422.716889949</v>
      </c>
      <c r="F54" s="431"/>
      <c r="G54" s="459">
        <v>4</v>
      </c>
      <c r="H54" s="459">
        <v>47</v>
      </c>
      <c r="I54" s="444">
        <f t="shared" ca="1" si="5"/>
        <v>3801447.6930316132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15839.365387631722</v>
      </c>
      <c r="L54" s="444">
        <f t="shared" ca="1" si="3"/>
        <v>3817287.0584192448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25">
      <c r="A55" s="459">
        <v>48</v>
      </c>
      <c r="B55" s="447">
        <f t="shared" ca="1" si="4"/>
        <v>-3625422.716889949</v>
      </c>
      <c r="C55" s="447">
        <f t="shared" si="0"/>
        <v>259863.64217494545</v>
      </c>
      <c r="D55" s="447">
        <f ca="1">SUMIF(G:G,48,K:K)</f>
        <v>-192630.13355430227</v>
      </c>
      <c r="E55" s="447">
        <f t="shared" ca="1" si="1"/>
        <v>-4077916.4926191969</v>
      </c>
      <c r="F55" s="431"/>
      <c r="G55" s="459">
        <v>4</v>
      </c>
      <c r="H55" s="459">
        <v>48</v>
      </c>
      <c r="I55" s="444">
        <f t="shared" ca="1" si="5"/>
        <v>3817287.0584192448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15905.36274341352</v>
      </c>
      <c r="L55" s="444">
        <f t="shared" ca="1" si="3"/>
        <v>3833192.4211626584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25">
      <c r="A56" s="459">
        <v>49</v>
      </c>
      <c r="B56" s="447">
        <f t="shared" ca="1" si="4"/>
        <v>-4077916.4926191969</v>
      </c>
      <c r="C56" s="447">
        <f t="shared" si="0"/>
        <v>259863.64217494545</v>
      </c>
      <c r="D56" s="447">
        <f ca="1">SUMIF(G:G,49,K:K)</f>
        <v>-215780.57390028192</v>
      </c>
      <c r="E56" s="447">
        <f t="shared" ca="1" si="1"/>
        <v>-4553560.7086944245</v>
      </c>
      <c r="F56" s="431"/>
      <c r="G56" s="459">
        <f>G55+1</f>
        <v>5</v>
      </c>
      <c r="H56" s="459">
        <v>49</v>
      </c>
      <c r="I56" s="444">
        <f t="shared" ca="1" si="5"/>
        <v>3833192.4211626584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15971.635088177743</v>
      </c>
      <c r="L56" s="444">
        <f t="shared" ca="1" si="3"/>
        <v>3849164.0562508362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25">
      <c r="A57" s="459">
        <v>50</v>
      </c>
      <c r="B57" s="447">
        <f t="shared" ca="1" si="4"/>
        <v>-4553560.7086944245</v>
      </c>
      <c r="C57" s="447">
        <f t="shared" si="0"/>
        <v>259863.64217494545</v>
      </c>
      <c r="D57" s="447">
        <f ca="1">SUMIF(G:G,50,K:K)</f>
        <v>-240115.43471115944</v>
      </c>
      <c r="E57" s="447">
        <f t="shared" ca="1" si="1"/>
        <v>-5053539.7855805289</v>
      </c>
      <c r="F57" s="431"/>
      <c r="G57" s="459">
        <f t="shared" ref="G57:G67" si="8">G56</f>
        <v>5</v>
      </c>
      <c r="H57" s="459">
        <v>50</v>
      </c>
      <c r="I57" s="444">
        <f t="shared" ca="1" si="5"/>
        <v>3849164.0562508362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16038.18356771182</v>
      </c>
      <c r="L57" s="444">
        <f t="shared" ca="1" si="3"/>
        <v>3865202.2398185479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25">
      <c r="A58" s="459">
        <v>51</v>
      </c>
      <c r="B58" s="447">
        <f t="shared" ca="1" si="4"/>
        <v>-5053539.7855805289</v>
      </c>
      <c r="C58" s="447">
        <f t="shared" si="0"/>
        <v>259863.64217494545</v>
      </c>
      <c r="D58" s="447">
        <f ca="1">SUMIF(G:G,51,K:K)</f>
        <v>-265695.31318580935</v>
      </c>
      <c r="E58" s="447">
        <f t="shared" ca="1" si="1"/>
        <v>-5579098.7409412833</v>
      </c>
      <c r="F58" s="431"/>
      <c r="G58" s="459">
        <f t="shared" si="8"/>
        <v>5</v>
      </c>
      <c r="H58" s="459">
        <v>51</v>
      </c>
      <c r="I58" s="444">
        <f t="shared" ca="1" si="5"/>
        <v>3865202.2398185479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16105.009332577283</v>
      </c>
      <c r="L58" s="444">
        <f t="shared" ca="1" si="3"/>
        <v>3881307.2491511251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25">
      <c r="A59" s="459">
        <v>52</v>
      </c>
      <c r="B59" s="447">
        <f t="shared" ca="1" si="4"/>
        <v>-5579098.7409412833</v>
      </c>
      <c r="C59" s="447">
        <f t="shared" si="0"/>
        <v>259863.64217494545</v>
      </c>
      <c r="D59" s="447">
        <f ca="1">SUMIF(G:G,52,K:K)</f>
        <v>-292583.90679080639</v>
      </c>
      <c r="E59" s="447">
        <f t="shared" ca="1" si="1"/>
        <v>-6131546.2899070345</v>
      </c>
      <c r="F59" s="431"/>
      <c r="G59" s="459">
        <f t="shared" si="8"/>
        <v>5</v>
      </c>
      <c r="H59" s="459">
        <v>52</v>
      </c>
      <c r="I59" s="444">
        <f t="shared" ca="1" si="5"/>
        <v>3881307.2491511251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16172.11353812969</v>
      </c>
      <c r="L59" s="444">
        <f t="shared" ca="1" si="3"/>
        <v>3897479.3626892548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25">
      <c r="A60" s="459">
        <v>53</v>
      </c>
      <c r="B60" s="447">
        <f t="shared" ca="1" si="4"/>
        <v>-6131546.2899070345</v>
      </c>
      <c r="C60" s="447">
        <f t="shared" si="0"/>
        <v>259863.64217494545</v>
      </c>
      <c r="D60" s="447">
        <f ca="1">SUMIF(G:G,53,K:K)</f>
        <v>-320848.17187600571</v>
      </c>
      <c r="E60" s="447">
        <f t="shared" ca="1" si="1"/>
        <v>-6712258.1039579855</v>
      </c>
      <c r="F60" s="431"/>
      <c r="G60" s="459">
        <f t="shared" si="8"/>
        <v>5</v>
      </c>
      <c r="H60" s="459">
        <v>53</v>
      </c>
      <c r="I60" s="444">
        <f t="shared" ca="1" si="5"/>
        <v>3897479.3626892548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16239.497344538564</v>
      </c>
      <c r="L60" s="444">
        <f t="shared" ca="1" si="3"/>
        <v>3913718.8600337934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25">
      <c r="A61" s="459">
        <v>54</v>
      </c>
      <c r="B61" s="447">
        <f t="shared" ca="1" si="4"/>
        <v>-6712258.1039579855</v>
      </c>
      <c r="C61" s="447">
        <f t="shared" si="0"/>
        <v>259863.64217494545</v>
      </c>
      <c r="D61" s="447">
        <f ca="1">SUMIF(G:G,54,K:K)</f>
        <v>-350558.49040519627</v>
      </c>
      <c r="E61" s="447">
        <f t="shared" ca="1" si="1"/>
        <v>-7322680.2365381271</v>
      </c>
      <c r="F61" s="431"/>
      <c r="G61" s="459">
        <f t="shared" si="8"/>
        <v>5</v>
      </c>
      <c r="H61" s="459">
        <v>54</v>
      </c>
      <c r="I61" s="444">
        <f t="shared" ca="1" si="5"/>
        <v>3913718.8600337934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16307.161916807474</v>
      </c>
      <c r="L61" s="444">
        <f t="shared" ca="1" si="3"/>
        <v>3930026.0219506007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25">
      <c r="A62" s="459">
        <v>55</v>
      </c>
      <c r="B62" s="447">
        <f t="shared" ca="1" si="4"/>
        <v>-7322680.2365381271</v>
      </c>
      <c r="C62" s="447">
        <f t="shared" si="0"/>
        <v>259863.64217494545</v>
      </c>
      <c r="D62" s="447">
        <f ca="1">SUMIF(G:G,55,K:K)</f>
        <v>-381788.84521701111</v>
      </c>
      <c r="E62" s="447">
        <f t="shared" ca="1" si="1"/>
        <v>-7964332.7239300832</v>
      </c>
      <c r="F62" s="431"/>
      <c r="G62" s="459">
        <f t="shared" si="8"/>
        <v>5</v>
      </c>
      <c r="H62" s="459">
        <v>55</v>
      </c>
      <c r="I62" s="444">
        <f t="shared" ca="1" si="5"/>
        <v>3930026.0219506007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16375.108424794167</v>
      </c>
      <c r="L62" s="444">
        <f t="shared" ca="1" si="3"/>
        <v>3946401.1303753951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25">
      <c r="A63" s="459">
        <v>56</v>
      </c>
      <c r="B63" s="447">
        <f t="shared" ca="1" si="4"/>
        <v>-7964332.7239300832</v>
      </c>
      <c r="C63" s="447">
        <f t="shared" si="0"/>
        <v>259863.64217494545</v>
      </c>
      <c r="D63" s="447">
        <f ca="1">SUMIF(G:G,56,K:K)</f>
        <v>-414617.00425251824</v>
      </c>
      <c r="E63" s="447">
        <f t="shared" ca="1" si="1"/>
        <v>-8638813.370357547</v>
      </c>
      <c r="F63" s="431"/>
      <c r="G63" s="459">
        <f t="shared" si="8"/>
        <v>5</v>
      </c>
      <c r="H63" s="459">
        <v>56</v>
      </c>
      <c r="I63" s="444">
        <f t="shared" ca="1" si="5"/>
        <v>3946401.1303753951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16443.338043230811</v>
      </c>
      <c r="L63" s="444">
        <f t="shared" ca="1" si="3"/>
        <v>3962844.4684186256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25">
      <c r="A64" s="459">
        <v>57</v>
      </c>
      <c r="B64" s="447">
        <f t="shared" ca="1" si="4"/>
        <v>-8638813.370357547</v>
      </c>
      <c r="C64" s="447">
        <f t="shared" si="0"/>
        <v>259863.64217494545</v>
      </c>
      <c r="D64" s="447">
        <f ca="1">SUMIF(G:G,57,K:K)</f>
        <v>-449124.71420824568</v>
      </c>
      <c r="E64" s="447">
        <f t="shared" ca="1" si="1"/>
        <v>-9347801.7267407384</v>
      </c>
      <c r="F64" s="431"/>
      <c r="G64" s="459">
        <f t="shared" si="8"/>
        <v>5</v>
      </c>
      <c r="H64" s="459">
        <v>57</v>
      </c>
      <c r="I64" s="444">
        <f t="shared" ca="1" si="5"/>
        <v>3962844.4684186256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16511.851951744273</v>
      </c>
      <c r="L64" s="444">
        <f t="shared" ca="1" si="3"/>
        <v>3979356.3203703701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25">
      <c r="A65" s="459">
        <v>58</v>
      </c>
      <c r="B65" s="447">
        <f t="shared" ca="1" si="4"/>
        <v>-9347801.7267407384</v>
      </c>
      <c r="C65" s="447">
        <f t="shared" si="0"/>
        <v>259863.64217494545</v>
      </c>
      <c r="D65" s="447">
        <f ca="1">SUMIF(G:G,58,K:K)</f>
        <v>-485397.90409686067</v>
      </c>
      <c r="E65" s="447">
        <f t="shared" ca="1" si="1"/>
        <v>-10093063.273012545</v>
      </c>
      <c r="F65" s="431"/>
      <c r="G65" s="459">
        <f t="shared" si="8"/>
        <v>5</v>
      </c>
      <c r="H65" s="459">
        <v>58</v>
      </c>
      <c r="I65" s="444">
        <f t="shared" ca="1" si="5"/>
        <v>3979356.3203703701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16580.65133487654</v>
      </c>
      <c r="L65" s="444">
        <f t="shared" ca="1" si="3"/>
        <v>3995936.9717052467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25">
      <c r="A66" s="459">
        <v>59</v>
      </c>
      <c r="B66" s="447">
        <f t="shared" ca="1" si="4"/>
        <v>-10093063.273012545</v>
      </c>
      <c r="C66" s="447">
        <f t="shared" si="0"/>
        <v>259863.64217494545</v>
      </c>
      <c r="D66" s="447">
        <f ca="1">SUMIF(G:G,59,K:K)</f>
        <v>-523526.89922240167</v>
      </c>
      <c r="E66" s="447">
        <f t="shared" ca="1" si="1"/>
        <v>-10876453.814409893</v>
      </c>
      <c r="F66" s="431"/>
      <c r="G66" s="459">
        <f t="shared" si="8"/>
        <v>5</v>
      </c>
      <c r="H66" s="459">
        <v>59</v>
      </c>
      <c r="I66" s="444">
        <f t="shared" ca="1" si="5"/>
        <v>3995936.9717052467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16649.737382105195</v>
      </c>
      <c r="L66" s="444">
        <f t="shared" ca="1" si="3"/>
        <v>4012586.7090873518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25">
      <c r="A67" s="459">
        <v>60</v>
      </c>
      <c r="B67" s="447">
        <f t="shared" ca="1" si="4"/>
        <v>-10876453.814409893</v>
      </c>
      <c r="C67" s="447">
        <f t="shared" si="0"/>
        <v>259863.64217494545</v>
      </c>
      <c r="D67" s="447">
        <f t="shared" ref="D67:D71" ca="1" si="9">SUMIF(G:G,60,K:K)</f>
        <v>-563606.64610288863</v>
      </c>
      <c r="E67" s="447">
        <f t="shared" ca="1" si="1"/>
        <v>-11699924.102687728</v>
      </c>
      <c r="F67" s="431"/>
      <c r="G67" s="459">
        <f t="shared" si="8"/>
        <v>5</v>
      </c>
      <c r="H67" s="459">
        <v>60</v>
      </c>
      <c r="I67" s="444">
        <f t="shared" ca="1" si="5"/>
        <v>4012586.7090873518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16719.111287863965</v>
      </c>
      <c r="L67" s="444">
        <f t="shared" ca="1" si="3"/>
        <v>4029305.8203752157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25">
      <c r="A68" s="459">
        <v>61</v>
      </c>
      <c r="B68" s="447">
        <f t="shared" ca="1" si="4"/>
        <v>-11699924.102687728</v>
      </c>
      <c r="C68" s="447">
        <f t="shared" si="0"/>
        <v>259863.64217494545</v>
      </c>
      <c r="D68" s="447">
        <f t="shared" ca="1" si="9"/>
        <v>-563606.64610288863</v>
      </c>
      <c r="E68" s="447">
        <f t="shared" ca="1" si="1"/>
        <v>-12523394.390965562</v>
      </c>
      <c r="F68" s="431"/>
      <c r="G68" s="459">
        <f>G67+1</f>
        <v>6</v>
      </c>
      <c r="H68" s="459">
        <v>61</v>
      </c>
      <c r="I68" s="444">
        <f t="shared" ca="1" si="5"/>
        <v>4029305.8203752157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16788.774251563398</v>
      </c>
      <c r="L68" s="444">
        <f t="shared" ca="1" si="3"/>
        <v>4046094.5946267792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25">
      <c r="A69" s="459">
        <v>62</v>
      </c>
      <c r="B69" s="447">
        <f t="shared" ca="1" si="4"/>
        <v>-12523394.390965562</v>
      </c>
      <c r="C69" s="447">
        <f t="shared" si="0"/>
        <v>259863.64217494545</v>
      </c>
      <c r="D69" s="447">
        <f t="shared" ca="1" si="9"/>
        <v>-563606.64610288863</v>
      </c>
      <c r="E69" s="447">
        <f t="shared" ca="1" si="1"/>
        <v>-13346864.679243397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4046094.5946267792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16858.727477611581</v>
      </c>
      <c r="L69" s="444">
        <f t="shared" ca="1" si="3"/>
        <v>4062953.3221043907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25">
      <c r="A70" s="459">
        <v>63</v>
      </c>
      <c r="B70" s="447">
        <f t="shared" ca="1" si="4"/>
        <v>-13346864.679243397</v>
      </c>
      <c r="C70" s="447">
        <f t="shared" si="0"/>
        <v>259863.64217494545</v>
      </c>
      <c r="D70" s="447">
        <f t="shared" ca="1" si="9"/>
        <v>-563606.64610288863</v>
      </c>
      <c r="E70" s="447">
        <f t="shared" ca="1" si="1"/>
        <v>-14170334.967521232</v>
      </c>
      <c r="F70" s="431"/>
      <c r="G70" s="459">
        <f t="shared" si="10"/>
        <v>6</v>
      </c>
      <c r="H70" s="459">
        <v>63</v>
      </c>
      <c r="I70" s="444">
        <f t="shared" ca="1" si="5"/>
        <v>4062953.3221043907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16928.972175434963</v>
      </c>
      <c r="L70" s="444">
        <f t="shared" ca="1" si="3"/>
        <v>4079882.2942798259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25">
      <c r="A71" s="459">
        <v>64</v>
      </c>
      <c r="B71" s="447">
        <f t="shared" ca="1" si="4"/>
        <v>-14170334.967521232</v>
      </c>
      <c r="C71" s="447">
        <f t="shared" si="0"/>
        <v>259863.64217494545</v>
      </c>
      <c r="D71" s="447">
        <f t="shared" ca="1" si="9"/>
        <v>-563606.64610288863</v>
      </c>
      <c r="E71" s="447">
        <f t="shared" ca="1" si="1"/>
        <v>-14993805.255799066</v>
      </c>
      <c r="F71" s="431"/>
      <c r="G71" s="459">
        <f t="shared" si="10"/>
        <v>6</v>
      </c>
      <c r="H71" s="459">
        <v>64</v>
      </c>
      <c r="I71" s="444">
        <f t="shared" ca="1" si="5"/>
        <v>4079882.2942798259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16999.509559499274</v>
      </c>
      <c r="L71" s="444">
        <f t="shared" ca="1" si="3"/>
        <v>4096881.803839325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25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4096881.803839325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17070.340849330518</v>
      </c>
      <c r="L72" s="444">
        <f t="shared" ca="1" si="3"/>
        <v>4113952.1446886556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25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4113952.1446886556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17141.467269536064</v>
      </c>
      <c r="L73" s="444">
        <f t="shared" ca="1" si="3"/>
        <v>4131093.6119581917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25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4131093.6119581917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17212.890049825797</v>
      </c>
      <c r="L74" s="444">
        <f t="shared" ca="1" si="3"/>
        <v>4148306.5020080176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25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4148306.5020080176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17187.113742055993</v>
      </c>
      <c r="L75" s="444">
        <f t="shared" ca="1" si="3"/>
        <v>4142094.4118354945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25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4142094.4118354945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17161.230033003812</v>
      </c>
      <c r="L76" s="444">
        <f t="shared" ca="1" si="3"/>
        <v>4135856.4379539192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25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4135856.4379539192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17135.238475163915</v>
      </c>
      <c r="L77" s="444">
        <f t="shared" ca="1" si="3"/>
        <v>4129592.4725145041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25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4129592.4725145041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17109.138619166355</v>
      </c>
      <c r="L78" s="444">
        <f t="shared" ca="1" si="3"/>
        <v>4123302.4072190914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25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4123302.4072190914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17082.930013768804</v>
      </c>
      <c r="L79" s="444">
        <f t="shared" ca="1" si="3"/>
        <v>4116986.1333182813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25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4116986.1333182813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17056.61220584876</v>
      </c>
      <c r="L80" s="444">
        <f t="shared" ca="1" si="3"/>
        <v>4110643.5416095508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25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4110643.5416095508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17030.184740395718</v>
      </c>
      <c r="L81" s="444">
        <f t="shared" ca="1" si="3"/>
        <v>4104274.5224353676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25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4104274.5224353676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17003.647160503286</v>
      </c>
      <c r="L82" s="444">
        <f t="shared" ca="1" si="3"/>
        <v>4097878.9656812917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25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4097878.9656812917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16976.999007361304</v>
      </c>
      <c r="L83" s="444">
        <f t="shared" ca="1" si="3"/>
        <v>4091456.7607740741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25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4091456.7607740741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16950.239820247894</v>
      </c>
      <c r="L84" s="444">
        <f t="shared" ca="1" si="3"/>
        <v>4085007.7966797431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25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4085007.7966797431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16923.369136521516</v>
      </c>
      <c r="L85" s="444">
        <f t="shared" ca="1" si="3"/>
        <v>4078531.9619016857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25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4078531.9619016857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16896.386491612942</v>
      </c>
      <c r="L86" s="444">
        <f t="shared" ca="1" si="3"/>
        <v>4072029.1444787197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25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4072029.1444787197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16869.291419017252</v>
      </c>
      <c r="L87" s="444">
        <f t="shared" ca="1" si="3"/>
        <v>4065499.2319831578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25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4065499.2319831578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16842.083450285743</v>
      </c>
      <c r="L88" s="444">
        <f t="shared" ca="1" si="3"/>
        <v>4058942.1115188645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25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4058942.1115188645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16814.762115017857</v>
      </c>
      <c r="L89" s="444">
        <f t="shared" ca="1" si="3"/>
        <v>4052357.6697193035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25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4052357.6697193035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16787.326940853021</v>
      </c>
      <c r="L90" s="444">
        <f t="shared" ca="1" si="3"/>
        <v>4045745.7927455776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25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4045745.7927455776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16759.777453462495</v>
      </c>
      <c r="L91" s="444">
        <f t="shared" ca="1" si="3"/>
        <v>4039106.3662844612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25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4039106.3662844612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16732.113176541177</v>
      </c>
      <c r="L92" s="444">
        <f t="shared" ca="1" si="3"/>
        <v>4032439.2755464236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25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4032439.2755464236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16704.333631799353</v>
      </c>
      <c r="L93" s="444">
        <f t="shared" ca="1" si="3"/>
        <v>4025744.4052636442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25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4025744.4052636442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16676.438338954438</v>
      </c>
      <c r="L94" s="444">
        <f t="shared" ca="1" si="3"/>
        <v>4019021.6396880196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25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4019021.6396880196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16648.426815722672</v>
      </c>
      <c r="L95" s="444">
        <f t="shared" ca="1" si="3"/>
        <v>4012270.8625891632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25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4012270.8625891632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16620.298577810769</v>
      </c>
      <c r="L96" s="444">
        <f t="shared" ca="1" si="3"/>
        <v>4005491.9572523949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25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4005491.9572523949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16592.053138907566</v>
      </c>
      <c r="L97" s="444">
        <f t="shared" ca="1" si="3"/>
        <v>3998684.8064767234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25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3998684.8064767234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16563.6900106756</v>
      </c>
      <c r="L98" s="444">
        <f t="shared" ca="1" si="3"/>
        <v>3991849.2925728201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25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3991849.2925728201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16535.208702742671</v>
      </c>
      <c r="L99" s="444">
        <f t="shared" ca="1" si="3"/>
        <v>3984985.2973609837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25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3984985.2973609837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16506.608722693352</v>
      </c>
      <c r="L100" s="444">
        <f t="shared" ca="1" si="3"/>
        <v>3978092.702169098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25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3978092.702169098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16477.889576060494</v>
      </c>
      <c r="L101" s="444">
        <f t="shared" ca="1" si="3"/>
        <v>3971171.3878305797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25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3971171.3878305797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16449.050766316668</v>
      </c>
      <c r="L102" s="444">
        <f t="shared" ca="1" si="3"/>
        <v>3964221.2346823174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25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3964221.2346823174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16420.091794865577</v>
      </c>
      <c r="L103" s="444">
        <f t="shared" ca="1" si="3"/>
        <v>3957242.122562604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25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3957242.122562604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16391.012161033439</v>
      </c>
      <c r="L104" s="444">
        <f t="shared" ca="1" si="3"/>
        <v>3950233.9308090582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25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3950233.9308090582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16369.077613726997</v>
      </c>
      <c r="L105" s="444">
        <f t="shared" ca="1" si="3"/>
        <v>3944947.7049082066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25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3944947.7049082066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16347.05167247345</v>
      </c>
      <c r="L106" s="444">
        <f t="shared" ca="1" si="3"/>
        <v>3939639.4530661013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25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3939639.4530661013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16324.933956464674</v>
      </c>
      <c r="L107" s="444">
        <f t="shared" ca="1" si="3"/>
        <v>3934309.0835079872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25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3934309.0835079872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16302.724083305868</v>
      </c>
      <c r="L108" s="444">
        <f t="shared" ca="1" si="3"/>
        <v>3928956.5040767142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25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3928956.5040767142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16280.421669008896</v>
      </c>
      <c r="L109" s="444">
        <f t="shared" ca="1" si="3"/>
        <v>3923581.622231144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25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3923581.622231144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16258.026327985688</v>
      </c>
      <c r="L110" s="444">
        <f t="shared" ca="1" si="3"/>
        <v>3918184.345044551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25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3918184.345044551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16235.53767304155</v>
      </c>
      <c r="L111" s="444">
        <f t="shared" ca="1" si="3"/>
        <v>3912764.5792030138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25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3912764.5792030138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16212.955315368479</v>
      </c>
      <c r="L112" s="444">
        <f t="shared" ca="1" si="3"/>
        <v>3907322.2310038032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25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3907322.2310038032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16190.278864538435</v>
      </c>
      <c r="L113" s="444">
        <f t="shared" ca="1" si="3"/>
        <v>3901857.2063537627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25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3901857.2063537627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16167.5079284966</v>
      </c>
      <c r="L114" s="444">
        <f t="shared" ca="1" si="3"/>
        <v>3896369.4107676805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25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3896369.4107676805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16144.642113554588</v>
      </c>
      <c r="L115" s="444">
        <f t="shared" ca="1" si="3"/>
        <v>3890858.7493666564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25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3890858.7493666564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16121.681024383657</v>
      </c>
      <c r="L116" s="444">
        <f t="shared" ca="1" si="3"/>
        <v>3885325.1268764613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25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3885325.1268764613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16098.624264007845</v>
      </c>
      <c r="L117" s="444">
        <f t="shared" ca="1" si="3"/>
        <v>3879768.4476258904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25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3879768.4476258904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16075.471433797131</v>
      </c>
      <c r="L118" s="444">
        <f t="shared" ca="1" si="3"/>
        <v>3874188.6155451084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25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3874188.6155451084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16052.22213346054</v>
      </c>
      <c r="L119" s="444">
        <f t="shared" ca="1" si="3"/>
        <v>3868585.5341639901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25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3868585.5341639901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16028.875961039214</v>
      </c>
      <c r="L120" s="444">
        <f t="shared" ca="1" si="3"/>
        <v>3862959.1066104504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25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3862959.1066104504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16005.432512899466</v>
      </c>
      <c r="L121" s="444">
        <f t="shared" ca="1" si="3"/>
        <v>3857309.235608771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25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3857309.235608771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15981.891383725801</v>
      </c>
      <c r="L122" s="444">
        <f t="shared" ca="1" si="3"/>
        <v>3851635.8234779178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25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3851635.8234779178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15958.252166513912</v>
      </c>
      <c r="L123" s="444">
        <f t="shared" ca="1" si="3"/>
        <v>3845938.7721298528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25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3845938.7721298528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15934.514452563642</v>
      </c>
      <c r="L124" s="444">
        <f t="shared" ca="1" si="3"/>
        <v>3840217.9830678375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25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3840217.9830678375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15910.677831471912</v>
      </c>
      <c r="L125" s="444">
        <f t="shared" ca="1" si="3"/>
        <v>3834473.3573847306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25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3834473.3573847306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15886.741891125632</v>
      </c>
      <c r="L126" s="444">
        <f t="shared" ca="1" si="3"/>
        <v>3828704.7957612774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25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3828704.7957612774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15862.706217694575</v>
      </c>
      <c r="L127" s="444">
        <f t="shared" ca="1" si="3"/>
        <v>3822912.1984643932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25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3822912.1984643932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15838.570395624223</v>
      </c>
      <c r="L128" s="444">
        <f t="shared" ca="1" si="3"/>
        <v>3817095.4653454386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25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3817095.4653454386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15814.334007628584</v>
      </c>
      <c r="L129" s="444">
        <f t="shared" ca="1" si="3"/>
        <v>3811254.4958384885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25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3811254.4958384885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15789.996634682957</v>
      </c>
      <c r="L130" s="444">
        <f t="shared" ca="1" si="3"/>
        <v>3805389.1889585927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25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3805389.1889585927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15765.557856016721</v>
      </c>
      <c r="L131" s="444">
        <f t="shared" ca="1" si="3"/>
        <v>3799499.4433000307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25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3799499.4433000307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15741.017249106049</v>
      </c>
      <c r="L132" s="444">
        <f t="shared" ca="1" si="3"/>
        <v>3793585.1570345578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25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3793585.1570345578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15716.374389666578</v>
      </c>
      <c r="L133" s="444">
        <f t="shared" ca="1" si="3"/>
        <v>3787646.2279096455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25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3787646.2279096455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15691.628851646112</v>
      </c>
      <c r="L134" s="444">
        <f t="shared" ca="1" si="3"/>
        <v>3781682.5532467128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25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3781682.5532467128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15666.780207217225</v>
      </c>
      <c r="L135" s="444">
        <f t="shared" ca="1" si="3"/>
        <v>3775694.0299393511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25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3775694.0299393511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15641.828026769885</v>
      </c>
      <c r="L136" s="444">
        <f t="shared" ca="1" si="3"/>
        <v>3769680.554451542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25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3769680.554451542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15616.771878904014</v>
      </c>
      <c r="L137" s="444">
        <f t="shared" ca="1" si="3"/>
        <v>3763642.0228158673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25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3763642.0228158673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15591.611330422033</v>
      </c>
      <c r="L138" s="444">
        <f t="shared" ca="1" si="3"/>
        <v>3757578.3306317106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25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3757578.3306317106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15566.345946321382</v>
      </c>
      <c r="L139" s="444">
        <f t="shared" ca="1" si="3"/>
        <v>3751489.373063453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25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3751489.373063453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15540.975289786975</v>
      </c>
      <c r="L140" s="444">
        <f t="shared" ca="1" si="3"/>
        <v>3745375.0448386613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25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3745375.0448386613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15515.498922183679</v>
      </c>
      <c r="L141" s="444">
        <f t="shared" ca="1" si="3"/>
        <v>3739235.2402462661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25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3739235.2402462661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15489.916403048697</v>
      </c>
      <c r="L142" s="444">
        <f t="shared" ca="1" si="3"/>
        <v>3733069.853134736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25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3733069.853134736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15464.227290083987</v>
      </c>
      <c r="L143" s="444">
        <f t="shared" ca="1" si="3"/>
        <v>3726878.7769102412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25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3726878.7769102412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15438.431139148594</v>
      </c>
      <c r="L144" s="444">
        <f t="shared" ca="1" si="3"/>
        <v>3720661.9045348112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25">
      <c r="G145" s="459">
        <f t="shared" si="16"/>
        <v>12</v>
      </c>
      <c r="H145" s="459">
        <v>138</v>
      </c>
      <c r="I145" s="444">
        <f t="shared" ca="1" si="5"/>
        <v>3720661.9045348112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15412.527504250967</v>
      </c>
      <c r="L145" s="444">
        <f t="shared" ca="1" si="3"/>
        <v>3714419.1285244832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25">
      <c r="G146" s="459">
        <f t="shared" si="16"/>
        <v>12</v>
      </c>
      <c r="H146" s="459">
        <v>139</v>
      </c>
      <c r="I146" s="444">
        <f t="shared" ca="1" si="5"/>
        <v>3714419.1285244832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15386.515937541266</v>
      </c>
      <c r="L146" s="444">
        <f t="shared" ca="1" si="3"/>
        <v>3708150.3409474455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25">
      <c r="G147" s="459">
        <f t="shared" si="16"/>
        <v>12</v>
      </c>
      <c r="H147" s="459">
        <v>140</v>
      </c>
      <c r="I147" s="444">
        <f t="shared" ca="1" si="5"/>
        <v>3708150.3409474455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15360.395989303614</v>
      </c>
      <c r="L147" s="444">
        <f t="shared" ca="1" si="3"/>
        <v>3701855.4334221701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25">
      <c r="G148" s="459">
        <f t="shared" si="16"/>
        <v>12</v>
      </c>
      <c r="H148" s="459">
        <v>141</v>
      </c>
      <c r="I148" s="444">
        <f t="shared" ca="1" si="5"/>
        <v>3701855.4334221701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15334.167207948296</v>
      </c>
      <c r="L148" s="444">
        <f t="shared" ca="1" si="3"/>
        <v>3695534.2971155397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25">
      <c r="G149" s="459">
        <f t="shared" si="16"/>
        <v>12</v>
      </c>
      <c r="H149" s="459">
        <v>142</v>
      </c>
      <c r="I149" s="444">
        <f t="shared" ca="1" si="5"/>
        <v>3695534.2971155397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15307.829140004002</v>
      </c>
      <c r="L149" s="444">
        <f t="shared" ca="1" si="3"/>
        <v>3689186.8227409646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25">
      <c r="G150" s="459">
        <f t="shared" si="16"/>
        <v>12</v>
      </c>
      <c r="H150" s="459">
        <v>143</v>
      </c>
      <c r="I150" s="444">
        <f t="shared" ca="1" si="5"/>
        <v>3689186.8227409646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15281.38133010994</v>
      </c>
      <c r="L150" s="444">
        <f t="shared" ca="1" si="3"/>
        <v>3682812.9005564959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25">
      <c r="G151" s="459">
        <f t="shared" si="16"/>
        <v>12</v>
      </c>
      <c r="H151" s="459">
        <v>144</v>
      </c>
      <c r="I151" s="444">
        <f t="shared" ca="1" si="5"/>
        <v>3682812.9005564959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15254.823321007989</v>
      </c>
      <c r="L151" s="444">
        <f t="shared" ca="1" si="3"/>
        <v>3676412.4203629252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25">
      <c r="G152" s="459">
        <f>G151+1</f>
        <v>13</v>
      </c>
      <c r="H152" s="459">
        <v>145</v>
      </c>
      <c r="I152" s="444">
        <f t="shared" ca="1" si="5"/>
        <v>3676412.4203629252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15228.154653534775</v>
      </c>
      <c r="L152" s="444">
        <f t="shared" ca="1" si="3"/>
        <v>3669985.2715018811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25">
      <c r="G153" s="459">
        <f t="shared" ref="G153:G163" si="17">G152</f>
        <v>13</v>
      </c>
      <c r="H153" s="459">
        <v>146</v>
      </c>
      <c r="I153" s="444">
        <f t="shared" ca="1" si="5"/>
        <v>3669985.2715018811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15201.374866613756</v>
      </c>
      <c r="L153" s="444">
        <f t="shared" ca="1" si="3"/>
        <v>3663531.3428539159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25">
      <c r="G154" s="459">
        <f t="shared" si="17"/>
        <v>13</v>
      </c>
      <c r="H154" s="459">
        <v>147</v>
      </c>
      <c r="I154" s="444">
        <f t="shared" ca="1" si="5"/>
        <v>3663531.3428539159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15174.48349724724</v>
      </c>
      <c r="L154" s="444">
        <f t="shared" ca="1" si="3"/>
        <v>3657050.5228365841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25">
      <c r="G155" s="459">
        <f t="shared" si="17"/>
        <v>13</v>
      </c>
      <c r="H155" s="459">
        <v>148</v>
      </c>
      <c r="I155" s="444">
        <f t="shared" ca="1" si="5"/>
        <v>3657050.5228365841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15147.480080508356</v>
      </c>
      <c r="L155" s="444">
        <f t="shared" ca="1" si="3"/>
        <v>3650542.6994025134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25">
      <c r="G156" s="459">
        <f t="shared" si="17"/>
        <v>13</v>
      </c>
      <c r="H156" s="459">
        <v>149</v>
      </c>
      <c r="I156" s="444">
        <f t="shared" ca="1" si="5"/>
        <v>3650542.6994025134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15120.364149533059</v>
      </c>
      <c r="L156" s="444">
        <f t="shared" ca="1" si="3"/>
        <v>3644007.7600374678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25">
      <c r="G157" s="459">
        <f t="shared" si="17"/>
        <v>13</v>
      </c>
      <c r="H157" s="459">
        <v>150</v>
      </c>
      <c r="I157" s="444">
        <f t="shared" ca="1" si="5"/>
        <v>3644007.7600374678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15093.13523551204</v>
      </c>
      <c r="L157" s="444">
        <f t="shared" ca="1" si="3"/>
        <v>3637445.5917584011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25">
      <c r="G158" s="459">
        <f t="shared" si="17"/>
        <v>13</v>
      </c>
      <c r="H158" s="459">
        <v>151</v>
      </c>
      <c r="I158" s="444">
        <f t="shared" ca="1" si="5"/>
        <v>3637445.5917584011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15065.792867682592</v>
      </c>
      <c r="L158" s="444">
        <f t="shared" ca="1" si="3"/>
        <v>3630856.0811115047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25">
      <c r="G159" s="459">
        <f t="shared" si="17"/>
        <v>13</v>
      </c>
      <c r="H159" s="459">
        <v>152</v>
      </c>
      <c r="I159" s="444">
        <f t="shared" ca="1" si="5"/>
        <v>3630856.0811115047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15038.336573320525</v>
      </c>
      <c r="L159" s="444">
        <f t="shared" ca="1" si="3"/>
        <v>3624239.1141702463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25">
      <c r="G160" s="459">
        <f t="shared" si="17"/>
        <v>13</v>
      </c>
      <c r="H160" s="459">
        <v>153</v>
      </c>
      <c r="I160" s="444">
        <f t="shared" ca="1" si="5"/>
        <v>3624239.1141702463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15010.765877731947</v>
      </c>
      <c r="L160" s="444">
        <f t="shared" ca="1" si="3"/>
        <v>3617594.5765333995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25">
      <c r="G161" s="459">
        <f t="shared" si="17"/>
        <v>13</v>
      </c>
      <c r="H161" s="459">
        <v>154</v>
      </c>
      <c r="I161" s="444">
        <f t="shared" ca="1" si="5"/>
        <v>3617594.5765333995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14983.080304245084</v>
      </c>
      <c r="L161" s="444">
        <f t="shared" ca="1" si="3"/>
        <v>3610922.3533230657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25">
      <c r="G162" s="459">
        <f t="shared" si="17"/>
        <v>13</v>
      </c>
      <c r="H162" s="459">
        <v>155</v>
      </c>
      <c r="I162" s="444">
        <f t="shared" ca="1" si="5"/>
        <v>3610922.3533230657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14955.279374202028</v>
      </c>
      <c r="L162" s="444">
        <f t="shared" ca="1" si="3"/>
        <v>3604222.3291826891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25">
      <c r="G163" s="459">
        <f t="shared" si="17"/>
        <v>13</v>
      </c>
      <c r="H163" s="459">
        <v>156</v>
      </c>
      <c r="I163" s="444">
        <f t="shared" ca="1" si="5"/>
        <v>3604222.3291826891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14927.362606950461</v>
      </c>
      <c r="L163" s="444">
        <f t="shared" ca="1" si="3"/>
        <v>3597494.3882750608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25">
      <c r="G164" s="459">
        <f>G163+1</f>
        <v>14</v>
      </c>
      <c r="H164" s="459">
        <v>157</v>
      </c>
      <c r="I164" s="444">
        <f t="shared" ca="1" si="5"/>
        <v>3597494.3882750608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14899.329519835341</v>
      </c>
      <c r="L164" s="444">
        <f t="shared" ca="1" si="3"/>
        <v>3590738.4142803173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25">
      <c r="G165" s="459">
        <f t="shared" ref="G165:G175" si="18">G164</f>
        <v>14</v>
      </c>
      <c r="H165" s="459">
        <v>158</v>
      </c>
      <c r="I165" s="444">
        <f t="shared" ca="1" si="5"/>
        <v>3590738.4142803173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14871.179628190579</v>
      </c>
      <c r="L165" s="444">
        <f t="shared" ca="1" si="3"/>
        <v>3583954.290393929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25">
      <c r="G166" s="459">
        <f t="shared" si="18"/>
        <v>14</v>
      </c>
      <c r="H166" s="459">
        <v>159</v>
      </c>
      <c r="I166" s="444">
        <f t="shared" ca="1" si="5"/>
        <v>3583954.290393929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14842.912445330625</v>
      </c>
      <c r="L166" s="444">
        <f t="shared" ca="1" si="3"/>
        <v>3577141.8993246807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25">
      <c r="G167" s="459">
        <f t="shared" si="18"/>
        <v>14</v>
      </c>
      <c r="H167" s="459">
        <v>160</v>
      </c>
      <c r="I167" s="444">
        <f t="shared" ca="1" si="5"/>
        <v>3577141.8993246807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14814.527482542091</v>
      </c>
      <c r="L167" s="444">
        <f t="shared" ca="1" si="3"/>
        <v>3570301.123292644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25">
      <c r="G168" s="459">
        <f t="shared" si="18"/>
        <v>14</v>
      </c>
      <c r="H168" s="459">
        <v>161</v>
      </c>
      <c r="I168" s="444">
        <f t="shared" ca="1" si="5"/>
        <v>3570301.123292644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14786.024249075272</v>
      </c>
      <c r="L168" s="444">
        <f t="shared" ca="1" si="3"/>
        <v>3563431.8440271406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25">
      <c r="G169" s="459">
        <f t="shared" si="18"/>
        <v>14</v>
      </c>
      <c r="H169" s="459">
        <v>162</v>
      </c>
      <c r="I169" s="444">
        <f t="shared" ca="1" si="5"/>
        <v>3563431.8440271406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14757.402252135676</v>
      </c>
      <c r="L169" s="444">
        <f t="shared" ca="1" si="3"/>
        <v>3556533.9427646976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25">
      <c r="G170" s="459">
        <f t="shared" si="18"/>
        <v>14</v>
      </c>
      <c r="H170" s="459">
        <v>163</v>
      </c>
      <c r="I170" s="444">
        <f t="shared" ca="1" si="5"/>
        <v>3556533.9427646976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14728.660996875493</v>
      </c>
      <c r="L170" s="444">
        <f t="shared" ca="1" si="3"/>
        <v>3549607.300246994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25">
      <c r="G171" s="459">
        <f t="shared" si="18"/>
        <v>14</v>
      </c>
      <c r="H171" s="459">
        <v>164</v>
      </c>
      <c r="I171" s="444">
        <f t="shared" ca="1" si="5"/>
        <v>3549607.300246994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14699.799986385064</v>
      </c>
      <c r="L171" s="444">
        <f t="shared" ca="1" si="3"/>
        <v>3542651.7967188004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25">
      <c r="G172" s="459">
        <f t="shared" si="18"/>
        <v>14</v>
      </c>
      <c r="H172" s="459">
        <v>165</v>
      </c>
      <c r="I172" s="444">
        <f t="shared" ca="1" si="5"/>
        <v>3542651.7967188004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14670.818721684258</v>
      </c>
      <c r="L172" s="444">
        <f t="shared" ca="1" si="3"/>
        <v>3535667.3119259058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25">
      <c r="G173" s="459">
        <f t="shared" si="18"/>
        <v>14</v>
      </c>
      <c r="H173" s="459">
        <v>166</v>
      </c>
      <c r="I173" s="444">
        <f t="shared" ca="1" si="5"/>
        <v>3535667.3119259058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14641.716701713862</v>
      </c>
      <c r="L173" s="444">
        <f t="shared" ca="1" si="3"/>
        <v>3528653.7251130408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25">
      <c r="G174" s="459">
        <f t="shared" si="18"/>
        <v>14</v>
      </c>
      <c r="H174" s="459">
        <v>167</v>
      </c>
      <c r="I174" s="444">
        <f t="shared" ca="1" si="5"/>
        <v>3528653.7251130408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14612.493423326925</v>
      </c>
      <c r="L174" s="444">
        <f t="shared" ca="1" si="3"/>
        <v>3521610.9150217888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25">
      <c r="G175" s="459">
        <f t="shared" si="18"/>
        <v>14</v>
      </c>
      <c r="H175" s="459">
        <v>168</v>
      </c>
      <c r="I175" s="444">
        <f t="shared" ca="1" si="5"/>
        <v>3521610.9150217888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14583.148381280043</v>
      </c>
      <c r="L175" s="444">
        <f t="shared" ca="1" si="3"/>
        <v>3514538.7598884902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25">
      <c r="G176" s="459">
        <f>G175+1</f>
        <v>15</v>
      </c>
      <c r="H176" s="459">
        <v>169</v>
      </c>
      <c r="I176" s="444">
        <f t="shared" ca="1" si="5"/>
        <v>3514538.7598884902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14553.681068224632</v>
      </c>
      <c r="L176" s="444">
        <f t="shared" ca="1" si="3"/>
        <v>3507437.1374421362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25">
      <c r="G177" s="459">
        <f t="shared" ref="G177:G187" si="19">G176</f>
        <v>15</v>
      </c>
      <c r="H177" s="459">
        <v>170</v>
      </c>
      <c r="I177" s="444">
        <f t="shared" ca="1" si="5"/>
        <v>3507437.1374421362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14524.090974698156</v>
      </c>
      <c r="L177" s="444">
        <f t="shared" ca="1" si="3"/>
        <v>3500305.9249022556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25">
      <c r="G178" s="459">
        <f t="shared" si="19"/>
        <v>15</v>
      </c>
      <c r="H178" s="459">
        <v>171</v>
      </c>
      <c r="I178" s="444">
        <f t="shared" ca="1" si="5"/>
        <v>3500305.9249022556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14494.37758911532</v>
      </c>
      <c r="L178" s="444">
        <f t="shared" ca="1" si="3"/>
        <v>3493144.9989767922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25">
      <c r="G179" s="459">
        <f t="shared" si="19"/>
        <v>15</v>
      </c>
      <c r="H179" s="459">
        <v>172</v>
      </c>
      <c r="I179" s="444">
        <f t="shared" ca="1" si="5"/>
        <v>3493144.9989767922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14464.540397759223</v>
      </c>
      <c r="L179" s="444">
        <f t="shared" ca="1" si="3"/>
        <v>3485954.2358599724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25">
      <c r="G180" s="459">
        <f t="shared" si="19"/>
        <v>15</v>
      </c>
      <c r="H180" s="459">
        <v>173</v>
      </c>
      <c r="I180" s="444">
        <f t="shared" ca="1" si="5"/>
        <v>3485954.2358599724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14434.578884772474</v>
      </c>
      <c r="L180" s="444">
        <f t="shared" ca="1" si="3"/>
        <v>3478733.5112301661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25">
      <c r="G181" s="459">
        <f t="shared" si="19"/>
        <v>15</v>
      </c>
      <c r="H181" s="459">
        <v>174</v>
      </c>
      <c r="I181" s="444">
        <f t="shared" ca="1" si="5"/>
        <v>3478733.5112301661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14404.492532148281</v>
      </c>
      <c r="L181" s="444">
        <f t="shared" ca="1" si="3"/>
        <v>3471482.7002477357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25">
      <c r="G182" s="459">
        <f t="shared" si="19"/>
        <v>15</v>
      </c>
      <c r="H182" s="459">
        <v>175</v>
      </c>
      <c r="I182" s="444">
        <f t="shared" ca="1" si="5"/>
        <v>3471482.7002477357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14374.280819721487</v>
      </c>
      <c r="L182" s="444">
        <f t="shared" ca="1" si="3"/>
        <v>3464201.6775528784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25">
      <c r="G183" s="459">
        <f t="shared" si="19"/>
        <v>15</v>
      </c>
      <c r="H183" s="459">
        <v>176</v>
      </c>
      <c r="I183" s="444">
        <f t="shared" ca="1" si="5"/>
        <v>3464201.6775528784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14343.943225159581</v>
      </c>
      <c r="L183" s="444">
        <f t="shared" ca="1" si="3"/>
        <v>3456890.3172634593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25">
      <c r="G184" s="459">
        <f t="shared" si="19"/>
        <v>15</v>
      </c>
      <c r="H184" s="459">
        <v>177</v>
      </c>
      <c r="I184" s="444">
        <f t="shared" ca="1" si="5"/>
        <v>3456890.3172634593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14313.479223953669</v>
      </c>
      <c r="L184" s="444">
        <f t="shared" ca="1" si="3"/>
        <v>3449548.492972834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25">
      <c r="G185" s="459">
        <f t="shared" si="19"/>
        <v>15</v>
      </c>
      <c r="H185" s="459">
        <v>178</v>
      </c>
      <c r="I185" s="444">
        <f t="shared" ca="1" si="5"/>
        <v>3449548.492972834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14282.888289409397</v>
      </c>
      <c r="L185" s="444">
        <f t="shared" ca="1" si="3"/>
        <v>3442176.0777476644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25">
      <c r="G186" s="459">
        <f t="shared" si="19"/>
        <v>15</v>
      </c>
      <c r="H186" s="459">
        <v>179</v>
      </c>
      <c r="I186" s="444">
        <f t="shared" ca="1" si="5"/>
        <v>3442176.0777476644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14252.169892637856</v>
      </c>
      <c r="L186" s="444">
        <f t="shared" ca="1" si="3"/>
        <v>3434772.9441257236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25">
      <c r="G187" s="459">
        <f t="shared" si="19"/>
        <v>15</v>
      </c>
      <c r="H187" s="459">
        <v>180</v>
      </c>
      <c r="I187" s="444">
        <f t="shared" ca="1" si="5"/>
        <v>3434772.9441257236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14221.323502546435</v>
      </c>
      <c r="L187" s="444">
        <f t="shared" ca="1" si="3"/>
        <v>3427338.9641136914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25">
      <c r="G188" s="459">
        <f>G187+1</f>
        <v>16</v>
      </c>
      <c r="H188" s="459">
        <v>181</v>
      </c>
      <c r="I188" s="444">
        <f t="shared" ca="1" si="5"/>
        <v>3427338.9641136914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14190.348585829635</v>
      </c>
      <c r="L188" s="444">
        <f t="shared" ca="1" si="3"/>
        <v>3419874.0091849421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25">
      <c r="G189" s="459">
        <f t="shared" ref="G189:G199" si="20">G188</f>
        <v>16</v>
      </c>
      <c r="H189" s="459">
        <v>182</v>
      </c>
      <c r="I189" s="444">
        <f t="shared" ca="1" si="5"/>
        <v>3419874.0091849421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14159.244606959848</v>
      </c>
      <c r="L189" s="444">
        <f t="shared" ca="1" si="3"/>
        <v>3412377.9502773229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25">
      <c r="G190" s="459">
        <f t="shared" si="20"/>
        <v>16</v>
      </c>
      <c r="H190" s="459">
        <v>183</v>
      </c>
      <c r="I190" s="444">
        <f t="shared" ca="1" si="5"/>
        <v>3412377.9502773229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14128.011028178102</v>
      </c>
      <c r="L190" s="444">
        <f t="shared" ca="1" si="3"/>
        <v>3404850.6577909221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25">
      <c r="G191" s="459">
        <f t="shared" si="20"/>
        <v>16</v>
      </c>
      <c r="H191" s="459">
        <v>184</v>
      </c>
      <c r="I191" s="444">
        <f t="shared" ca="1" si="5"/>
        <v>3404850.6577909221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14096.647309484762</v>
      </c>
      <c r="L191" s="444">
        <f t="shared" ca="1" si="3"/>
        <v>3397292.0015858281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25">
      <c r="G192" s="459">
        <f t="shared" si="20"/>
        <v>16</v>
      </c>
      <c r="H192" s="459">
        <v>185</v>
      </c>
      <c r="I192" s="444">
        <f t="shared" ca="1" si="5"/>
        <v>3397292.0015858281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14065.152908630205</v>
      </c>
      <c r="L192" s="444">
        <f t="shared" ca="1" si="3"/>
        <v>3389701.8509798795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25">
      <c r="G193" s="459">
        <f t="shared" si="20"/>
        <v>16</v>
      </c>
      <c r="H193" s="459">
        <v>186</v>
      </c>
      <c r="I193" s="444">
        <f t="shared" ca="1" si="5"/>
        <v>3389701.8509798795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14033.527281105418</v>
      </c>
      <c r="L193" s="444">
        <f t="shared" ca="1" si="3"/>
        <v>3382080.0747464062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25">
      <c r="G194" s="459">
        <f t="shared" si="20"/>
        <v>16</v>
      </c>
      <c r="H194" s="459">
        <v>187</v>
      </c>
      <c r="I194" s="444">
        <f t="shared" ca="1" si="5"/>
        <v>3382080.0747464062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14001.769880132615</v>
      </c>
      <c r="L194" s="444">
        <f t="shared" ca="1" si="3"/>
        <v>3374426.5411119601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25">
      <c r="G195" s="459">
        <f t="shared" si="20"/>
        <v>16</v>
      </c>
      <c r="H195" s="459">
        <v>188</v>
      </c>
      <c r="I195" s="444">
        <f t="shared" ca="1" si="5"/>
        <v>3374426.5411119601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13969.880156655754</v>
      </c>
      <c r="L195" s="444">
        <f t="shared" ca="1" si="3"/>
        <v>3366741.117754037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25">
      <c r="G196" s="459">
        <f t="shared" si="20"/>
        <v>16</v>
      </c>
      <c r="H196" s="459">
        <v>189</v>
      </c>
      <c r="I196" s="444">
        <f t="shared" ca="1" si="5"/>
        <v>3366741.117754037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13937.857559331078</v>
      </c>
      <c r="L196" s="444">
        <f t="shared" ca="1" si="3"/>
        <v>3359023.6717987894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25">
      <c r="G197" s="459">
        <f t="shared" si="20"/>
        <v>16</v>
      </c>
      <c r="H197" s="459">
        <v>190</v>
      </c>
      <c r="I197" s="444">
        <f t="shared" ca="1" si="5"/>
        <v>3359023.6717987894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13905.701534517544</v>
      </c>
      <c r="L197" s="444">
        <f t="shared" ca="1" si="3"/>
        <v>3351274.0698187281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25">
      <c r="G198" s="459">
        <f t="shared" si="20"/>
        <v>16</v>
      </c>
      <c r="H198" s="459">
        <v>191</v>
      </c>
      <c r="I198" s="444">
        <f t="shared" ca="1" si="5"/>
        <v>3351274.0698187281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13873.411526267286</v>
      </c>
      <c r="L198" s="444">
        <f t="shared" ca="1" si="3"/>
        <v>3343492.1778304167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25">
      <c r="G199" s="459">
        <f t="shared" si="20"/>
        <v>16</v>
      </c>
      <c r="H199" s="459">
        <v>192</v>
      </c>
      <c r="I199" s="444">
        <f t="shared" ca="1" si="5"/>
        <v>3343492.1778304167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13840.986976315991</v>
      </c>
      <c r="L199" s="444">
        <f t="shared" ca="1" si="3"/>
        <v>3335677.8612921541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25">
      <c r="G200" s="459">
        <f>G199+1</f>
        <v>17</v>
      </c>
      <c r="H200" s="459">
        <v>193</v>
      </c>
      <c r="I200" s="444">
        <f t="shared" ca="1" si="5"/>
        <v>3335677.8612921541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13808.427324073229</v>
      </c>
      <c r="L200" s="444">
        <f t="shared" ca="1" si="3"/>
        <v>3327830.9851016486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25">
      <c r="G201" s="459">
        <f t="shared" ref="G201:G211" si="21">G200</f>
        <v>17</v>
      </c>
      <c r="H201" s="459">
        <v>194</v>
      </c>
      <c r="I201" s="444">
        <f t="shared" ca="1" si="5"/>
        <v>3327830.9851016486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13775.73200661279</v>
      </c>
      <c r="L201" s="444">
        <f t="shared" ca="1" si="3"/>
        <v>3319951.4135936825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25">
      <c r="G202" s="459">
        <f t="shared" si="21"/>
        <v>17</v>
      </c>
      <c r="H202" s="459">
        <v>195</v>
      </c>
      <c r="I202" s="444">
        <f t="shared" ca="1" si="5"/>
        <v>3319951.4135936825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13742.900458662931</v>
      </c>
      <c r="L202" s="444">
        <f t="shared" ca="1" si="3"/>
        <v>3312039.0105377664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25">
      <c r="G203" s="459">
        <f t="shared" si="21"/>
        <v>17</v>
      </c>
      <c r="H203" s="459">
        <v>196</v>
      </c>
      <c r="I203" s="444">
        <f t="shared" ca="1" si="5"/>
        <v>3312039.0105377664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13709.932112596616</v>
      </c>
      <c r="L203" s="444">
        <f t="shared" ca="1" si="3"/>
        <v>3304093.639135784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25">
      <c r="G204" s="459">
        <f t="shared" si="21"/>
        <v>17</v>
      </c>
      <c r="H204" s="459">
        <v>197</v>
      </c>
      <c r="I204" s="444">
        <f t="shared" ca="1" si="5"/>
        <v>3304093.639135784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13676.826398421688</v>
      </c>
      <c r="L204" s="444">
        <f t="shared" ca="1" si="3"/>
        <v>3296115.1620196267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25">
      <c r="G205" s="459">
        <f t="shared" si="21"/>
        <v>17</v>
      </c>
      <c r="H205" s="459">
        <v>198</v>
      </c>
      <c r="I205" s="444">
        <f t="shared" ca="1" si="5"/>
        <v>3296115.1620196267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13643.582743771034</v>
      </c>
      <c r="L205" s="444">
        <f t="shared" ca="1" si="3"/>
        <v>3288103.4412488188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25">
      <c r="G206" s="459">
        <f t="shared" si="21"/>
        <v>17</v>
      </c>
      <c r="H206" s="459">
        <v>199</v>
      </c>
      <c r="I206" s="444">
        <f t="shared" ca="1" si="5"/>
        <v>3288103.4412488188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13610.200573892665</v>
      </c>
      <c r="L206" s="444">
        <f t="shared" ca="1" si="3"/>
        <v>3280058.3383081327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25">
      <c r="G207" s="459">
        <f t="shared" si="21"/>
        <v>17</v>
      </c>
      <c r="H207" s="459">
        <v>200</v>
      </c>
      <c r="I207" s="444">
        <f t="shared" ca="1" si="5"/>
        <v>3280058.3383081327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13576.679311639808</v>
      </c>
      <c r="L207" s="444">
        <f t="shared" ca="1" si="3"/>
        <v>3271979.7141051935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25">
      <c r="G208" s="459">
        <f t="shared" si="21"/>
        <v>17</v>
      </c>
      <c r="H208" s="459">
        <v>201</v>
      </c>
      <c r="I208" s="444">
        <f t="shared" ca="1" si="5"/>
        <v>3271979.7141051935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13543.018377460894</v>
      </c>
      <c r="L208" s="444">
        <f t="shared" ca="1" si="3"/>
        <v>3263867.4289680757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25">
      <c r="G209" s="459">
        <f t="shared" si="21"/>
        <v>17</v>
      </c>
      <c r="H209" s="459">
        <v>202</v>
      </c>
      <c r="I209" s="444">
        <f t="shared" ca="1" si="5"/>
        <v>3263867.4289680757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13509.21718938957</v>
      </c>
      <c r="L209" s="444">
        <f t="shared" ca="1" si="3"/>
        <v>3255721.3426428866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25">
      <c r="G210" s="459">
        <f t="shared" si="21"/>
        <v>17</v>
      </c>
      <c r="H210" s="459">
        <v>203</v>
      </c>
      <c r="I210" s="444">
        <f t="shared" ca="1" si="5"/>
        <v>3255721.3426428866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13475.275163034616</v>
      </c>
      <c r="L210" s="444">
        <f t="shared" ca="1" si="3"/>
        <v>3247541.3142913422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25">
      <c r="G211" s="459">
        <f t="shared" si="21"/>
        <v>17</v>
      </c>
      <c r="H211" s="459">
        <v>204</v>
      </c>
      <c r="I211" s="444">
        <f t="shared" ca="1" si="5"/>
        <v>3247541.3142913422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13441.191711569847</v>
      </c>
      <c r="L211" s="444">
        <f t="shared" ca="1" si="3"/>
        <v>3239327.202488333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25">
      <c r="G212" s="459">
        <f>G211+1</f>
        <v>18</v>
      </c>
      <c r="H212" s="459">
        <v>205</v>
      </c>
      <c r="I212" s="444">
        <f t="shared" ca="1" si="5"/>
        <v>3239327.202488333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13406.966245723976</v>
      </c>
      <c r="L212" s="444">
        <f t="shared" ca="1" si="3"/>
        <v>3231078.865219478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25">
      <c r="G213" s="459">
        <f t="shared" ref="G213:G223" si="22">G212</f>
        <v>18</v>
      </c>
      <c r="H213" s="459">
        <v>206</v>
      </c>
      <c r="I213" s="444">
        <f t="shared" ca="1" si="5"/>
        <v>3231078.865219478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13372.598173770413</v>
      </c>
      <c r="L213" s="444">
        <f t="shared" ca="1" si="3"/>
        <v>3222796.1598786698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25">
      <c r="G214" s="459">
        <f t="shared" si="22"/>
        <v>18</v>
      </c>
      <c r="H214" s="459">
        <v>207</v>
      </c>
      <c r="I214" s="444">
        <f t="shared" ca="1" si="5"/>
        <v>3222796.1598786698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13338.086901517045</v>
      </c>
      <c r="L214" s="444">
        <f t="shared" ca="1" si="3"/>
        <v>3214478.943265608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25">
      <c r="G215" s="459">
        <f t="shared" si="22"/>
        <v>18</v>
      </c>
      <c r="H215" s="459">
        <v>208</v>
      </c>
      <c r="I215" s="444">
        <f t="shared" ca="1" si="5"/>
        <v>3214478.943265608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13303.431832295955</v>
      </c>
      <c r="L215" s="444">
        <f t="shared" ca="1" si="3"/>
        <v>3206127.071583325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25">
      <c r="G216" s="459">
        <f t="shared" si="22"/>
        <v>18</v>
      </c>
      <c r="H216" s="459">
        <v>209</v>
      </c>
      <c r="I216" s="444">
        <f t="shared" ca="1" si="5"/>
        <v>3206127.071583325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13268.632366953108</v>
      </c>
      <c r="L216" s="444">
        <f t="shared" ca="1" si="3"/>
        <v>3197740.4004356991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25">
      <c r="G217" s="459">
        <f t="shared" si="22"/>
        <v>18</v>
      </c>
      <c r="H217" s="459">
        <v>210</v>
      </c>
      <c r="I217" s="444">
        <f t="shared" ca="1" si="5"/>
        <v>3197740.4004356991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13233.687903838001</v>
      </c>
      <c r="L217" s="444">
        <f t="shared" ca="1" si="3"/>
        <v>3189318.7848249585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25">
      <c r="G218" s="459">
        <f t="shared" si="22"/>
        <v>18</v>
      </c>
      <c r="H218" s="459">
        <v>211</v>
      </c>
      <c r="I218" s="444">
        <f t="shared" ca="1" si="5"/>
        <v>3189318.7848249585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13198.597838793248</v>
      </c>
      <c r="L218" s="444">
        <f t="shared" ca="1" si="3"/>
        <v>3180862.0791491731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25">
      <c r="G219" s="459">
        <f t="shared" si="22"/>
        <v>18</v>
      </c>
      <c r="H219" s="459">
        <v>212</v>
      </c>
      <c r="I219" s="444">
        <f t="shared" ca="1" si="5"/>
        <v>3180862.0791491731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13163.361565144143</v>
      </c>
      <c r="L219" s="444">
        <f t="shared" ca="1" si="3"/>
        <v>3172370.1371997385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25">
      <c r="G220" s="459">
        <f t="shared" si="22"/>
        <v>18</v>
      </c>
      <c r="H220" s="459">
        <v>213</v>
      </c>
      <c r="I220" s="444">
        <f t="shared" ca="1" si="5"/>
        <v>3172370.1371997385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13127.978473688165</v>
      </c>
      <c r="L220" s="444">
        <f t="shared" ca="1" si="3"/>
        <v>3163842.8121588477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25">
      <c r="G221" s="459">
        <f t="shared" si="22"/>
        <v>18</v>
      </c>
      <c r="H221" s="459">
        <v>214</v>
      </c>
      <c r="I221" s="444">
        <f t="shared" ca="1" si="5"/>
        <v>3163842.8121588477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13092.447952684453</v>
      </c>
      <c r="L221" s="444">
        <f t="shared" ca="1" si="3"/>
        <v>3155279.9565969533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25">
      <c r="G222" s="459">
        <f t="shared" si="22"/>
        <v>18</v>
      </c>
      <c r="H222" s="459">
        <v>215</v>
      </c>
      <c r="I222" s="444">
        <f t="shared" ca="1" si="5"/>
        <v>3155279.9565969533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13056.769387843227</v>
      </c>
      <c r="L222" s="444">
        <f t="shared" ca="1" si="3"/>
        <v>3146681.4224702176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25">
      <c r="G223" s="459">
        <f t="shared" si="22"/>
        <v>18</v>
      </c>
      <c r="H223" s="459">
        <v>216</v>
      </c>
      <c r="I223" s="444">
        <f t="shared" ca="1" si="5"/>
        <v>3146681.4224702176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13020.942162315161</v>
      </c>
      <c r="L223" s="444">
        <f t="shared" ca="1" si="3"/>
        <v>3138047.0611179541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25">
      <c r="G224" s="459">
        <f>G223+1</f>
        <v>19</v>
      </c>
      <c r="H224" s="459">
        <v>217</v>
      </c>
      <c r="I224" s="444">
        <f t="shared" ca="1" si="5"/>
        <v>3138047.0611179541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12984.96565668073</v>
      </c>
      <c r="L224" s="444">
        <f t="shared" ca="1" si="3"/>
        <v>3129376.7232600558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25">
      <c r="G225" s="459">
        <f t="shared" ref="G225:G235" si="23">G224</f>
        <v>19</v>
      </c>
      <c r="H225" s="459">
        <v>218</v>
      </c>
      <c r="I225" s="444">
        <f t="shared" ca="1" si="5"/>
        <v>3129376.7232600558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12948.839248939486</v>
      </c>
      <c r="L225" s="444">
        <f t="shared" ca="1" si="3"/>
        <v>3120670.2589944163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25">
      <c r="G226" s="459">
        <f t="shared" si="23"/>
        <v>19</v>
      </c>
      <c r="H226" s="459">
        <v>219</v>
      </c>
      <c r="I226" s="444">
        <f t="shared" ca="1" si="5"/>
        <v>3120670.2589944163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12912.562314499322</v>
      </c>
      <c r="L226" s="444">
        <f t="shared" ca="1" si="3"/>
        <v>3111927.5177943367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25">
      <c r="G227" s="459">
        <f t="shared" si="23"/>
        <v>19</v>
      </c>
      <c r="H227" s="459">
        <v>220</v>
      </c>
      <c r="I227" s="444">
        <f t="shared" ca="1" si="5"/>
        <v>3111927.5177943367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12876.134226165657</v>
      </c>
      <c r="L227" s="444">
        <f t="shared" ca="1" si="3"/>
        <v>3103148.3485059235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25">
      <c r="G228" s="459">
        <f t="shared" si="23"/>
        <v>19</v>
      </c>
      <c r="H228" s="459">
        <v>221</v>
      </c>
      <c r="I228" s="444">
        <f t="shared" ca="1" si="5"/>
        <v>3103148.3485059235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12839.554354130603</v>
      </c>
      <c r="L228" s="444">
        <f t="shared" ca="1" si="3"/>
        <v>3094332.5993454754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25">
      <c r="G229" s="459">
        <f t="shared" si="23"/>
        <v>19</v>
      </c>
      <c r="H229" s="459">
        <v>222</v>
      </c>
      <c r="I229" s="444">
        <f t="shared" ca="1" si="5"/>
        <v>3094332.5993454754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12802.822065962069</v>
      </c>
      <c r="L229" s="444">
        <f t="shared" ca="1" si="3"/>
        <v>3085480.1178968586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25">
      <c r="G230" s="459">
        <f t="shared" si="23"/>
        <v>19</v>
      </c>
      <c r="H230" s="459">
        <v>223</v>
      </c>
      <c r="I230" s="444">
        <f t="shared" ca="1" si="5"/>
        <v>3085480.1178968586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12765.936726592832</v>
      </c>
      <c r="L230" s="444">
        <f t="shared" ca="1" si="3"/>
        <v>3076590.7511088727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25">
      <c r="G231" s="459">
        <f t="shared" si="23"/>
        <v>19</v>
      </c>
      <c r="H231" s="459">
        <v>224</v>
      </c>
      <c r="I231" s="444">
        <f t="shared" ca="1" si="5"/>
        <v>3076590.7511088727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12728.897698309558</v>
      </c>
      <c r="L231" s="444">
        <f t="shared" ca="1" si="3"/>
        <v>3067664.3452926036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25">
      <c r="G232" s="459">
        <f t="shared" si="23"/>
        <v>19</v>
      </c>
      <c r="H232" s="459">
        <v>225</v>
      </c>
      <c r="I232" s="444">
        <f t="shared" ca="1" si="5"/>
        <v>3067664.3452926036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12691.70434074177</v>
      </c>
      <c r="L232" s="444">
        <f t="shared" ca="1" si="3"/>
        <v>3058700.7461187667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25">
      <c r="G233" s="459">
        <f t="shared" si="23"/>
        <v>19</v>
      </c>
      <c r="H233" s="459">
        <v>226</v>
      </c>
      <c r="I233" s="444">
        <f t="shared" ca="1" si="5"/>
        <v>3058700.7461187667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12654.356010850783</v>
      </c>
      <c r="L233" s="444">
        <f t="shared" ca="1" si="3"/>
        <v>3049699.7986150389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25">
      <c r="G234" s="459">
        <f t="shared" si="23"/>
        <v>19</v>
      </c>
      <c r="H234" s="459">
        <v>227</v>
      </c>
      <c r="I234" s="444">
        <f t="shared" ca="1" si="5"/>
        <v>3049699.7986150389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12616.852062918584</v>
      </c>
      <c r="L234" s="444">
        <f t="shared" ca="1" si="3"/>
        <v>3040661.3471633787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25">
      <c r="G235" s="459">
        <f t="shared" si="23"/>
        <v>19</v>
      </c>
      <c r="H235" s="459">
        <v>228</v>
      </c>
      <c r="I235" s="444">
        <f t="shared" ca="1" si="5"/>
        <v>3040661.3471633787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12579.191848536666</v>
      </c>
      <c r="L235" s="444">
        <f t="shared" ca="1" si="3"/>
        <v>3031585.2354973364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25">
      <c r="G236" s="459">
        <f>G235+1</f>
        <v>20</v>
      </c>
      <c r="H236" s="459">
        <v>229</v>
      </c>
      <c r="I236" s="444">
        <f t="shared" ca="1" si="5"/>
        <v>3031585.2354973364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12541.374716594823</v>
      </c>
      <c r="L236" s="444">
        <f t="shared" ca="1" si="3"/>
        <v>3022471.3066993523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25">
      <c r="G237" s="459">
        <f t="shared" ref="G237:G247" si="24">G236</f>
        <v>20</v>
      </c>
      <c r="H237" s="459">
        <v>230</v>
      </c>
      <c r="I237" s="444">
        <f t="shared" ca="1" si="5"/>
        <v>3022471.3066993523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12503.400013269889</v>
      </c>
      <c r="L237" s="444">
        <f t="shared" ca="1" si="3"/>
        <v>3013319.4031980434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25">
      <c r="G238" s="459">
        <f t="shared" si="24"/>
        <v>20</v>
      </c>
      <c r="H238" s="459">
        <v>231</v>
      </c>
      <c r="I238" s="444">
        <f t="shared" ca="1" si="5"/>
        <v>3013319.4031980434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12465.267082014436</v>
      </c>
      <c r="L238" s="444">
        <f t="shared" ca="1" si="3"/>
        <v>3004129.3667654791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25">
      <c r="G239" s="459">
        <f t="shared" si="24"/>
        <v>20</v>
      </c>
      <c r="H239" s="459">
        <v>232</v>
      </c>
      <c r="I239" s="444">
        <f t="shared" ca="1" si="5"/>
        <v>3004129.3667654791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12426.975263545417</v>
      </c>
      <c r="L239" s="444">
        <f t="shared" ca="1" si="3"/>
        <v>2994901.0385144455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25">
      <c r="G240" s="459">
        <f t="shared" si="24"/>
        <v>20</v>
      </c>
      <c r="H240" s="459">
        <v>233</v>
      </c>
      <c r="I240" s="444">
        <f t="shared" ca="1" si="5"/>
        <v>2994901.0385144455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12388.523895832777</v>
      </c>
      <c r="L240" s="444">
        <f t="shared" ca="1" si="3"/>
        <v>2985634.2588956994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25">
      <c r="G241" s="459">
        <f t="shared" si="24"/>
        <v>20</v>
      </c>
      <c r="H241" s="459">
        <v>234</v>
      </c>
      <c r="I241" s="444">
        <f t="shared" ca="1" si="5"/>
        <v>2985634.2588956994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12349.912314088002</v>
      </c>
      <c r="L241" s="444">
        <f t="shared" ca="1" si="3"/>
        <v>2976328.8676952086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25">
      <c r="G242" s="459">
        <f t="shared" si="24"/>
        <v>20</v>
      </c>
      <c r="H242" s="459">
        <v>235</v>
      </c>
      <c r="I242" s="444">
        <f t="shared" ca="1" si="5"/>
        <v>2976328.8676952086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12311.139850752625</v>
      </c>
      <c r="L242" s="444">
        <f t="shared" ca="1" si="3"/>
        <v>2966984.7040313822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25">
      <c r="G243" s="459">
        <f t="shared" si="24"/>
        <v>20</v>
      </c>
      <c r="H243" s="459">
        <v>236</v>
      </c>
      <c r="I243" s="444">
        <f t="shared" ca="1" si="5"/>
        <v>2966984.7040313822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12272.20583548668</v>
      </c>
      <c r="L243" s="444">
        <f t="shared" ca="1" si="3"/>
        <v>2957601.6063522901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25">
      <c r="G244" s="459">
        <f t="shared" si="24"/>
        <v>20</v>
      </c>
      <c r="H244" s="459">
        <v>237</v>
      </c>
      <c r="I244" s="444">
        <f t="shared" ca="1" si="5"/>
        <v>2957601.6063522901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12233.10959515713</v>
      </c>
      <c r="L244" s="444">
        <f t="shared" ca="1" si="3"/>
        <v>2948179.4124328685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25">
      <c r="G245" s="459">
        <f t="shared" si="24"/>
        <v>20</v>
      </c>
      <c r="H245" s="459">
        <v>238</v>
      </c>
      <c r="I245" s="444">
        <f t="shared" ca="1" si="5"/>
        <v>2948179.4124328685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12193.850453826206</v>
      </c>
      <c r="L245" s="444">
        <f t="shared" ca="1" si="3"/>
        <v>2938717.9593721158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25">
      <c r="G246" s="459">
        <f t="shared" si="24"/>
        <v>20</v>
      </c>
      <c r="H246" s="459">
        <v>239</v>
      </c>
      <c r="I246" s="444">
        <f t="shared" ca="1" si="5"/>
        <v>2938717.9593721158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12154.427732739738</v>
      </c>
      <c r="L246" s="444">
        <f t="shared" ca="1" si="3"/>
        <v>2929217.0835902765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25">
      <c r="G247" s="459">
        <f t="shared" si="24"/>
        <v>20</v>
      </c>
      <c r="H247" s="459">
        <v>240</v>
      </c>
      <c r="I247" s="444">
        <f t="shared" ca="1" si="5"/>
        <v>2929217.0835902765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12114.840750315407</v>
      </c>
      <c r="L247" s="444">
        <f t="shared" ca="1" si="3"/>
        <v>2919676.6208260129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25">
      <c r="G248" s="459">
        <f>G247+1</f>
        <v>21</v>
      </c>
      <c r="H248" s="459">
        <v>241</v>
      </c>
      <c r="I248" s="444">
        <f t="shared" ca="1" si="5"/>
        <v>2919676.6208260129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12075.088822130976</v>
      </c>
      <c r="L248" s="444">
        <f t="shared" ca="1" si="3"/>
        <v>2910096.4061335651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25">
      <c r="G249" s="459">
        <f t="shared" ref="G249:G259" si="25">G248</f>
        <v>21</v>
      </c>
      <c r="H249" s="459">
        <v>242</v>
      </c>
      <c r="I249" s="444">
        <f t="shared" ca="1" si="5"/>
        <v>2910096.4061335651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12035.171260912442</v>
      </c>
      <c r="L249" s="444">
        <f t="shared" ca="1" si="3"/>
        <v>2900476.2738798987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25">
      <c r="G250" s="459">
        <f t="shared" si="25"/>
        <v>21</v>
      </c>
      <c r="H250" s="459">
        <v>243</v>
      </c>
      <c r="I250" s="444">
        <f t="shared" ca="1" si="5"/>
        <v>2900476.2738798987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11995.087376522166</v>
      </c>
      <c r="L250" s="444">
        <f t="shared" ca="1" si="3"/>
        <v>2890816.0577418422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25">
      <c r="G251" s="459">
        <f t="shared" si="25"/>
        <v>21</v>
      </c>
      <c r="H251" s="459">
        <v>244</v>
      </c>
      <c r="I251" s="444">
        <f t="shared" ca="1" si="5"/>
        <v>2890816.0577418422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11954.836475946931</v>
      </c>
      <c r="L251" s="444">
        <f t="shared" ca="1" si="3"/>
        <v>2881115.5907032103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25">
      <c r="G252" s="459">
        <f t="shared" si="25"/>
        <v>21</v>
      </c>
      <c r="H252" s="459">
        <v>245</v>
      </c>
      <c r="I252" s="444">
        <f t="shared" ca="1" si="5"/>
        <v>2881115.5907032103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11914.417863285964</v>
      </c>
      <c r="L252" s="444">
        <f t="shared" ca="1" si="3"/>
        <v>2871374.7050519176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25">
      <c r="G253" s="459">
        <f t="shared" si="25"/>
        <v>21</v>
      </c>
      <c r="H253" s="459">
        <v>246</v>
      </c>
      <c r="I253" s="444">
        <f t="shared" ca="1" si="5"/>
        <v>2871374.7050519176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11873.830839738912</v>
      </c>
      <c r="L253" s="444">
        <f t="shared" ca="1" si="3"/>
        <v>2861593.2323770775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25">
      <c r="G254" s="459">
        <f t="shared" si="25"/>
        <v>21</v>
      </c>
      <c r="H254" s="459">
        <v>247</v>
      </c>
      <c r="I254" s="444">
        <f t="shared" ca="1" si="5"/>
        <v>2861593.2323770775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11833.074703593744</v>
      </c>
      <c r="L254" s="444">
        <f t="shared" ca="1" si="3"/>
        <v>2851771.0035660923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25">
      <c r="G255" s="459">
        <f t="shared" si="25"/>
        <v>21</v>
      </c>
      <c r="H255" s="459">
        <v>248</v>
      </c>
      <c r="I255" s="444">
        <f t="shared" ca="1" si="5"/>
        <v>2851771.0035660923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11792.148750214639</v>
      </c>
      <c r="L255" s="444">
        <f t="shared" ca="1" si="3"/>
        <v>2841907.8488017283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25">
      <c r="G256" s="459">
        <f t="shared" si="25"/>
        <v>21</v>
      </c>
      <c r="H256" s="459">
        <v>249</v>
      </c>
      <c r="I256" s="444">
        <f t="shared" ca="1" si="5"/>
        <v>2841907.8488017283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11751.052272029789</v>
      </c>
      <c r="L256" s="444">
        <f t="shared" ca="1" si="3"/>
        <v>2832003.5975591792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25">
      <c r="G257" s="459">
        <f t="shared" si="25"/>
        <v>21</v>
      </c>
      <c r="H257" s="459">
        <v>250</v>
      </c>
      <c r="I257" s="444">
        <f t="shared" ca="1" si="5"/>
        <v>2832003.5975591792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11709.784558519168</v>
      </c>
      <c r="L257" s="444">
        <f t="shared" ca="1" si="3"/>
        <v>2822058.0786031196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25">
      <c r="G258" s="459">
        <f t="shared" si="25"/>
        <v>21</v>
      </c>
      <c r="H258" s="459">
        <v>251</v>
      </c>
      <c r="I258" s="444">
        <f t="shared" ca="1" si="5"/>
        <v>2822058.0786031196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11668.344896202252</v>
      </c>
      <c r="L258" s="444">
        <f t="shared" ca="1" si="3"/>
        <v>2812071.1199847432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25">
      <c r="G259" s="459">
        <f t="shared" si="25"/>
        <v>21</v>
      </c>
      <c r="H259" s="459">
        <v>252</v>
      </c>
      <c r="I259" s="444">
        <f t="shared" ca="1" si="5"/>
        <v>2812071.1199847432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11626.732568625685</v>
      </c>
      <c r="L259" s="444">
        <f t="shared" ca="1" si="3"/>
        <v>2802042.5490387902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25">
      <c r="G260" s="459">
        <f>G259+1</f>
        <v>22</v>
      </c>
      <c r="H260" s="459">
        <v>253</v>
      </c>
      <c r="I260" s="444">
        <f t="shared" ca="1" si="5"/>
        <v>2802042.5490387902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11584.94685635088</v>
      </c>
      <c r="L260" s="444">
        <f t="shared" ca="1" si="3"/>
        <v>2791972.1923805624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25">
      <c r="G261" s="459">
        <f t="shared" ref="G261:G271" si="26">G260</f>
        <v>22</v>
      </c>
      <c r="H261" s="459">
        <v>254</v>
      </c>
      <c r="I261" s="444">
        <f t="shared" ca="1" si="5"/>
        <v>2791972.1923805624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11542.987036941598</v>
      </c>
      <c r="L261" s="444">
        <f t="shared" ca="1" si="3"/>
        <v>2781859.8759029252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25">
      <c r="G262" s="459">
        <f t="shared" si="26"/>
        <v>22</v>
      </c>
      <c r="H262" s="459">
        <v>255</v>
      </c>
      <c r="I262" s="444">
        <f t="shared" ca="1" si="5"/>
        <v>2781859.8759029252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11500.852384951442</v>
      </c>
      <c r="L262" s="444">
        <f t="shared" ca="1" si="3"/>
        <v>2771705.4247732977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25">
      <c r="G263" s="459">
        <f t="shared" si="26"/>
        <v>22</v>
      </c>
      <c r="H263" s="459">
        <v>256</v>
      </c>
      <c r="I263" s="444">
        <f t="shared" ca="1" si="5"/>
        <v>2771705.4247732977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11458.542171911329</v>
      </c>
      <c r="L263" s="444">
        <f t="shared" ref="L263:L517" ca="1" si="28">I263-J263+K263</f>
        <v>2761508.6634306302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25">
      <c r="G264" s="459">
        <f t="shared" si="26"/>
        <v>22</v>
      </c>
      <c r="H264" s="459">
        <v>257</v>
      </c>
      <c r="I264" s="444">
        <f t="shared" ref="I264:I518" ca="1" si="29">L263</f>
        <v>2761508.6634306302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11416.055666316881</v>
      </c>
      <c r="L264" s="444">
        <f t="shared" ca="1" si="28"/>
        <v>2751269.4155823682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25">
      <c r="G265" s="459">
        <f t="shared" si="26"/>
        <v>22</v>
      </c>
      <c r="H265" s="459">
        <v>258</v>
      </c>
      <c r="I265" s="444">
        <f t="shared" ca="1" si="29"/>
        <v>2751269.4155823682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11373.392133615789</v>
      </c>
      <c r="L265" s="444">
        <f t="shared" ca="1" si="28"/>
        <v>2740987.5042014052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25">
      <c r="G266" s="459">
        <f t="shared" si="26"/>
        <v>22</v>
      </c>
      <c r="H266" s="459">
        <v>259</v>
      </c>
      <c r="I266" s="444">
        <f t="shared" ca="1" si="29"/>
        <v>2740987.5042014052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11330.550836195111</v>
      </c>
      <c r="L266" s="444">
        <f t="shared" ca="1" si="28"/>
        <v>2730662.7515230216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25">
      <c r="G267" s="459">
        <f t="shared" si="26"/>
        <v>22</v>
      </c>
      <c r="H267" s="459">
        <v>260</v>
      </c>
      <c r="I267" s="444">
        <f t="shared" ca="1" si="29"/>
        <v>2730662.7515230216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11287.531033368512</v>
      </c>
      <c r="L267" s="444">
        <f t="shared" ca="1" si="28"/>
        <v>2720294.9790418111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25">
      <c r="G268" s="459">
        <f t="shared" si="26"/>
        <v>22</v>
      </c>
      <c r="H268" s="459">
        <v>261</v>
      </c>
      <c r="I268" s="444">
        <f t="shared" ca="1" si="29"/>
        <v>2720294.9790418111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11244.331981363468</v>
      </c>
      <c r="L268" s="444">
        <f t="shared" ca="1" si="28"/>
        <v>2709884.0075085955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25">
      <c r="G269" s="459">
        <f t="shared" si="26"/>
        <v>22</v>
      </c>
      <c r="H269" s="459">
        <v>262</v>
      </c>
      <c r="I269" s="444">
        <f t="shared" ca="1" si="29"/>
        <v>2709884.0075085955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11200.952933308403</v>
      </c>
      <c r="L269" s="444">
        <f t="shared" ca="1" si="28"/>
        <v>2699429.6569273248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25">
      <c r="G270" s="459">
        <f t="shared" si="26"/>
        <v>22</v>
      </c>
      <c r="H270" s="459">
        <v>263</v>
      </c>
      <c r="I270" s="444">
        <f t="shared" ca="1" si="29"/>
        <v>2699429.6569273248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11157.393139219776</v>
      </c>
      <c r="L270" s="444">
        <f t="shared" ca="1" si="28"/>
        <v>2688931.7465519658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25">
      <c r="G271" s="459">
        <f t="shared" si="26"/>
        <v>22</v>
      </c>
      <c r="H271" s="459">
        <v>264</v>
      </c>
      <c r="I271" s="444">
        <f t="shared" ca="1" si="29"/>
        <v>2688931.7465519658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11113.651845989112</v>
      </c>
      <c r="L271" s="444">
        <f t="shared" ca="1" si="28"/>
        <v>2678390.0948833763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25">
      <c r="G272" s="459">
        <f>G271+1</f>
        <v>23</v>
      </c>
      <c r="H272" s="459">
        <v>265</v>
      </c>
      <c r="I272" s="444">
        <f t="shared" ca="1" si="29"/>
        <v>2678390.0948833763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11069.728297369989</v>
      </c>
      <c r="L272" s="444">
        <f t="shared" ca="1" si="28"/>
        <v>2667804.5196661674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25">
      <c r="G273" s="459">
        <f t="shared" ref="G273:G283" si="32">G272</f>
        <v>23</v>
      </c>
      <c r="H273" s="459">
        <v>266</v>
      </c>
      <c r="I273" s="444">
        <f t="shared" ca="1" si="29"/>
        <v>2667804.5196661674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11025.621733964952</v>
      </c>
      <c r="L273" s="444">
        <f t="shared" ca="1" si="28"/>
        <v>2657174.8378855535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25">
      <c r="G274" s="459">
        <f t="shared" si="32"/>
        <v>23</v>
      </c>
      <c r="H274" s="459">
        <v>267</v>
      </c>
      <c r="I274" s="444">
        <f t="shared" ca="1" si="29"/>
        <v>2657174.8378855535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10981.331393212395</v>
      </c>
      <c r="L274" s="444">
        <f t="shared" ca="1" si="28"/>
        <v>2646500.8657641872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25">
      <c r="G275" s="459">
        <f t="shared" si="32"/>
        <v>23</v>
      </c>
      <c r="H275" s="459">
        <v>268</v>
      </c>
      <c r="I275" s="444">
        <f t="shared" ca="1" si="29"/>
        <v>2646500.8657641872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10936.856509373369</v>
      </c>
      <c r="L275" s="444">
        <f t="shared" ca="1" si="28"/>
        <v>2635782.4187589819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25">
      <c r="G276" s="459">
        <f t="shared" si="32"/>
        <v>23</v>
      </c>
      <c r="H276" s="459">
        <v>269</v>
      </c>
      <c r="I276" s="444">
        <f t="shared" ca="1" si="29"/>
        <v>2635782.4187589819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10892.196313518345</v>
      </c>
      <c r="L276" s="444">
        <f t="shared" ca="1" si="28"/>
        <v>2625019.3115579216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25">
      <c r="G277" s="459">
        <f t="shared" si="32"/>
        <v>23</v>
      </c>
      <c r="H277" s="459">
        <v>270</v>
      </c>
      <c r="I277" s="444">
        <f t="shared" ca="1" si="29"/>
        <v>2625019.3115579216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10847.350033513929</v>
      </c>
      <c r="L277" s="444">
        <f t="shared" ca="1" si="28"/>
        <v>2614211.3580768565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25">
      <c r="G278" s="459">
        <f t="shared" si="32"/>
        <v>23</v>
      </c>
      <c r="H278" s="459">
        <v>271</v>
      </c>
      <c r="I278" s="444">
        <f t="shared" ca="1" si="29"/>
        <v>2614211.3580768565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10802.316894009489</v>
      </c>
      <c r="L278" s="444">
        <f t="shared" ca="1" si="28"/>
        <v>2603358.3714562873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25">
      <c r="G279" s="459">
        <f t="shared" si="32"/>
        <v>23</v>
      </c>
      <c r="H279" s="459">
        <v>272</v>
      </c>
      <c r="I279" s="444">
        <f t="shared" ca="1" si="29"/>
        <v>2603358.3714562873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10757.096116423785</v>
      </c>
      <c r="L279" s="444">
        <f t="shared" ca="1" si="28"/>
        <v>2592460.1640581321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25">
      <c r="G280" s="459">
        <f t="shared" si="32"/>
        <v>23</v>
      </c>
      <c r="H280" s="459">
        <v>273</v>
      </c>
      <c r="I280" s="444">
        <f t="shared" ca="1" si="29"/>
        <v>2592460.1640581321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10711.686918931471</v>
      </c>
      <c r="L280" s="444">
        <f t="shared" ca="1" si="28"/>
        <v>2581516.5474624848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25">
      <c r="G281" s="459">
        <f t="shared" si="32"/>
        <v>23</v>
      </c>
      <c r="H281" s="459">
        <v>274</v>
      </c>
      <c r="I281" s="444">
        <f t="shared" ca="1" si="29"/>
        <v>2581516.5474624848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10666.088516449609</v>
      </c>
      <c r="L281" s="444">
        <f t="shared" ca="1" si="28"/>
        <v>2570527.3324643555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25">
      <c r="G282" s="459">
        <f t="shared" si="32"/>
        <v>23</v>
      </c>
      <c r="H282" s="459">
        <v>275</v>
      </c>
      <c r="I282" s="444">
        <f t="shared" ca="1" si="29"/>
        <v>2570527.3324643555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10620.30012062407</v>
      </c>
      <c r="L282" s="444">
        <f t="shared" ca="1" si="28"/>
        <v>2559492.3290704009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25">
      <c r="G283" s="459">
        <f t="shared" si="32"/>
        <v>23</v>
      </c>
      <c r="H283" s="459">
        <v>276</v>
      </c>
      <c r="I283" s="444">
        <f t="shared" ca="1" si="29"/>
        <v>2559492.3290704009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10574.320939815925</v>
      </c>
      <c r="L283" s="444">
        <f t="shared" ca="1" si="28"/>
        <v>2548411.3464956381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25">
      <c r="G284" s="459">
        <f>G283+1</f>
        <v>24</v>
      </c>
      <c r="H284" s="459">
        <v>277</v>
      </c>
      <c r="I284" s="444">
        <f t="shared" ca="1" si="29"/>
        <v>2548411.3464956381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10528.150179087746</v>
      </c>
      <c r="L284" s="444">
        <f t="shared" ca="1" si="28"/>
        <v>2537284.1931601469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25">
      <c r="G285" s="459">
        <f t="shared" ref="G285:G295" si="33">G284</f>
        <v>24</v>
      </c>
      <c r="H285" s="459">
        <v>278</v>
      </c>
      <c r="I285" s="444">
        <f t="shared" ca="1" si="29"/>
        <v>2537284.1931601469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10481.787040189867</v>
      </c>
      <c r="L285" s="444">
        <f t="shared" ca="1" si="28"/>
        <v>2526110.6766857579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25">
      <c r="G286" s="459">
        <f t="shared" si="33"/>
        <v>24</v>
      </c>
      <c r="H286" s="459">
        <v>279</v>
      </c>
      <c r="I286" s="444">
        <f t="shared" ca="1" si="29"/>
        <v>2526110.6766857579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10435.230721546579</v>
      </c>
      <c r="L286" s="444">
        <f t="shared" ca="1" si="28"/>
        <v>2514890.6038927259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25">
      <c r="G287" s="459">
        <f t="shared" si="33"/>
        <v>24</v>
      </c>
      <c r="H287" s="459">
        <v>280</v>
      </c>
      <c r="I287" s="444">
        <f t="shared" ca="1" si="29"/>
        <v>2514890.6038927259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10388.480418242279</v>
      </c>
      <c r="L287" s="444">
        <f t="shared" ca="1" si="28"/>
        <v>2503623.7807963891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25">
      <c r="G288" s="459">
        <f t="shared" si="33"/>
        <v>24</v>
      </c>
      <c r="H288" s="459">
        <v>281</v>
      </c>
      <c r="I288" s="444">
        <f t="shared" ca="1" si="29"/>
        <v>2503623.7807963891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10341.535322007543</v>
      </c>
      <c r="L288" s="444">
        <f t="shared" ca="1" si="28"/>
        <v>2492310.012603818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25">
      <c r="G289" s="459">
        <f t="shared" si="33"/>
        <v>24</v>
      </c>
      <c r="H289" s="459">
        <v>282</v>
      </c>
      <c r="I289" s="444">
        <f t="shared" ca="1" si="29"/>
        <v>2492310.012603818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10294.394621205163</v>
      </c>
      <c r="L289" s="444">
        <f t="shared" ca="1" si="28"/>
        <v>2480949.1037104442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25">
      <c r="G290" s="459">
        <f t="shared" si="33"/>
        <v>24</v>
      </c>
      <c r="H290" s="459">
        <v>283</v>
      </c>
      <c r="I290" s="444">
        <f t="shared" ca="1" si="29"/>
        <v>2480949.1037104442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10247.057500816105</v>
      </c>
      <c r="L290" s="444">
        <f t="shared" ca="1" si="28"/>
        <v>2469540.8576966813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25">
      <c r="G291" s="459">
        <f t="shared" si="33"/>
        <v>24</v>
      </c>
      <c r="H291" s="459">
        <v>284</v>
      </c>
      <c r="I291" s="444">
        <f t="shared" ca="1" si="29"/>
        <v>2469540.8576966813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10199.523142425427</v>
      </c>
      <c r="L291" s="444">
        <f t="shared" ca="1" si="28"/>
        <v>2458085.0773245278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25">
      <c r="G292" s="459">
        <f t="shared" si="33"/>
        <v>24</v>
      </c>
      <c r="H292" s="459">
        <v>285</v>
      </c>
      <c r="I292" s="444">
        <f t="shared" ca="1" si="29"/>
        <v>2458085.0773245278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10151.79072420812</v>
      </c>
      <c r="L292" s="444">
        <f t="shared" ca="1" si="28"/>
        <v>2446581.564534157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25">
      <c r="G293" s="459">
        <f t="shared" si="33"/>
        <v>24</v>
      </c>
      <c r="H293" s="459">
        <v>286</v>
      </c>
      <c r="I293" s="444">
        <f t="shared" ca="1" si="29"/>
        <v>2446581.564534157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10103.859420914909</v>
      </c>
      <c r="L293" s="444">
        <f t="shared" ca="1" si="28"/>
        <v>2435030.1204404933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25">
      <c r="G294" s="459">
        <f t="shared" si="33"/>
        <v>24</v>
      </c>
      <c r="H294" s="459">
        <v>287</v>
      </c>
      <c r="I294" s="444">
        <f t="shared" ca="1" si="29"/>
        <v>2435030.1204404933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10055.728403857976</v>
      </c>
      <c r="L294" s="444">
        <f t="shared" ca="1" si="28"/>
        <v>2423430.5453297724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25">
      <c r="G295" s="459">
        <f t="shared" si="33"/>
        <v>24</v>
      </c>
      <c r="H295" s="459">
        <v>288</v>
      </c>
      <c r="I295" s="444">
        <f t="shared" ca="1" si="29"/>
        <v>2423430.5453297724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10007.396840896639</v>
      </c>
      <c r="L295" s="444">
        <f t="shared" ca="1" si="28"/>
        <v>2411782.63865609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25">
      <c r="G296" s="459">
        <f>G295+1</f>
        <v>25</v>
      </c>
      <c r="H296" s="459">
        <v>289</v>
      </c>
      <c r="I296" s="444">
        <f t="shared" ca="1" si="29"/>
        <v>2411782.63865609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9958.8638964229631</v>
      </c>
      <c r="L296" s="444">
        <f t="shared" ca="1" si="28"/>
        <v>2400086.1990379342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25">
      <c r="G297" s="459">
        <f t="shared" ref="G297:G307" si="34">G296</f>
        <v>25</v>
      </c>
      <c r="H297" s="459">
        <v>290</v>
      </c>
      <c r="I297" s="444">
        <f t="shared" ca="1" si="29"/>
        <v>2400086.1990379342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9910.1287313473131</v>
      </c>
      <c r="L297" s="444">
        <f t="shared" ca="1" si="28"/>
        <v>2388341.0242547025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25">
      <c r="G298" s="459">
        <f t="shared" si="34"/>
        <v>25</v>
      </c>
      <c r="H298" s="459">
        <v>291</v>
      </c>
      <c r="I298" s="444">
        <f t="shared" ca="1" si="29"/>
        <v>2388341.0242547025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9861.1905030838479</v>
      </c>
      <c r="L298" s="444">
        <f t="shared" ca="1" si="28"/>
        <v>2376546.9112432073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25">
      <c r="G299" s="459">
        <f t="shared" si="34"/>
        <v>25</v>
      </c>
      <c r="H299" s="459">
        <v>292</v>
      </c>
      <c r="I299" s="444">
        <f t="shared" ca="1" si="29"/>
        <v>2376546.9112432073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9812.0483655359512</v>
      </c>
      <c r="L299" s="444">
        <f t="shared" ca="1" si="28"/>
        <v>2364703.6560941646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25">
      <c r="G300" s="459">
        <f t="shared" si="34"/>
        <v>25</v>
      </c>
      <c r="H300" s="459">
        <v>293</v>
      </c>
      <c r="I300" s="444">
        <f t="shared" ca="1" si="29"/>
        <v>2364703.6560941646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9762.7014690816068</v>
      </c>
      <c r="L300" s="444">
        <f t="shared" ca="1" si="28"/>
        <v>2352811.0540486672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25">
      <c r="G301" s="459">
        <f t="shared" si="34"/>
        <v>25</v>
      </c>
      <c r="H301" s="459">
        <v>294</v>
      </c>
      <c r="I301" s="444">
        <f t="shared" ca="1" si="29"/>
        <v>2352811.0540486672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9713.1489605587012</v>
      </c>
      <c r="L301" s="444">
        <f t="shared" ca="1" si="28"/>
        <v>2340868.899494647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25">
      <c r="G302" s="459">
        <f t="shared" si="34"/>
        <v>25</v>
      </c>
      <c r="H302" s="459">
        <v>295</v>
      </c>
      <c r="I302" s="444">
        <f t="shared" ca="1" si="29"/>
        <v>2340868.899494647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9663.3899832502848</v>
      </c>
      <c r="L302" s="444">
        <f t="shared" ca="1" si="28"/>
        <v>2328876.9859633185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25">
      <c r="G303" s="459">
        <f t="shared" si="34"/>
        <v>25</v>
      </c>
      <c r="H303" s="459">
        <v>296</v>
      </c>
      <c r="I303" s="444">
        <f t="shared" ca="1" si="29"/>
        <v>2328876.9859633185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9613.4236768697483</v>
      </c>
      <c r="L303" s="444">
        <f t="shared" ca="1" si="28"/>
        <v>2316835.1061256095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25">
      <c r="G304" s="459">
        <f t="shared" si="34"/>
        <v>25</v>
      </c>
      <c r="H304" s="459">
        <v>297</v>
      </c>
      <c r="I304" s="444">
        <f t="shared" ca="1" si="29"/>
        <v>2316835.1061256095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9563.2491775459603</v>
      </c>
      <c r="L304" s="444">
        <f t="shared" ca="1" si="28"/>
        <v>2304743.0517885764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25">
      <c r="G305" s="459">
        <f t="shared" si="34"/>
        <v>25</v>
      </c>
      <c r="H305" s="459">
        <v>298</v>
      </c>
      <c r="I305" s="444">
        <f t="shared" ca="1" si="29"/>
        <v>2304743.0517885764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9512.8656178083238</v>
      </c>
      <c r="L305" s="444">
        <f t="shared" ca="1" si="28"/>
        <v>2292600.613891806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25">
      <c r="G306" s="459">
        <f t="shared" si="34"/>
        <v>25</v>
      </c>
      <c r="H306" s="459">
        <v>299</v>
      </c>
      <c r="I306" s="444">
        <f t="shared" ca="1" si="29"/>
        <v>2292600.613891806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9462.2721265717792</v>
      </c>
      <c r="L306" s="444">
        <f t="shared" ca="1" si="28"/>
        <v>2280407.5825037989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25">
      <c r="G307" s="459">
        <f t="shared" si="34"/>
        <v>25</v>
      </c>
      <c r="H307" s="459">
        <v>300</v>
      </c>
      <c r="I307" s="444">
        <f t="shared" ca="1" si="29"/>
        <v>2280407.5825037989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9411.4678291217497</v>
      </c>
      <c r="L307" s="444">
        <f t="shared" ca="1" si="28"/>
        <v>2268163.7468183418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25">
      <c r="G308" s="459">
        <f>G307+1</f>
        <v>26</v>
      </c>
      <c r="H308" s="459">
        <v>301</v>
      </c>
      <c r="I308" s="444">
        <f t="shared" ca="1" si="29"/>
        <v>2268163.7468183418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9360.4518470990115</v>
      </c>
      <c r="L308" s="444">
        <f t="shared" ca="1" si="28"/>
        <v>2255868.8951508622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25">
      <c r="G309" s="459">
        <f t="shared" ref="G309:G319" si="35">G308</f>
        <v>26</v>
      </c>
      <c r="H309" s="459">
        <v>302</v>
      </c>
      <c r="I309" s="444">
        <f t="shared" ca="1" si="29"/>
        <v>2255868.8951508622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9309.2232984845141</v>
      </c>
      <c r="L309" s="444">
        <f t="shared" ca="1" si="28"/>
        <v>2243522.8149347678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25">
      <c r="G310" s="459">
        <f t="shared" si="35"/>
        <v>26</v>
      </c>
      <c r="H310" s="459">
        <v>303</v>
      </c>
      <c r="I310" s="444">
        <f t="shared" ca="1" si="29"/>
        <v>2243522.8149347678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9257.7812975841207</v>
      </c>
      <c r="L310" s="444">
        <f t="shared" ca="1" si="28"/>
        <v>2231125.292717773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25">
      <c r="G311" s="459">
        <f t="shared" si="35"/>
        <v>26</v>
      </c>
      <c r="H311" s="459">
        <v>304</v>
      </c>
      <c r="I311" s="444">
        <f t="shared" ca="1" si="29"/>
        <v>2231125.292717773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9206.1249550133089</v>
      </c>
      <c r="L311" s="444">
        <f t="shared" ca="1" si="28"/>
        <v>2218676.1141582076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25">
      <c r="G312" s="459">
        <f t="shared" si="35"/>
        <v>26</v>
      </c>
      <c r="H312" s="459">
        <v>305</v>
      </c>
      <c r="I312" s="444">
        <f t="shared" ca="1" si="29"/>
        <v>2218676.1141582076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9154.2533776817854</v>
      </c>
      <c r="L312" s="444">
        <f t="shared" ca="1" si="28"/>
        <v>2206175.0640213103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25">
      <c r="G313" s="459">
        <f t="shared" si="35"/>
        <v>26</v>
      </c>
      <c r="H313" s="459">
        <v>306</v>
      </c>
      <c r="I313" s="444">
        <f t="shared" ca="1" si="29"/>
        <v>2206175.0640213103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9102.1656687780469</v>
      </c>
      <c r="L313" s="444">
        <f t="shared" ca="1" si="28"/>
        <v>2193621.9261755096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25">
      <c r="G314" s="459">
        <f t="shared" si="35"/>
        <v>26</v>
      </c>
      <c r="H314" s="459">
        <v>307</v>
      </c>
      <c r="I314" s="444">
        <f t="shared" ca="1" si="29"/>
        <v>2193621.9261755096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9049.8609277538781</v>
      </c>
      <c r="L314" s="444">
        <f t="shared" ca="1" si="28"/>
        <v>2181016.4835886848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25">
      <c r="G315" s="459">
        <f t="shared" si="35"/>
        <v>26</v>
      </c>
      <c r="H315" s="459">
        <v>308</v>
      </c>
      <c r="I315" s="444">
        <f t="shared" ca="1" si="29"/>
        <v>2181016.4835886848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8997.3382503087741</v>
      </c>
      <c r="L315" s="444">
        <f t="shared" ca="1" si="28"/>
        <v>2168358.5183244147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25">
      <c r="G316" s="459">
        <f t="shared" si="35"/>
        <v>26</v>
      </c>
      <c r="H316" s="459">
        <v>309</v>
      </c>
      <c r="I316" s="444">
        <f t="shared" ca="1" si="29"/>
        <v>2168358.5183244147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8944.5967283743157</v>
      </c>
      <c r="L316" s="444">
        <f t="shared" ca="1" si="28"/>
        <v>2155647.8115382101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25">
      <c r="G317" s="459">
        <f t="shared" si="35"/>
        <v>26</v>
      </c>
      <c r="H317" s="459">
        <v>310</v>
      </c>
      <c r="I317" s="444">
        <f t="shared" ca="1" si="29"/>
        <v>2155647.8115382101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8891.6354500984635</v>
      </c>
      <c r="L317" s="444">
        <f t="shared" ca="1" si="28"/>
        <v>2142884.14347373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25">
      <c r="G318" s="459">
        <f t="shared" si="35"/>
        <v>26</v>
      </c>
      <c r="H318" s="459">
        <v>311</v>
      </c>
      <c r="I318" s="444">
        <f t="shared" ca="1" si="29"/>
        <v>2142884.14347373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8838.4534998297968</v>
      </c>
      <c r="L318" s="444">
        <f t="shared" ca="1" si="28"/>
        <v>2130067.293458981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25">
      <c r="G319" s="459">
        <f t="shared" si="35"/>
        <v>26</v>
      </c>
      <c r="H319" s="459">
        <v>312</v>
      </c>
      <c r="I319" s="444">
        <f t="shared" ca="1" si="29"/>
        <v>2130067.293458981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8785.0499581016757</v>
      </c>
      <c r="L319" s="444">
        <f t="shared" ca="1" si="28"/>
        <v>2117197.0399025036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25">
      <c r="G320" s="459">
        <f>G319+1</f>
        <v>27</v>
      </c>
      <c r="H320" s="459">
        <v>313</v>
      </c>
      <c r="I320" s="444">
        <f t="shared" ca="1" si="29"/>
        <v>2117197.0399025036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8731.4239016163519</v>
      </c>
      <c r="L320" s="444">
        <f t="shared" ca="1" si="28"/>
        <v>2104273.1602895409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25">
      <c r="G321" s="459">
        <f t="shared" ref="G321:G331" si="36">G320</f>
        <v>27</v>
      </c>
      <c r="H321" s="459">
        <v>314</v>
      </c>
      <c r="I321" s="444">
        <f t="shared" ca="1" si="29"/>
        <v>2104273.1602895409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8677.5744032290095</v>
      </c>
      <c r="L321" s="444">
        <f t="shared" ca="1" si="28"/>
        <v>2091295.431178191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25">
      <c r="G322" s="459">
        <f t="shared" si="36"/>
        <v>27</v>
      </c>
      <c r="H322" s="459">
        <v>315</v>
      </c>
      <c r="I322" s="444">
        <f t="shared" ca="1" si="29"/>
        <v>2091295.431178191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8623.500531931717</v>
      </c>
      <c r="L322" s="444">
        <f t="shared" ca="1" si="28"/>
        <v>2078263.6281955438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25">
      <c r="G323" s="459">
        <f t="shared" si="36"/>
        <v>27</v>
      </c>
      <c r="H323" s="459">
        <v>316</v>
      </c>
      <c r="I323" s="444">
        <f t="shared" ca="1" si="29"/>
        <v>2078263.6281955438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8569.2013528373536</v>
      </c>
      <c r="L323" s="444">
        <f t="shared" ca="1" si="28"/>
        <v>2065177.5260338022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25">
      <c r="G324" s="459">
        <f t="shared" si="36"/>
        <v>27</v>
      </c>
      <c r="H324" s="459">
        <v>317</v>
      </c>
      <c r="I324" s="444">
        <f t="shared" ca="1" si="29"/>
        <v>2065177.5260338022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8514.675927163431</v>
      </c>
      <c r="L324" s="444">
        <f t="shared" ca="1" si="28"/>
        <v>2052036.8984463867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25">
      <c r="G325" s="459">
        <f t="shared" si="36"/>
        <v>27</v>
      </c>
      <c r="H325" s="459">
        <v>318</v>
      </c>
      <c r="I325" s="444">
        <f t="shared" ca="1" si="29"/>
        <v>2052036.8984463867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8459.9233122158657</v>
      </c>
      <c r="L325" s="444">
        <f t="shared" ca="1" si="28"/>
        <v>2038841.5182440237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25">
      <c r="G326" s="459">
        <f t="shared" si="36"/>
        <v>27</v>
      </c>
      <c r="H326" s="459">
        <v>319</v>
      </c>
      <c r="I326" s="444">
        <f t="shared" ca="1" si="29"/>
        <v>2038841.5182440237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8404.9425613726871</v>
      </c>
      <c r="L326" s="444">
        <f t="shared" ca="1" si="28"/>
        <v>2025591.1572908175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25">
      <c r="G327" s="459">
        <f t="shared" si="36"/>
        <v>27</v>
      </c>
      <c r="H327" s="459">
        <v>320</v>
      </c>
      <c r="I327" s="444">
        <f t="shared" ca="1" si="29"/>
        <v>2025591.1572908175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8349.7327240676605</v>
      </c>
      <c r="L327" s="444">
        <f t="shared" ca="1" si="28"/>
        <v>2012285.5865003064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25">
      <c r="G328" s="459">
        <f t="shared" si="36"/>
        <v>27</v>
      </c>
      <c r="H328" s="459">
        <v>321</v>
      </c>
      <c r="I328" s="444">
        <f t="shared" ca="1" si="29"/>
        <v>2012285.5865003064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8294.2928457738653</v>
      </c>
      <c r="L328" s="444">
        <f t="shared" ca="1" si="28"/>
        <v>1998924.5758315015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25">
      <c r="G329" s="459">
        <f t="shared" si="36"/>
        <v>27</v>
      </c>
      <c r="H329" s="459">
        <v>322</v>
      </c>
      <c r="I329" s="444">
        <f t="shared" ca="1" si="29"/>
        <v>1998924.5758315015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8238.6219679871774</v>
      </c>
      <c r="L329" s="444">
        <f t="shared" ca="1" si="28"/>
        <v>1985507.8942849098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25">
      <c r="G330" s="459">
        <f t="shared" si="36"/>
        <v>27</v>
      </c>
      <c r="H330" s="459">
        <v>323</v>
      </c>
      <c r="I330" s="444">
        <f t="shared" ca="1" si="29"/>
        <v>1985507.8942849098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8182.7191282097119</v>
      </c>
      <c r="L330" s="444">
        <f t="shared" ca="1" si="28"/>
        <v>1972035.3098985406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25">
      <c r="G331" s="459">
        <f t="shared" si="36"/>
        <v>27</v>
      </c>
      <c r="H331" s="459">
        <v>324</v>
      </c>
      <c r="I331" s="444">
        <f t="shared" ca="1" si="29"/>
        <v>1972035.3098985406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8126.5833599331736</v>
      </c>
      <c r="L331" s="444">
        <f t="shared" ca="1" si="28"/>
        <v>1958506.589743895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25">
      <c r="G332" s="459">
        <f>G331+1</f>
        <v>28</v>
      </c>
      <c r="H332" s="459">
        <v>325</v>
      </c>
      <c r="I332" s="444">
        <f t="shared" ca="1" si="29"/>
        <v>1958506.589743895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8070.2136926221492</v>
      </c>
      <c r="L332" s="444">
        <f t="shared" ca="1" si="28"/>
        <v>1944921.4999219384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25">
      <c r="G333" s="459">
        <f t="shared" ref="G333:G343" si="37">G332</f>
        <v>28</v>
      </c>
      <c r="H333" s="459">
        <v>326</v>
      </c>
      <c r="I333" s="444">
        <f t="shared" ca="1" si="29"/>
        <v>1944921.4999219384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8013.609151697332</v>
      </c>
      <c r="L333" s="444">
        <f t="shared" ca="1" si="28"/>
        <v>1931279.8055590568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25">
      <c r="G334" s="459">
        <f t="shared" si="37"/>
        <v>28</v>
      </c>
      <c r="H334" s="459">
        <v>327</v>
      </c>
      <c r="I334" s="444">
        <f t="shared" ca="1" si="29"/>
        <v>1931279.8055590568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7956.7687585186586</v>
      </c>
      <c r="L334" s="444">
        <f t="shared" ca="1" si="28"/>
        <v>1917581.2708029966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25">
      <c r="G335" s="459">
        <f t="shared" si="37"/>
        <v>28</v>
      </c>
      <c r="H335" s="459">
        <v>328</v>
      </c>
      <c r="I335" s="444">
        <f t="shared" ca="1" si="29"/>
        <v>1917581.2708029966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7899.6915303684063</v>
      </c>
      <c r="L335" s="444">
        <f t="shared" ca="1" si="28"/>
        <v>1903825.658818786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25">
      <c r="G336" s="459">
        <f t="shared" si="37"/>
        <v>28</v>
      </c>
      <c r="H336" s="459">
        <v>329</v>
      </c>
      <c r="I336" s="444">
        <f t="shared" ca="1" si="29"/>
        <v>1903825.658818786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7842.3764804341963</v>
      </c>
      <c r="L336" s="444">
        <f t="shared" ca="1" si="28"/>
        <v>1890012.7317846413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25">
      <c r="G337" s="459">
        <f t="shared" si="37"/>
        <v>28</v>
      </c>
      <c r="H337" s="459">
        <v>330</v>
      </c>
      <c r="I337" s="444">
        <f t="shared" ca="1" si="29"/>
        <v>1890012.7317846413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7784.8226177919259</v>
      </c>
      <c r="L337" s="444">
        <f t="shared" ca="1" si="28"/>
        <v>1876142.2508878543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25">
      <c r="G338" s="459">
        <f t="shared" si="37"/>
        <v>28</v>
      </c>
      <c r="H338" s="459">
        <v>331</v>
      </c>
      <c r="I338" s="444">
        <f t="shared" ca="1" si="29"/>
        <v>1876142.2508878543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7727.0289473886478</v>
      </c>
      <c r="L338" s="444">
        <f t="shared" ca="1" si="28"/>
        <v>1862213.9763206642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25">
      <c r="G339" s="459">
        <f t="shared" si="37"/>
        <v>28</v>
      </c>
      <c r="H339" s="459">
        <v>332</v>
      </c>
      <c r="I339" s="444">
        <f t="shared" ca="1" si="29"/>
        <v>1862213.9763206642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7668.9944700253545</v>
      </c>
      <c r="L339" s="444">
        <f t="shared" ca="1" si="28"/>
        <v>1848227.6672761107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25">
      <c r="G340" s="459">
        <f t="shared" si="37"/>
        <v>28</v>
      </c>
      <c r="H340" s="459">
        <v>333</v>
      </c>
      <c r="I340" s="444">
        <f t="shared" ca="1" si="29"/>
        <v>1848227.6672761107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7610.7181823397159</v>
      </c>
      <c r="L340" s="444">
        <f t="shared" ca="1" si="28"/>
        <v>1834183.0819438717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25">
      <c r="G341" s="459">
        <f t="shared" si="37"/>
        <v>28</v>
      </c>
      <c r="H341" s="459">
        <v>334</v>
      </c>
      <c r="I341" s="444">
        <f t="shared" ca="1" si="29"/>
        <v>1834183.0819438717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7552.19907678872</v>
      </c>
      <c r="L341" s="444">
        <f t="shared" ca="1" si="28"/>
        <v>1820079.9775060816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25">
      <c r="G342" s="459">
        <f t="shared" si="37"/>
        <v>28</v>
      </c>
      <c r="H342" s="459">
        <v>335</v>
      </c>
      <c r="I342" s="444">
        <f t="shared" ca="1" si="29"/>
        <v>1820079.9775060816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7493.4361416312613</v>
      </c>
      <c r="L342" s="444">
        <f t="shared" ca="1" si="28"/>
        <v>1805918.1101331341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25">
      <c r="G343" s="459">
        <f t="shared" si="37"/>
        <v>28</v>
      </c>
      <c r="H343" s="459">
        <v>336</v>
      </c>
      <c r="I343" s="444">
        <f t="shared" ca="1" si="29"/>
        <v>1805918.1101331341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7434.4283609106469</v>
      </c>
      <c r="L343" s="444">
        <f t="shared" ca="1" si="28"/>
        <v>1791697.2349794658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25">
      <c r="G344" s="459">
        <f>G343+1</f>
        <v>29</v>
      </c>
      <c r="H344" s="459">
        <v>337</v>
      </c>
      <c r="I344" s="444">
        <f t="shared" ca="1" si="29"/>
        <v>1791697.2349794658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7375.1747144370293</v>
      </c>
      <c r="L344" s="444">
        <f t="shared" ca="1" si="28"/>
        <v>1777417.106179324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25">
      <c r="G345" s="459">
        <f t="shared" ref="G345:G355" si="38">G344</f>
        <v>29</v>
      </c>
      <c r="H345" s="459">
        <v>338</v>
      </c>
      <c r="I345" s="444">
        <f t="shared" ca="1" si="29"/>
        <v>1777417.106179324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7315.6741777697707</v>
      </c>
      <c r="L345" s="444">
        <f t="shared" ca="1" si="28"/>
        <v>1763077.4768425149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25">
      <c r="G346" s="459">
        <f t="shared" si="38"/>
        <v>29</v>
      </c>
      <c r="H346" s="459">
        <v>339</v>
      </c>
      <c r="I346" s="444">
        <f t="shared" ca="1" si="29"/>
        <v>1763077.4768425149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7255.9257221997332</v>
      </c>
      <c r="L346" s="444">
        <f t="shared" ca="1" si="28"/>
        <v>1748678.0990501358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25">
      <c r="G347" s="459">
        <f t="shared" si="38"/>
        <v>29</v>
      </c>
      <c r="H347" s="459">
        <v>340</v>
      </c>
      <c r="I347" s="444">
        <f t="shared" ca="1" si="29"/>
        <v>1748678.0990501358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7195.9283147314873</v>
      </c>
      <c r="L347" s="444">
        <f t="shared" ca="1" si="28"/>
        <v>1734218.7238502884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25">
      <c r="G348" s="459">
        <f t="shared" si="38"/>
        <v>29</v>
      </c>
      <c r="H348" s="459">
        <v>341</v>
      </c>
      <c r="I348" s="444">
        <f t="shared" ca="1" si="29"/>
        <v>1734218.7238502884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7135.6809180654564</v>
      </c>
      <c r="L348" s="444">
        <f t="shared" ca="1" si="28"/>
        <v>1719699.1012537749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25">
      <c r="G349" s="459">
        <f t="shared" si="38"/>
        <v>29</v>
      </c>
      <c r="H349" s="459">
        <v>342</v>
      </c>
      <c r="I349" s="444">
        <f t="shared" ca="1" si="29"/>
        <v>1719699.1012537749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7075.182490579984</v>
      </c>
      <c r="L349" s="444">
        <f t="shared" ca="1" si="28"/>
        <v>1705118.9802297761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25">
      <c r="G350" s="459">
        <f t="shared" si="38"/>
        <v>29</v>
      </c>
      <c r="H350" s="459">
        <v>343</v>
      </c>
      <c r="I350" s="444">
        <f t="shared" ca="1" si="29"/>
        <v>1705118.9802297761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7014.4319863133233</v>
      </c>
      <c r="L350" s="444">
        <f t="shared" ca="1" si="28"/>
        <v>1690478.1087015106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25">
      <c r="G351" s="459">
        <f t="shared" si="38"/>
        <v>29</v>
      </c>
      <c r="H351" s="459">
        <v>344</v>
      </c>
      <c r="I351" s="444">
        <f t="shared" ca="1" si="29"/>
        <v>1690478.1087015106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6953.4283549455486</v>
      </c>
      <c r="L351" s="444">
        <f t="shared" ca="1" si="28"/>
        <v>1675776.2335418772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25">
      <c r="G352" s="459">
        <f t="shared" si="38"/>
        <v>29</v>
      </c>
      <c r="H352" s="459">
        <v>345</v>
      </c>
      <c r="I352" s="444">
        <f t="shared" ca="1" si="29"/>
        <v>1675776.2335418772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6892.1705417804105</v>
      </c>
      <c r="L352" s="444">
        <f t="shared" ca="1" si="28"/>
        <v>1661013.1005690787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25">
      <c r="G353" s="459">
        <f t="shared" si="38"/>
        <v>29</v>
      </c>
      <c r="H353" s="459">
        <v>346</v>
      </c>
      <c r="I353" s="444">
        <f t="shared" ca="1" si="29"/>
        <v>1661013.1005690787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6830.6574877270823</v>
      </c>
      <c r="L353" s="444">
        <f t="shared" ca="1" si="28"/>
        <v>1646188.4545422269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25">
      <c r="G354" s="459">
        <f t="shared" si="38"/>
        <v>29</v>
      </c>
      <c r="H354" s="459">
        <v>347</v>
      </c>
      <c r="I354" s="444">
        <f t="shared" ca="1" si="29"/>
        <v>1646188.4545422269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6768.8881292818669</v>
      </c>
      <c r="L354" s="444">
        <f t="shared" ca="1" si="28"/>
        <v>1631302.0391569298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25">
      <c r="G355" s="459">
        <f t="shared" si="38"/>
        <v>29</v>
      </c>
      <c r="H355" s="459">
        <v>348</v>
      </c>
      <c r="I355" s="444">
        <f t="shared" ca="1" si="29"/>
        <v>1631302.0391569298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6706.8613985097954</v>
      </c>
      <c r="L355" s="444">
        <f t="shared" ca="1" si="28"/>
        <v>1616353.5970408607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25">
      <c r="G356" s="459">
        <f>G355+1</f>
        <v>30</v>
      </c>
      <c r="H356" s="459">
        <v>349</v>
      </c>
      <c r="I356" s="444">
        <f t="shared" ca="1" si="29"/>
        <v>1616353.5970408607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6644.5762230261744</v>
      </c>
      <c r="L356" s="444">
        <f t="shared" ca="1" si="28"/>
        <v>1601342.8697493081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25">
      <c r="G357" s="459">
        <f t="shared" ref="G357:G367" si="39">G356</f>
        <v>30</v>
      </c>
      <c r="H357" s="459">
        <v>350</v>
      </c>
      <c r="I357" s="444">
        <f t="shared" ca="1" si="29"/>
        <v>1601342.8697493081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6582.0315259780382</v>
      </c>
      <c r="L357" s="444">
        <f t="shared" ca="1" si="28"/>
        <v>1586269.5977607074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25">
      <c r="G358" s="459">
        <f t="shared" si="39"/>
        <v>30</v>
      </c>
      <c r="H358" s="459">
        <v>351</v>
      </c>
      <c r="I358" s="444">
        <f t="shared" ca="1" si="29"/>
        <v>1586269.5977607074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6519.2262260255357</v>
      </c>
      <c r="L358" s="444">
        <f t="shared" ca="1" si="28"/>
        <v>1571133.520472154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25">
      <c r="G359" s="459">
        <f t="shared" si="39"/>
        <v>30</v>
      </c>
      <c r="H359" s="459">
        <v>352</v>
      </c>
      <c r="I359" s="444">
        <f t="shared" ca="1" si="29"/>
        <v>1571133.520472154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6456.1592373232297</v>
      </c>
      <c r="L359" s="444">
        <f t="shared" ca="1" si="28"/>
        <v>1555934.3761948985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25">
      <c r="G360" s="459">
        <f t="shared" si="39"/>
        <v>30</v>
      </c>
      <c r="H360" s="459">
        <v>353</v>
      </c>
      <c r="I360" s="444">
        <f t="shared" ca="1" si="29"/>
        <v>1555934.3761948985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6392.8294695013319</v>
      </c>
      <c r="L360" s="444">
        <f t="shared" ca="1" si="28"/>
        <v>1540671.9021498209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25">
      <c r="G361" s="459">
        <f t="shared" si="39"/>
        <v>30</v>
      </c>
      <c r="H361" s="459">
        <v>354</v>
      </c>
      <c r="I361" s="444">
        <f t="shared" ca="1" si="29"/>
        <v>1540671.9021498209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6329.2358276468422</v>
      </c>
      <c r="L361" s="444">
        <f t="shared" ca="1" si="28"/>
        <v>1525345.834462889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25">
      <c r="G362" s="459">
        <f t="shared" si="39"/>
        <v>30</v>
      </c>
      <c r="H362" s="459">
        <v>355</v>
      </c>
      <c r="I362" s="444">
        <f t="shared" ca="1" si="29"/>
        <v>1525345.834462889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6265.3772122846258</v>
      </c>
      <c r="L362" s="444">
        <f t="shared" ca="1" si="28"/>
        <v>1509955.9081605948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25">
      <c r="G363" s="459">
        <f t="shared" si="39"/>
        <v>30</v>
      </c>
      <c r="H363" s="459">
        <v>356</v>
      </c>
      <c r="I363" s="444">
        <f t="shared" ca="1" si="29"/>
        <v>1509955.9081605948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6201.2525193583997</v>
      </c>
      <c r="L363" s="444">
        <f t="shared" ca="1" si="28"/>
        <v>1494501.8571653743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25">
      <c r="G364" s="459">
        <f t="shared" si="39"/>
        <v>30</v>
      </c>
      <c r="H364" s="459">
        <v>357</v>
      </c>
      <c r="I364" s="444">
        <f t="shared" ca="1" si="29"/>
        <v>1494501.8571653743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6136.8606402116475</v>
      </c>
      <c r="L364" s="444">
        <f t="shared" ca="1" si="28"/>
        <v>1478983.4142910072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25">
      <c r="G365" s="459">
        <f t="shared" si="39"/>
        <v>30</v>
      </c>
      <c r="H365" s="459">
        <v>358</v>
      </c>
      <c r="I365" s="444">
        <f t="shared" ca="1" si="29"/>
        <v>1478983.4142910072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6072.2004615684518</v>
      </c>
      <c r="L365" s="444">
        <f t="shared" ca="1" si="28"/>
        <v>1463400.3112379969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25">
      <c r="G366" s="459">
        <f t="shared" si="39"/>
        <v>30</v>
      </c>
      <c r="H366" s="459">
        <v>359</v>
      </c>
      <c r="I366" s="444">
        <f t="shared" ca="1" si="29"/>
        <v>1463400.3112379969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6007.2708655142415</v>
      </c>
      <c r="L366" s="444">
        <f t="shared" ca="1" si="28"/>
        <v>1447752.2785889322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25">
      <c r="G367" s="459">
        <f t="shared" si="39"/>
        <v>30</v>
      </c>
      <c r="H367" s="459">
        <v>360</v>
      </c>
      <c r="I367" s="444">
        <f t="shared" ca="1" si="29"/>
        <v>1447752.2785889322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5942.0707294764725</v>
      </c>
      <c r="L367" s="444">
        <f t="shared" ca="1" si="28"/>
        <v>1432039.0458038298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25">
      <c r="G368" s="459">
        <f>G367+1</f>
        <v>31</v>
      </c>
      <c r="H368" s="459">
        <v>361</v>
      </c>
      <c r="I368" s="444">
        <f t="shared" ca="1" si="29"/>
        <v>1432039.0458038298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5876.5989262052126</v>
      </c>
      <c r="L368" s="444">
        <f t="shared" ca="1" si="28"/>
        <v>1416260.3412154561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25">
      <c r="G369" s="459">
        <f t="shared" ref="G369:G379" si="40">G368</f>
        <v>31</v>
      </c>
      <c r="H369" s="459">
        <v>362</v>
      </c>
      <c r="I369" s="444">
        <f t="shared" ca="1" si="29"/>
        <v>1416260.3412154561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5810.8543237536551</v>
      </c>
      <c r="L369" s="444">
        <f t="shared" ca="1" si="28"/>
        <v>1400415.8920246309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25">
      <c r="G370" s="459">
        <f t="shared" si="40"/>
        <v>31</v>
      </c>
      <c r="H370" s="459">
        <v>363</v>
      </c>
      <c r="I370" s="444">
        <f t="shared" ca="1" si="29"/>
        <v>1400415.8920246309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5744.8357854585502</v>
      </c>
      <c r="L370" s="444">
        <f t="shared" ca="1" si="28"/>
        <v>1384505.4242955106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25">
      <c r="G371" s="459">
        <f t="shared" si="40"/>
        <v>31</v>
      </c>
      <c r="H371" s="459">
        <v>364</v>
      </c>
      <c r="I371" s="444">
        <f t="shared" ca="1" si="29"/>
        <v>1384505.4242955106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5678.542169920549</v>
      </c>
      <c r="L371" s="444">
        <f t="shared" ca="1" si="28"/>
        <v>1368528.6629508524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25">
      <c r="G372" s="459">
        <f t="shared" si="40"/>
        <v>31</v>
      </c>
      <c r="H372" s="459">
        <v>365</v>
      </c>
      <c r="I372" s="444">
        <f t="shared" ca="1" si="29"/>
        <v>1368528.6629508524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5611.972330984473</v>
      </c>
      <c r="L372" s="444">
        <f t="shared" ca="1" si="28"/>
        <v>1352485.331767258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25">
      <c r="G373" s="459">
        <f t="shared" si="40"/>
        <v>31</v>
      </c>
      <c r="H373" s="459">
        <v>366</v>
      </c>
      <c r="I373" s="444">
        <f t="shared" ca="1" si="29"/>
        <v>1352485.331767258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5545.1251177194963</v>
      </c>
      <c r="L373" s="444">
        <f t="shared" ca="1" si="28"/>
        <v>1336375.1533703986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25">
      <c r="G374" s="459">
        <f t="shared" si="40"/>
        <v>31</v>
      </c>
      <c r="H374" s="459">
        <v>367</v>
      </c>
      <c r="I374" s="444">
        <f t="shared" ca="1" si="29"/>
        <v>1336375.1533703986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5477.9993743992491</v>
      </c>
      <c r="L374" s="444">
        <f t="shared" ca="1" si="28"/>
        <v>1320197.8492302189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25">
      <c r="G375" s="459">
        <f t="shared" si="40"/>
        <v>31</v>
      </c>
      <c r="H375" s="459">
        <v>368</v>
      </c>
      <c r="I375" s="444">
        <f t="shared" ca="1" si="29"/>
        <v>1320197.8492302189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5410.5939404818337</v>
      </c>
      <c r="L375" s="444">
        <f t="shared" ca="1" si="28"/>
        <v>1303953.1396561218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25">
      <c r="G376" s="459">
        <f t="shared" si="40"/>
        <v>31</v>
      </c>
      <c r="H376" s="459">
        <v>369</v>
      </c>
      <c r="I376" s="444">
        <f t="shared" ca="1" si="29"/>
        <v>1303953.1396561218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5342.9076505897629</v>
      </c>
      <c r="L376" s="444">
        <f t="shared" ca="1" si="28"/>
        <v>1287640.7437921327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25">
      <c r="G377" s="459">
        <f t="shared" si="40"/>
        <v>31</v>
      </c>
      <c r="H377" s="459">
        <v>370</v>
      </c>
      <c r="I377" s="444">
        <f t="shared" ca="1" si="29"/>
        <v>1287640.7437921327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5274.9393344898081</v>
      </c>
      <c r="L377" s="444">
        <f t="shared" ca="1" si="28"/>
        <v>1271260.3796120437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25">
      <c r="G378" s="459">
        <f t="shared" si="40"/>
        <v>31</v>
      </c>
      <c r="H378" s="459">
        <v>371</v>
      </c>
      <c r="I378" s="444">
        <f t="shared" ca="1" si="29"/>
        <v>1271260.3796120437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5206.6878170727705</v>
      </c>
      <c r="L378" s="444">
        <f t="shared" ca="1" si="28"/>
        <v>1254811.7639145376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25">
      <c r="G379" s="459">
        <f t="shared" si="40"/>
        <v>31</v>
      </c>
      <c r="H379" s="459">
        <v>372</v>
      </c>
      <c r="I379" s="444">
        <f t="shared" ca="1" si="29"/>
        <v>1254811.7639145376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5138.1519183331611</v>
      </c>
      <c r="L379" s="444">
        <f t="shared" ca="1" si="28"/>
        <v>1238294.612318292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25">
      <c r="G380" s="459">
        <f>G379+1</f>
        <v>32</v>
      </c>
      <c r="H380" s="459">
        <v>373</v>
      </c>
      <c r="I380" s="444">
        <f t="shared" ca="1" si="29"/>
        <v>1238294.612318292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5069.3304533488044</v>
      </c>
      <c r="L380" s="444">
        <f t="shared" ca="1" si="28"/>
        <v>1221708.639257062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25">
      <c r="G381" s="459">
        <f t="shared" ref="G381:G391" si="41">G380</f>
        <v>32</v>
      </c>
      <c r="H381" s="459">
        <v>374</v>
      </c>
      <c r="I381" s="444">
        <f t="shared" ca="1" si="29"/>
        <v>1221708.639257062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5000.2222322603466</v>
      </c>
      <c r="L381" s="444">
        <f t="shared" ca="1" si="28"/>
        <v>1205053.5579747434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25">
      <c r="G382" s="459">
        <f t="shared" si="41"/>
        <v>32</v>
      </c>
      <c r="H382" s="459">
        <v>375</v>
      </c>
      <c r="I382" s="444">
        <f t="shared" ca="1" si="29"/>
        <v>1205053.5579747434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4930.8260602506853</v>
      </c>
      <c r="L382" s="444">
        <f t="shared" ca="1" si="28"/>
        <v>1188329.0805204152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25">
      <c r="G383" s="459">
        <f t="shared" si="41"/>
        <v>32</v>
      </c>
      <c r="H383" s="459">
        <v>376</v>
      </c>
      <c r="I383" s="444">
        <f t="shared" ca="1" si="29"/>
        <v>1188329.0805204152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4861.140737524318</v>
      </c>
      <c r="L383" s="444">
        <f t="shared" ca="1" si="28"/>
        <v>1171534.9177433606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25">
      <c r="G384" s="459">
        <f t="shared" si="41"/>
        <v>32</v>
      </c>
      <c r="H384" s="459">
        <v>377</v>
      </c>
      <c r="I384" s="444">
        <f t="shared" ca="1" si="29"/>
        <v>1171534.9177433606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4791.1650592865908</v>
      </c>
      <c r="L384" s="444">
        <f t="shared" ca="1" si="28"/>
        <v>1154670.7792880684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25">
      <c r="G385" s="459">
        <f t="shared" si="41"/>
        <v>32</v>
      </c>
      <c r="H385" s="459">
        <v>378</v>
      </c>
      <c r="I385" s="444">
        <f t="shared" ca="1" si="29"/>
        <v>1154670.7792880684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4720.897815722873</v>
      </c>
      <c r="L385" s="444">
        <f t="shared" ca="1" si="28"/>
        <v>1137736.3735892125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25">
      <c r="G386" s="459">
        <f t="shared" si="41"/>
        <v>32</v>
      </c>
      <c r="H386" s="459">
        <v>379</v>
      </c>
      <c r="I386" s="444">
        <f t="shared" ca="1" si="29"/>
        <v>1137736.3735892125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4650.3377919776403</v>
      </c>
      <c r="L386" s="444">
        <f t="shared" ca="1" si="28"/>
        <v>1120731.4078666114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25">
      <c r="G387" s="459">
        <f t="shared" si="41"/>
        <v>32</v>
      </c>
      <c r="H387" s="459">
        <v>380</v>
      </c>
      <c r="I387" s="444">
        <f t="shared" ca="1" si="29"/>
        <v>1120731.4078666114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4579.4837681334684</v>
      </c>
      <c r="L387" s="444">
        <f t="shared" ca="1" si="28"/>
        <v>1103655.588120166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25">
      <c r="G388" s="459">
        <f t="shared" si="41"/>
        <v>32</v>
      </c>
      <c r="H388" s="459">
        <v>381</v>
      </c>
      <c r="I388" s="444">
        <f t="shared" ca="1" si="29"/>
        <v>1103655.588120166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4508.3345191899461</v>
      </c>
      <c r="L388" s="444">
        <f t="shared" ca="1" si="28"/>
        <v>1086508.6191247771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25">
      <c r="G389" s="459">
        <f t="shared" si="41"/>
        <v>32</v>
      </c>
      <c r="H389" s="459">
        <v>382</v>
      </c>
      <c r="I389" s="444">
        <f t="shared" ca="1" si="29"/>
        <v>1086508.6191247771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4436.8888150424928</v>
      </c>
      <c r="L389" s="444">
        <f t="shared" ca="1" si="28"/>
        <v>1069290.2044252409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25">
      <c r="G390" s="459">
        <f t="shared" si="41"/>
        <v>32</v>
      </c>
      <c r="H390" s="459">
        <v>383</v>
      </c>
      <c r="I390" s="444">
        <f t="shared" ca="1" si="29"/>
        <v>1069290.2044252409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4365.1454204610909</v>
      </c>
      <c r="L390" s="444">
        <f t="shared" ca="1" si="28"/>
        <v>1052000.0463311232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25">
      <c r="G391" s="459">
        <f t="shared" si="41"/>
        <v>32</v>
      </c>
      <c r="H391" s="459">
        <v>384</v>
      </c>
      <c r="I391" s="444">
        <f t="shared" ca="1" si="29"/>
        <v>1052000.0463311232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4293.1030950689346</v>
      </c>
      <c r="L391" s="444">
        <f t="shared" ca="1" si="28"/>
        <v>1034637.8459116133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25">
      <c r="G392" s="459">
        <f>G391+1</f>
        <v>33</v>
      </c>
      <c r="H392" s="459">
        <v>385</v>
      </c>
      <c r="I392" s="444">
        <f t="shared" ca="1" si="29"/>
        <v>1034637.8459116133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4220.760593320977</v>
      </c>
      <c r="L392" s="444">
        <f t="shared" ca="1" si="28"/>
        <v>1017203.3029903555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25">
      <c r="G393" s="459">
        <f t="shared" ref="G393:G403" si="42">G392</f>
        <v>33</v>
      </c>
      <c r="H393" s="459">
        <v>386</v>
      </c>
      <c r="I393" s="444">
        <f t="shared" ca="1" si="29"/>
        <v>1017203.3029903555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4148.1166644824034</v>
      </c>
      <c r="L393" s="444">
        <f t="shared" ca="1" si="28"/>
        <v>999696.11614025908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25">
      <c r="G394" s="459">
        <f t="shared" si="42"/>
        <v>33</v>
      </c>
      <c r="H394" s="459">
        <v>387</v>
      </c>
      <c r="I394" s="444">
        <f t="shared" ca="1" si="29"/>
        <v>999696.11614025908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4075.1700526070013</v>
      </c>
      <c r="L394" s="444">
        <f t="shared" ca="1" si="28"/>
        <v>982115.98267828731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25">
      <c r="G395" s="459">
        <f t="shared" si="42"/>
        <v>33</v>
      </c>
      <c r="H395" s="459">
        <v>388</v>
      </c>
      <c r="I395" s="444">
        <f t="shared" ca="1" si="29"/>
        <v>982115.98267828731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4001.9194965154525</v>
      </c>
      <c r="L395" s="444">
        <f t="shared" ca="1" si="28"/>
        <v>964462.598660224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25">
      <c r="G396" s="459">
        <f t="shared" si="42"/>
        <v>33</v>
      </c>
      <c r="H396" s="459">
        <v>389</v>
      </c>
      <c r="I396" s="444">
        <f t="shared" ca="1" si="29"/>
        <v>964462.598660224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3928.3637297735222</v>
      </c>
      <c r="L396" s="444">
        <f t="shared" ca="1" si="28"/>
        <v>946735.65887541883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25">
      <c r="G397" s="459">
        <f t="shared" si="42"/>
        <v>33</v>
      </c>
      <c r="H397" s="459">
        <v>390</v>
      </c>
      <c r="I397" s="444">
        <f t="shared" ca="1" si="29"/>
        <v>946735.65887541883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3854.5014806701665</v>
      </c>
      <c r="L397" s="444">
        <f t="shared" ca="1" si="28"/>
        <v>928934.85684151016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25">
      <c r="G398" s="459">
        <f t="shared" si="42"/>
        <v>33</v>
      </c>
      <c r="H398" s="459">
        <v>391</v>
      </c>
      <c r="I398" s="444">
        <f t="shared" ca="1" si="29"/>
        <v>928934.85684151016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3780.3314721955471</v>
      </c>
      <c r="L398" s="444">
        <f t="shared" ca="1" si="28"/>
        <v>911059.88479912688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25">
      <c r="G399" s="459">
        <f t="shared" si="42"/>
        <v>33</v>
      </c>
      <c r="H399" s="459">
        <v>392</v>
      </c>
      <c r="I399" s="444">
        <f t="shared" ca="1" si="29"/>
        <v>911059.88479912688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3705.8524220189506</v>
      </c>
      <c r="L399" s="444">
        <f t="shared" ca="1" si="28"/>
        <v>893110.43370656716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25">
      <c r="G400" s="459">
        <f t="shared" si="42"/>
        <v>33</v>
      </c>
      <c r="H400" s="459">
        <v>393</v>
      </c>
      <c r="I400" s="444">
        <f t="shared" ca="1" si="29"/>
        <v>893110.43370656716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3631.0630424666178</v>
      </c>
      <c r="L400" s="444">
        <f t="shared" ca="1" si="28"/>
        <v>875086.19323445496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25">
      <c r="G401" s="459">
        <f t="shared" si="42"/>
        <v>33</v>
      </c>
      <c r="H401" s="459">
        <v>394</v>
      </c>
      <c r="I401" s="444">
        <f t="shared" ca="1" si="29"/>
        <v>875086.19323445496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3555.9620404994848</v>
      </c>
      <c r="L401" s="444">
        <f t="shared" ca="1" si="28"/>
        <v>856986.85176037566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25">
      <c r="G402" s="459">
        <f t="shared" si="42"/>
        <v>33</v>
      </c>
      <c r="H402" s="459">
        <v>395</v>
      </c>
      <c r="I402" s="444">
        <f t="shared" ca="1" si="29"/>
        <v>856986.85176037566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3480.5481176908211</v>
      </c>
      <c r="L402" s="444">
        <f t="shared" ca="1" si="28"/>
        <v>838812.09636348777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25">
      <c r="G403" s="459">
        <f t="shared" si="42"/>
        <v>33</v>
      </c>
      <c r="H403" s="459">
        <v>396</v>
      </c>
      <c r="I403" s="444">
        <f t="shared" ca="1" si="29"/>
        <v>838812.09636348777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3404.8199702037878</v>
      </c>
      <c r="L403" s="444">
        <f t="shared" ca="1" si="28"/>
        <v>820561.61281911284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25">
      <c r="G404" s="459">
        <f>G403+1</f>
        <v>34</v>
      </c>
      <c r="H404" s="459">
        <v>397</v>
      </c>
      <c r="I404" s="444">
        <f t="shared" ca="1" si="29"/>
        <v>820561.61281911284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3328.7762887688914</v>
      </c>
      <c r="L404" s="444">
        <f t="shared" ca="1" si="28"/>
        <v>802235.08559330285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25">
      <c r="G405" s="459">
        <f t="shared" ref="G405:G415" si="43">G404</f>
        <v>34</v>
      </c>
      <c r="H405" s="459">
        <v>398</v>
      </c>
      <c r="I405" s="444">
        <f t="shared" ca="1" si="29"/>
        <v>802235.08559330285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3252.4157586613505</v>
      </c>
      <c r="L405" s="444">
        <f t="shared" ca="1" si="28"/>
        <v>783832.19783738547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25">
      <c r="G406" s="459">
        <f t="shared" si="43"/>
        <v>34</v>
      </c>
      <c r="H406" s="459">
        <v>399</v>
      </c>
      <c r="I406" s="444">
        <f t="shared" ca="1" si="29"/>
        <v>783832.19783738547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3175.7370596783612</v>
      </c>
      <c r="L406" s="444">
        <f t="shared" ca="1" si="28"/>
        <v>765352.63138248515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25">
      <c r="G407" s="459">
        <f t="shared" si="43"/>
        <v>34</v>
      </c>
      <c r="H407" s="459">
        <v>400</v>
      </c>
      <c r="I407" s="444">
        <f t="shared" ca="1" si="29"/>
        <v>765352.63138248515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3098.7388661162763</v>
      </c>
      <c r="L407" s="444">
        <f t="shared" ca="1" si="28"/>
        <v>746796.06673402258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25">
      <c r="G408" s="459">
        <f t="shared" si="43"/>
        <v>34</v>
      </c>
      <c r="H408" s="459">
        <v>401</v>
      </c>
      <c r="I408" s="444">
        <f t="shared" ca="1" si="29"/>
        <v>746796.06673402258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3021.4198467476826</v>
      </c>
      <c r="L408" s="444">
        <f t="shared" ca="1" si="28"/>
        <v>728162.1830661915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25">
      <c r="G409" s="459">
        <f t="shared" si="43"/>
        <v>34</v>
      </c>
      <c r="H409" s="459">
        <v>402</v>
      </c>
      <c r="I409" s="444">
        <f t="shared" ca="1" si="29"/>
        <v>728162.1830661915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2943.7786647983867</v>
      </c>
      <c r="L409" s="444">
        <f t="shared" ca="1" si="28"/>
        <v>709450.65821641113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25">
      <c r="G410" s="459">
        <f t="shared" si="43"/>
        <v>34</v>
      </c>
      <c r="H410" s="459">
        <v>403</v>
      </c>
      <c r="I410" s="444">
        <f t="shared" ca="1" si="29"/>
        <v>709450.65821641113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2865.8139779243015</v>
      </c>
      <c r="L410" s="444">
        <f t="shared" ca="1" si="28"/>
        <v>690661.16867975669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25">
      <c r="G411" s="459">
        <f t="shared" si="43"/>
        <v>34</v>
      </c>
      <c r="H411" s="459">
        <v>404</v>
      </c>
      <c r="I411" s="444">
        <f t="shared" ca="1" si="29"/>
        <v>690661.16867975669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2787.5244381882417</v>
      </c>
      <c r="L411" s="444">
        <f t="shared" ca="1" si="28"/>
        <v>671793.38960336626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25">
      <c r="G412" s="459">
        <f t="shared" si="43"/>
        <v>34</v>
      </c>
      <c r="H412" s="459">
        <v>405</v>
      </c>
      <c r="I412" s="444">
        <f t="shared" ca="1" si="29"/>
        <v>671793.38960336626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2708.9086920366149</v>
      </c>
      <c r="L412" s="444">
        <f t="shared" ca="1" si="28"/>
        <v>652846.99478082417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25">
      <c r="G413" s="459">
        <f t="shared" si="43"/>
        <v>34</v>
      </c>
      <c r="H413" s="459">
        <v>406</v>
      </c>
      <c r="I413" s="444">
        <f t="shared" ca="1" si="29"/>
        <v>652846.99478082417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2629.9653802760226</v>
      </c>
      <c r="L413" s="444">
        <f t="shared" ca="1" si="28"/>
        <v>633821.65664652141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25">
      <c r="G414" s="459">
        <f t="shared" si="43"/>
        <v>34</v>
      </c>
      <c r="H414" s="459">
        <v>407</v>
      </c>
      <c r="I414" s="444">
        <f t="shared" ca="1" si="29"/>
        <v>633821.65664652141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2550.6931380497613</v>
      </c>
      <c r="L414" s="444">
        <f t="shared" ca="1" si="28"/>
        <v>614717.04626999248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25">
      <c r="G415" s="459">
        <f t="shared" si="43"/>
        <v>34</v>
      </c>
      <c r="H415" s="459">
        <v>408</v>
      </c>
      <c r="I415" s="444">
        <f t="shared" ca="1" si="29"/>
        <v>614717.04626999248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2471.090594814224</v>
      </c>
      <c r="L415" s="444">
        <f t="shared" ca="1" si="28"/>
        <v>595532.83335022803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25">
      <c r="G416" s="459">
        <f>G415+1</f>
        <v>35</v>
      </c>
      <c r="H416" s="459">
        <v>409</v>
      </c>
      <c r="I416" s="444">
        <f t="shared" ca="1" si="29"/>
        <v>595532.83335022803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2391.1563743152055</v>
      </c>
      <c r="L416" s="444">
        <f t="shared" ca="1" si="28"/>
        <v>576268.68620996445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25">
      <c r="G417" s="459">
        <f t="shared" ref="G417:G427" si="44">G416</f>
        <v>35</v>
      </c>
      <c r="H417" s="459">
        <v>410</v>
      </c>
      <c r="I417" s="444">
        <f t="shared" ca="1" si="29"/>
        <v>576268.68620996445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2310.8890945641069</v>
      </c>
      <c r="L417" s="444">
        <f t="shared" ca="1" si="28"/>
        <v>556924.27178994985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25">
      <c r="G418" s="459">
        <f t="shared" si="44"/>
        <v>35</v>
      </c>
      <c r="H418" s="459">
        <v>411</v>
      </c>
      <c r="I418" s="444">
        <f t="shared" ca="1" si="29"/>
        <v>556924.27178994985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2230.2873678140459</v>
      </c>
      <c r="L418" s="444">
        <f t="shared" ca="1" si="28"/>
        <v>537499.255643185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25">
      <c r="G419" s="459">
        <f t="shared" si="44"/>
        <v>35</v>
      </c>
      <c r="H419" s="459">
        <v>412</v>
      </c>
      <c r="I419" s="444">
        <f t="shared" ca="1" si="29"/>
        <v>537499.255643185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2149.3498005358592</v>
      </c>
      <c r="L419" s="444">
        <f t="shared" ca="1" si="28"/>
        <v>517993.30192914209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25">
      <c r="G420" s="459">
        <f t="shared" si="44"/>
        <v>35</v>
      </c>
      <c r="H420" s="459">
        <v>413</v>
      </c>
      <c r="I420" s="444">
        <f t="shared" ca="1" si="29"/>
        <v>517993.30192914209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2068.0749933940137</v>
      </c>
      <c r="L420" s="444">
        <f t="shared" ca="1" si="28"/>
        <v>498406.07340795733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25">
      <c r="G421" s="459">
        <f t="shared" si="44"/>
        <v>35</v>
      </c>
      <c r="H421" s="459">
        <v>414</v>
      </c>
      <c r="I421" s="444">
        <f t="shared" ca="1" si="29"/>
        <v>498406.07340795733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1986.4615412224102</v>
      </c>
      <c r="L421" s="444">
        <f t="shared" ca="1" si="28"/>
        <v>478737.23143460095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25">
      <c r="G422" s="459">
        <f t="shared" si="44"/>
        <v>35</v>
      </c>
      <c r="H422" s="459">
        <v>415</v>
      </c>
      <c r="I422" s="444">
        <f t="shared" ca="1" si="29"/>
        <v>478737.23143460095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1904.5080330000926</v>
      </c>
      <c r="L422" s="444">
        <f t="shared" ca="1" si="28"/>
        <v>458986.43595302227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25">
      <c r="G423" s="459">
        <f t="shared" si="44"/>
        <v>35</v>
      </c>
      <c r="H423" s="459">
        <v>416</v>
      </c>
      <c r="I423" s="444">
        <f t="shared" ca="1" si="29"/>
        <v>458986.43595302227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1822.2130518268477</v>
      </c>
      <c r="L423" s="444">
        <f t="shared" ca="1" si="28"/>
        <v>439153.34549027035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25">
      <c r="G424" s="459">
        <f t="shared" si="44"/>
        <v>35</v>
      </c>
      <c r="H424" s="459">
        <v>417</v>
      </c>
      <c r="I424" s="444">
        <f t="shared" ca="1" si="29"/>
        <v>439153.34549027035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1739.5751748987147</v>
      </c>
      <c r="L424" s="444">
        <f t="shared" ca="1" si="28"/>
        <v>419237.61715059029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25">
      <c r="G425" s="459">
        <f t="shared" si="44"/>
        <v>35</v>
      </c>
      <c r="H425" s="459">
        <v>418</v>
      </c>
      <c r="I425" s="444">
        <f t="shared" ca="1" si="29"/>
        <v>419237.61715059029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1656.5929734833812</v>
      </c>
      <c r="L425" s="444">
        <f t="shared" ca="1" si="28"/>
        <v>399238.90660949488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25">
      <c r="G426" s="459">
        <f t="shared" si="44"/>
        <v>35</v>
      </c>
      <c r="H426" s="459">
        <v>419</v>
      </c>
      <c r="I426" s="444">
        <f t="shared" ca="1" si="29"/>
        <v>399238.90660949488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1573.2650128954838</v>
      </c>
      <c r="L426" s="444">
        <f t="shared" ca="1" si="28"/>
        <v>379156.86810781155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25">
      <c r="G427" s="459">
        <f t="shared" si="44"/>
        <v>35</v>
      </c>
      <c r="H427" s="459">
        <v>420</v>
      </c>
      <c r="I427" s="444">
        <f t="shared" ca="1" si="29"/>
        <v>379156.86810781155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1489.5898524718032</v>
      </c>
      <c r="L427" s="444">
        <f t="shared" ca="1" si="28"/>
        <v>358991.15444570454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25">
      <c r="G428" s="459">
        <f>G427+1</f>
        <v>36</v>
      </c>
      <c r="H428" s="459">
        <v>421</v>
      </c>
      <c r="I428" s="444">
        <f t="shared" ca="1" si="29"/>
        <v>358991.15444570454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1405.5660455463574</v>
      </c>
      <c r="L428" s="444">
        <f t="shared" ca="1" si="28"/>
        <v>338741.41697667213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25">
      <c r="G429" s="459">
        <f t="shared" ref="G429:G439" si="45">G428</f>
        <v>36</v>
      </c>
      <c r="H429" s="459">
        <v>422</v>
      </c>
      <c r="I429" s="444">
        <f t="shared" ca="1" si="29"/>
        <v>338741.41697667213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1321.1921394253889</v>
      </c>
      <c r="L429" s="444">
        <f t="shared" ca="1" si="28"/>
        <v>318407.30560151872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25">
      <c r="G430" s="459">
        <f t="shared" si="45"/>
        <v>36</v>
      </c>
      <c r="H430" s="459">
        <v>423</v>
      </c>
      <c r="I430" s="444">
        <f t="shared" ca="1" si="29"/>
        <v>318407.30560151872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1236.4666753622496</v>
      </c>
      <c r="L430" s="444">
        <f t="shared" ca="1" si="28"/>
        <v>297988.46876230219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25">
      <c r="G431" s="459">
        <f t="shared" si="45"/>
        <v>36</v>
      </c>
      <c r="H431" s="459">
        <v>424</v>
      </c>
      <c r="I431" s="444">
        <f t="shared" ca="1" si="29"/>
        <v>297988.46876230219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1151.3881885321807</v>
      </c>
      <c r="L431" s="444">
        <f t="shared" ca="1" si="28"/>
        <v>277484.55343625561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25">
      <c r="G432" s="459">
        <f t="shared" si="45"/>
        <v>36</v>
      </c>
      <c r="H432" s="459">
        <v>425</v>
      </c>
      <c r="I432" s="444">
        <f t="shared" ca="1" si="29"/>
        <v>277484.55343625561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1065.9552080069868</v>
      </c>
      <c r="L432" s="444">
        <f t="shared" ca="1" si="28"/>
        <v>256895.2051296838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25">
      <c r="G433" s="459">
        <f t="shared" si="45"/>
        <v>36</v>
      </c>
      <c r="H433" s="459">
        <v>426</v>
      </c>
      <c r="I433" s="444">
        <f t="shared" ca="1" si="29"/>
        <v>256895.2051296838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980.16625672960436</v>
      </c>
      <c r="L433" s="444">
        <f t="shared" ca="1" si="28"/>
        <v>236220.06787183462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25">
      <c r="G434" s="459">
        <f t="shared" si="45"/>
        <v>36</v>
      </c>
      <c r="H434" s="459">
        <v>427</v>
      </c>
      <c r="I434" s="444">
        <f t="shared" ca="1" si="29"/>
        <v>236220.06787183462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894.01985148856591</v>
      </c>
      <c r="L434" s="444">
        <f t="shared" ca="1" si="28"/>
        <v>215458.78420874439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25">
      <c r="G435" s="459">
        <f t="shared" si="45"/>
        <v>36</v>
      </c>
      <c r="H435" s="459">
        <v>428</v>
      </c>
      <c r="I435" s="444">
        <f t="shared" ca="1" si="29"/>
        <v>215458.78420874439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807.51450289235663</v>
      </c>
      <c r="L435" s="444">
        <f t="shared" ca="1" si="28"/>
        <v>194610.99519705796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25">
      <c r="G436" s="459">
        <f t="shared" si="45"/>
        <v>36</v>
      </c>
      <c r="H436" s="459">
        <v>429</v>
      </c>
      <c r="I436" s="444">
        <f t="shared" ca="1" si="29"/>
        <v>194610.99519705796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720.64871534366318</v>
      </c>
      <c r="L436" s="444">
        <f t="shared" ca="1" si="28"/>
        <v>173676.34039782285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25">
      <c r="G437" s="459">
        <f t="shared" si="45"/>
        <v>36</v>
      </c>
      <c r="H437" s="459">
        <v>430</v>
      </c>
      <c r="I437" s="444">
        <f t="shared" ca="1" si="29"/>
        <v>173676.34039782285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633.42098701351688</v>
      </c>
      <c r="L437" s="444">
        <f t="shared" ca="1" si="28"/>
        <v>152654.45787025758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25">
      <c r="G438" s="459">
        <f t="shared" si="45"/>
        <v>36</v>
      </c>
      <c r="H438" s="459">
        <v>431</v>
      </c>
      <c r="I438" s="444">
        <f t="shared" ca="1" si="29"/>
        <v>152654.45787025758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545.8298098153283</v>
      </c>
      <c r="L438" s="444">
        <f t="shared" ca="1" si="28"/>
        <v>131544.98416549413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25">
      <c r="G439" s="459">
        <f t="shared" si="45"/>
        <v>36</v>
      </c>
      <c r="H439" s="459">
        <v>432</v>
      </c>
      <c r="I439" s="444">
        <f t="shared" ca="1" si="29"/>
        <v>131544.98416549413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457.87366937881393</v>
      </c>
      <c r="L439" s="444">
        <f t="shared" ca="1" si="28"/>
        <v>110347.55432029415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25">
      <c r="G440" s="459">
        <f>G439+1</f>
        <v>37</v>
      </c>
      <c r="H440" s="459">
        <v>433</v>
      </c>
      <c r="I440" s="444">
        <f t="shared" ca="1" si="29"/>
        <v>110347.55432029415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369.55104502381403</v>
      </c>
      <c r="L440" s="444">
        <f t="shared" ca="1" si="28"/>
        <v>89061.801850739168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25">
      <c r="G441" s="459">
        <f t="shared" ref="G441:G451" si="46">G440</f>
        <v>37</v>
      </c>
      <c r="H441" s="459">
        <v>434</v>
      </c>
      <c r="I441" s="444">
        <f t="shared" ca="1" si="29"/>
        <v>89061.801850739168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280.86040973400156</v>
      </c>
      <c r="L441" s="444">
        <f t="shared" ca="1" si="28"/>
        <v>67687.35874589438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25">
      <c r="G442" s="459">
        <f t="shared" si="46"/>
        <v>37</v>
      </c>
      <c r="H442" s="459">
        <v>435</v>
      </c>
      <c r="I442" s="444">
        <f t="shared" ca="1" si="29"/>
        <v>67687.35874589438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191.80023013048162</v>
      </c>
      <c r="L442" s="444">
        <f t="shared" ca="1" si="28"/>
        <v>46223.855461446074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25">
      <c r="G443" s="459">
        <f t="shared" si="46"/>
        <v>37</v>
      </c>
      <c r="H443" s="459">
        <v>436</v>
      </c>
      <c r="I443" s="444">
        <f t="shared" ca="1" si="29"/>
        <v>46223.855461446074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102.36896644528036</v>
      </c>
      <c r="L443" s="444">
        <f t="shared" ca="1" si="28"/>
        <v>24670.920913312566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25">
      <c r="G444" s="459">
        <f t="shared" si="46"/>
        <v>37</v>
      </c>
      <c r="H444" s="459">
        <v>437</v>
      </c>
      <c r="I444" s="444">
        <f t="shared" ca="1" si="29"/>
        <v>24670.920913312566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12.565072494724078</v>
      </c>
      <c r="L444" s="444">
        <f t="shared" ca="1" si="28"/>
        <v>3028.1824712285029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25">
      <c r="G445" s="459">
        <f t="shared" si="46"/>
        <v>37</v>
      </c>
      <c r="H445" s="459">
        <v>438</v>
      </c>
      <c r="I445" s="444">
        <f t="shared" ca="1" si="29"/>
        <v>3028.1824712285029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-77.613004347292858</v>
      </c>
      <c r="L445" s="444">
        <f t="shared" ca="1" si="28"/>
        <v>-18704.734047697577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25">
      <c r="G446" s="459">
        <f t="shared" si="46"/>
        <v>37</v>
      </c>
      <c r="H446" s="459">
        <v>439</v>
      </c>
      <c r="I446" s="444">
        <f t="shared" ca="1" si="29"/>
        <v>-18704.734047697577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-168.16682317615152</v>
      </c>
      <c r="L446" s="444">
        <f t="shared" ca="1" si="28"/>
        <v>-40528.204385452518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25">
      <c r="G447" s="459">
        <f t="shared" si="46"/>
        <v>37</v>
      </c>
      <c r="H447" s="459">
        <v>440</v>
      </c>
      <c r="I447" s="444">
        <f t="shared" ca="1" si="29"/>
        <v>-40528.204385452518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-259.09794958346373</v>
      </c>
      <c r="L447" s="444">
        <f t="shared" ca="1" si="28"/>
        <v>-62442.605849614767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25">
      <c r="G448" s="459">
        <f t="shared" si="46"/>
        <v>37</v>
      </c>
      <c r="H448" s="459">
        <v>441</v>
      </c>
      <c r="I448" s="444">
        <f t="shared" ca="1" si="29"/>
        <v>-62442.605849614767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-350.40795568413984</v>
      </c>
      <c r="L448" s="444">
        <f t="shared" ca="1" si="28"/>
        <v>-84448.317319877708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25">
      <c r="G449" s="459">
        <f t="shared" si="46"/>
        <v>37</v>
      </c>
      <c r="H449" s="459">
        <v>442</v>
      </c>
      <c r="I449" s="444">
        <f t="shared" ca="1" si="29"/>
        <v>-84448.317319877708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-442.09842014356872</v>
      </c>
      <c r="L449" s="444">
        <f t="shared" ca="1" si="28"/>
        <v>-106545.71925460006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25">
      <c r="G450" s="459">
        <f t="shared" si="46"/>
        <v>37</v>
      </c>
      <c r="H450" s="459">
        <v>443</v>
      </c>
      <c r="I450" s="444">
        <f t="shared" ca="1" si="29"/>
        <v>-106545.71925460006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-534.17092820491189</v>
      </c>
      <c r="L450" s="444">
        <f t="shared" ca="1" si="28"/>
        <v>-128735.19369738376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25">
      <c r="G451" s="459">
        <f t="shared" si="46"/>
        <v>37</v>
      </c>
      <c r="H451" s="459">
        <v>444</v>
      </c>
      <c r="I451" s="444">
        <f t="shared" ca="1" si="29"/>
        <v>-128735.19369738376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-626.6270717165105</v>
      </c>
      <c r="L451" s="444">
        <f t="shared" ca="1" si="28"/>
        <v>-151017.12428367903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25">
      <c r="G452" s="459">
        <f>G451+1</f>
        <v>38</v>
      </c>
      <c r="H452" s="459">
        <v>445</v>
      </c>
      <c r="I452" s="444">
        <f t="shared" ca="1" si="29"/>
        <v>-151017.12428367903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-719.46844915940756</v>
      </c>
      <c r="L452" s="444">
        <f t="shared" ca="1" si="28"/>
        <v>-173391.89624741723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25">
      <c r="G453" s="459">
        <f t="shared" ref="G453:G463" si="47">G452</f>
        <v>38</v>
      </c>
      <c r="H453" s="459">
        <v>446</v>
      </c>
      <c r="I453" s="444">
        <f t="shared" ca="1" si="29"/>
        <v>-173391.89624741723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-812.69666567498336</v>
      </c>
      <c r="L453" s="444">
        <f t="shared" ca="1" si="28"/>
        <v>-195859.89642767099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25">
      <c r="G454" s="459">
        <f t="shared" si="47"/>
        <v>38</v>
      </c>
      <c r="H454" s="459">
        <v>447</v>
      </c>
      <c r="I454" s="444">
        <f t="shared" ca="1" si="29"/>
        <v>-195859.89642767099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-906.31333309270735</v>
      </c>
      <c r="L454" s="444">
        <f t="shared" ca="1" si="28"/>
        <v>-218421.51327534247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25">
      <c r="G455" s="459">
        <f t="shared" si="47"/>
        <v>38</v>
      </c>
      <c r="H455" s="459">
        <v>448</v>
      </c>
      <c r="I455" s="444">
        <f t="shared" ca="1" si="29"/>
        <v>-218421.51327534247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-1000.3200699580053</v>
      </c>
      <c r="L455" s="444">
        <f t="shared" ca="1" si="28"/>
        <v>-241077.13685987928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25">
      <c r="G456" s="459">
        <f t="shared" si="47"/>
        <v>38</v>
      </c>
      <c r="H456" s="459">
        <v>449</v>
      </c>
      <c r="I456" s="444">
        <f t="shared" ca="1" si="29"/>
        <v>-241077.13685987928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-1094.718501560242</v>
      </c>
      <c r="L456" s="444">
        <f t="shared" ca="1" si="28"/>
        <v>-263827.15887601831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25">
      <c r="G457" s="459">
        <f t="shared" si="47"/>
        <v>38</v>
      </c>
      <c r="H457" s="459">
        <v>450</v>
      </c>
      <c r="I457" s="444">
        <f t="shared" ca="1" si="29"/>
        <v>-263827.15887601831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-1189.5102599608213</v>
      </c>
      <c r="L457" s="444">
        <f t="shared" ca="1" si="28"/>
        <v>-286671.97265055793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25">
      <c r="G458" s="459">
        <f t="shared" si="47"/>
        <v>38</v>
      </c>
      <c r="H458" s="459">
        <v>451</v>
      </c>
      <c r="I458" s="444">
        <f t="shared" ca="1" si="29"/>
        <v>-286671.97265055793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-1284.6969840214031</v>
      </c>
      <c r="L458" s="444">
        <f t="shared" ca="1" si="28"/>
        <v>-309611.97314915812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25">
      <c r="G459" s="459">
        <f t="shared" si="47"/>
        <v>38</v>
      </c>
      <c r="H459" s="459">
        <v>452</v>
      </c>
      <c r="I459" s="444">
        <f t="shared" ca="1" si="29"/>
        <v>-309611.97314915812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-1380.2803194322371</v>
      </c>
      <c r="L459" s="444">
        <f t="shared" ca="1" si="28"/>
        <v>-332647.55698316917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25">
      <c r="G460" s="459">
        <f t="shared" si="47"/>
        <v>38</v>
      </c>
      <c r="H460" s="459">
        <v>453</v>
      </c>
      <c r="I460" s="444">
        <f t="shared" ca="1" si="29"/>
        <v>-332647.55698316917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-1476.2619187406165</v>
      </c>
      <c r="L460" s="444">
        <f t="shared" ca="1" si="28"/>
        <v>-355779.12241648859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25">
      <c r="G461" s="459">
        <f t="shared" si="47"/>
        <v>38</v>
      </c>
      <c r="H461" s="459">
        <v>454</v>
      </c>
      <c r="I461" s="444">
        <f t="shared" ca="1" si="29"/>
        <v>-355779.12241648859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-1572.6434413794475</v>
      </c>
      <c r="L461" s="444">
        <f t="shared" ca="1" si="28"/>
        <v>-379007.0693724468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25">
      <c r="G462" s="459">
        <f t="shared" si="47"/>
        <v>38</v>
      </c>
      <c r="H462" s="459">
        <v>455</v>
      </c>
      <c r="I462" s="444">
        <f t="shared" ca="1" si="29"/>
        <v>-379007.0693724468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-1669.4265536959399</v>
      </c>
      <c r="L462" s="444">
        <f t="shared" ca="1" si="28"/>
        <v>-402331.79944072152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25">
      <c r="G463" s="459">
        <f t="shared" si="47"/>
        <v>38</v>
      </c>
      <c r="H463" s="459">
        <v>456</v>
      </c>
      <c r="I463" s="444">
        <f t="shared" ca="1" si="29"/>
        <v>-402331.79944072152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-1766.6129289804176</v>
      </c>
      <c r="L463" s="444">
        <f t="shared" ca="1" si="28"/>
        <v>-425753.71588428074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25">
      <c r="G464" s="459">
        <f>G463+1</f>
        <v>39</v>
      </c>
      <c r="H464" s="459">
        <v>457</v>
      </c>
      <c r="I464" s="444">
        <f t="shared" ca="1" si="29"/>
        <v>-425753.71588428074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-1864.204247495248</v>
      </c>
      <c r="L464" s="444">
        <f t="shared" ca="1" si="28"/>
        <v>-449273.2236463548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25">
      <c r="G465" s="459">
        <f t="shared" ref="G465:G475" si="48">G464</f>
        <v>39</v>
      </c>
      <c r="H465" s="459">
        <v>458</v>
      </c>
      <c r="I465" s="444">
        <f t="shared" ca="1" si="29"/>
        <v>-449273.2236463548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-1962.2021965038903</v>
      </c>
      <c r="L465" s="444">
        <f t="shared" ca="1" si="28"/>
        <v>-472890.72935743746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25">
      <c r="G466" s="459">
        <f t="shared" si="48"/>
        <v>39</v>
      </c>
      <c r="H466" s="459">
        <v>459</v>
      </c>
      <c r="I466" s="444">
        <f t="shared" ca="1" si="29"/>
        <v>-472890.72935743746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-2060.6084703000674</v>
      </c>
      <c r="L466" s="444">
        <f t="shared" ca="1" si="28"/>
        <v>-496606.64134231635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25">
      <c r="G467" s="459">
        <f t="shared" si="48"/>
        <v>39</v>
      </c>
      <c r="H467" s="459">
        <v>460</v>
      </c>
      <c r="I467" s="444">
        <f t="shared" ca="1" si="29"/>
        <v>-496606.64134231635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-2159.4247702370631</v>
      </c>
      <c r="L467" s="444">
        <f t="shared" ca="1" si="28"/>
        <v>-520421.3696271322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25">
      <c r="G468" s="459">
        <f t="shared" si="48"/>
        <v>39</v>
      </c>
      <c r="H468" s="459">
        <v>461</v>
      </c>
      <c r="I468" s="444">
        <f t="shared" ca="1" si="29"/>
        <v>-520421.3696271322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-2258.6528047571287</v>
      </c>
      <c r="L468" s="444">
        <f t="shared" ca="1" si="28"/>
        <v>-544335.32594646805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25">
      <c r="G469" s="459">
        <f t="shared" si="48"/>
        <v>39</v>
      </c>
      <c r="H469" s="459">
        <v>462</v>
      </c>
      <c r="I469" s="444">
        <f t="shared" ca="1" si="29"/>
        <v>-544335.32594646805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-2358.2942894210282</v>
      </c>
      <c r="L469" s="444">
        <f t="shared" ca="1" si="28"/>
        <v>-568348.92375046783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25">
      <c r="G470" s="459">
        <f t="shared" si="48"/>
        <v>39</v>
      </c>
      <c r="H470" s="459">
        <v>463</v>
      </c>
      <c r="I470" s="444">
        <f t="shared" ca="1" si="29"/>
        <v>-568348.92375046783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-2458.3509469376945</v>
      </c>
      <c r="L470" s="444">
        <f t="shared" ca="1" si="28"/>
        <v>-592462.57821198436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25">
      <c r="G471" s="459">
        <f t="shared" si="48"/>
        <v>39</v>
      </c>
      <c r="H471" s="459">
        <v>464</v>
      </c>
      <c r="I471" s="444">
        <f t="shared" ca="1" si="29"/>
        <v>-592462.57821198436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-2558.8245071940132</v>
      </c>
      <c r="L471" s="444">
        <f t="shared" ca="1" si="28"/>
        <v>-616676.7062337572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25">
      <c r="G472" s="459">
        <f t="shared" si="48"/>
        <v>39</v>
      </c>
      <c r="H472" s="459">
        <v>465</v>
      </c>
      <c r="I472" s="444">
        <f t="shared" ca="1" si="29"/>
        <v>-616676.7062337572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-2659.7167072847328</v>
      </c>
      <c r="L472" s="444">
        <f t="shared" ca="1" si="28"/>
        <v>-640991.72645562061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25">
      <c r="G473" s="459">
        <f t="shared" si="48"/>
        <v>39</v>
      </c>
      <c r="H473" s="459">
        <v>466</v>
      </c>
      <c r="I473" s="444">
        <f t="shared" ca="1" si="29"/>
        <v>-640991.72645562061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-2761.029291542497</v>
      </c>
      <c r="L473" s="444">
        <f t="shared" ca="1" si="28"/>
        <v>-665408.05926174182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25">
      <c r="G474" s="459">
        <f t="shared" si="48"/>
        <v>39</v>
      </c>
      <c r="H474" s="459">
        <v>467</v>
      </c>
      <c r="I474" s="444">
        <f t="shared" ca="1" si="29"/>
        <v>-665408.05926174182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-2862.7640115680028</v>
      </c>
      <c r="L474" s="444">
        <f t="shared" ca="1" si="28"/>
        <v>-689926.1267878887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25">
      <c r="G475" s="459">
        <f t="shared" si="48"/>
        <v>39</v>
      </c>
      <c r="H475" s="459">
        <v>468</v>
      </c>
      <c r="I475" s="444">
        <f t="shared" ca="1" si="29"/>
        <v>-689926.1267878887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-2964.922626260281</v>
      </c>
      <c r="L475" s="444">
        <f t="shared" ca="1" si="28"/>
        <v>-714546.35292872775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25">
      <c r="G476" s="459">
        <f>G475+1</f>
        <v>40</v>
      </c>
      <c r="H476" s="459">
        <v>469</v>
      </c>
      <c r="I476" s="444">
        <f t="shared" ca="1" si="29"/>
        <v>-714546.35292872775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-3067.5069018471104</v>
      </c>
      <c r="L476" s="444">
        <f t="shared" ca="1" si="28"/>
        <v>-739269.16334515356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25">
      <c r="G477" s="459">
        <f t="shared" ref="G477:G487" si="49">G476</f>
        <v>40</v>
      </c>
      <c r="H477" s="459">
        <v>470</v>
      </c>
      <c r="I477" s="444">
        <f t="shared" ca="1" si="29"/>
        <v>-739269.16334515356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-3170.518611915551</v>
      </c>
      <c r="L477" s="444">
        <f t="shared" ca="1" si="28"/>
        <v>-764094.98547164781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25">
      <c r="G478" s="459">
        <f t="shared" si="49"/>
        <v>40</v>
      </c>
      <c r="H478" s="459">
        <v>471</v>
      </c>
      <c r="I478" s="444">
        <f t="shared" ca="1" si="29"/>
        <v>-764094.98547164781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-3273.9595374426108</v>
      </c>
      <c r="L478" s="444">
        <f t="shared" ca="1" si="28"/>
        <v>-789024.2485236692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25">
      <c r="G479" s="459">
        <f t="shared" si="49"/>
        <v>40</v>
      </c>
      <c r="H479" s="459">
        <v>472</v>
      </c>
      <c r="I479" s="444">
        <f t="shared" ca="1" si="29"/>
        <v>-789024.2485236692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-3377.8314668260332</v>
      </c>
      <c r="L479" s="444">
        <f t="shared" ca="1" si="28"/>
        <v>-814057.38350507396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25">
      <c r="G480" s="459">
        <f t="shared" si="49"/>
        <v>40</v>
      </c>
      <c r="H480" s="459">
        <v>473</v>
      </c>
      <c r="I480" s="444">
        <f t="shared" ca="1" si="29"/>
        <v>-814057.38350507396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-3482.13619591522</v>
      </c>
      <c r="L480" s="444">
        <f t="shared" ca="1" si="28"/>
        <v>-839194.82321556786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25">
      <c r="G481" s="459">
        <f t="shared" si="49"/>
        <v>40</v>
      </c>
      <c r="H481" s="459">
        <v>474</v>
      </c>
      <c r="I481" s="444">
        <f t="shared" ca="1" si="29"/>
        <v>-839194.82321556786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-3586.875528042277</v>
      </c>
      <c r="L481" s="444">
        <f t="shared" ca="1" si="28"/>
        <v>-864437.00225818891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25">
      <c r="G482" s="459">
        <f t="shared" si="49"/>
        <v>40</v>
      </c>
      <c r="H482" s="459">
        <v>475</v>
      </c>
      <c r="I482" s="444">
        <f t="shared" ca="1" si="29"/>
        <v>-864437.00225818891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-3692.0512740531981</v>
      </c>
      <c r="L482" s="444">
        <f t="shared" ca="1" si="28"/>
        <v>-889784.35704682081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25">
      <c r="G483" s="459">
        <f t="shared" si="49"/>
        <v>40</v>
      </c>
      <c r="H483" s="459">
        <v>476</v>
      </c>
      <c r="I483" s="444">
        <f t="shared" ca="1" si="29"/>
        <v>-889784.35704682081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-3797.665252339164</v>
      </c>
      <c r="L483" s="444">
        <f t="shared" ca="1" si="28"/>
        <v>-915237.32581373875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25">
      <c r="G484" s="459">
        <f t="shared" si="49"/>
        <v>40</v>
      </c>
      <c r="H484" s="459">
        <v>477</v>
      </c>
      <c r="I484" s="444">
        <f t="shared" ca="1" si="29"/>
        <v>-915237.32581373875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-3903.7192888679892</v>
      </c>
      <c r="L484" s="444">
        <f t="shared" ca="1" si="28"/>
        <v>-940796.34861718549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25">
      <c r="G485" s="459">
        <f t="shared" si="49"/>
        <v>40</v>
      </c>
      <c r="H485" s="459">
        <v>478</v>
      </c>
      <c r="I485" s="444">
        <f t="shared" ca="1" si="29"/>
        <v>-940796.34861718549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-4010.2152172156839</v>
      </c>
      <c r="L485" s="444">
        <f t="shared" ca="1" si="28"/>
        <v>-966461.86734897993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25">
      <c r="G486" s="459">
        <f t="shared" si="49"/>
        <v>40</v>
      </c>
      <c r="H486" s="459">
        <v>479</v>
      </c>
      <c r="I486" s="444">
        <f t="shared" ca="1" si="29"/>
        <v>-966461.86734897993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-4117.1548785981613</v>
      </c>
      <c r="L486" s="444">
        <f t="shared" ca="1" si="28"/>
        <v>-992234.32574215694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25">
      <c r="G487" s="459">
        <f t="shared" si="49"/>
        <v>40</v>
      </c>
      <c r="H487" s="459">
        <v>480</v>
      </c>
      <c r="I487" s="444">
        <f t="shared" ca="1" si="29"/>
        <v>-992234.32574215694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-4224.5401219030664</v>
      </c>
      <c r="L487" s="444">
        <f t="shared" ca="1" si="28"/>
        <v>-1018114.1693786388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25">
      <c r="G488" s="459">
        <f>G487+1</f>
        <v>41</v>
      </c>
      <c r="H488" s="459">
        <v>481</v>
      </c>
      <c r="I488" s="444">
        <f t="shared" ca="1" si="29"/>
        <v>-1018114.1693786388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-4332.3728037217397</v>
      </c>
      <c r="L488" s="444">
        <f t="shared" ca="1" si="28"/>
        <v>-1044101.8456969393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25">
      <c r="G489" s="459">
        <f t="shared" ref="G489:G499" si="50">G488</f>
        <v>41</v>
      </c>
      <c r="H489" s="459">
        <v>482</v>
      </c>
      <c r="I489" s="444">
        <f t="shared" ca="1" si="29"/>
        <v>-1044101.8456969393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-4440.6547883813246</v>
      </c>
      <c r="L489" s="444">
        <f t="shared" ca="1" si="28"/>
        <v>-1070197.8039998994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25">
      <c r="G490" s="459">
        <f t="shared" si="50"/>
        <v>41</v>
      </c>
      <c r="H490" s="459">
        <v>483</v>
      </c>
      <c r="I490" s="444">
        <f t="shared" ca="1" si="29"/>
        <v>-1070197.8039998994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-4549.387947976993</v>
      </c>
      <c r="L490" s="444">
        <f t="shared" ca="1" si="28"/>
        <v>-1096402.4954624553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25">
      <c r="G491" s="459">
        <f t="shared" si="50"/>
        <v>41</v>
      </c>
      <c r="H491" s="459">
        <v>484</v>
      </c>
      <c r="I491" s="444">
        <f t="shared" ca="1" si="29"/>
        <v>-1096402.4954624553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-4658.5741624043094</v>
      </c>
      <c r="L491" s="444">
        <f t="shared" ca="1" si="28"/>
        <v>-1122716.3731394385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25">
      <c r="G492" s="459">
        <f t="shared" si="50"/>
        <v>41</v>
      </c>
      <c r="H492" s="459">
        <v>485</v>
      </c>
      <c r="I492" s="444">
        <f t="shared" ca="1" si="29"/>
        <v>-1122716.3731394385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-4768.2153193917384</v>
      </c>
      <c r="L492" s="444">
        <f t="shared" ca="1" si="28"/>
        <v>-1149139.8919734091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25">
      <c r="G493" s="459">
        <f t="shared" si="50"/>
        <v>41</v>
      </c>
      <c r="H493" s="459">
        <v>486</v>
      </c>
      <c r="I493" s="444">
        <f t="shared" ca="1" si="29"/>
        <v>-1149139.8919734091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-4878.3133145332831</v>
      </c>
      <c r="L493" s="444">
        <f t="shared" ca="1" si="28"/>
        <v>-1175673.5088025213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25">
      <c r="G494" s="459">
        <f t="shared" si="50"/>
        <v>41</v>
      </c>
      <c r="H494" s="459">
        <v>487</v>
      </c>
      <c r="I494" s="444">
        <f t="shared" ca="1" si="29"/>
        <v>-1175673.5088025213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-4988.8700513212507</v>
      </c>
      <c r="L494" s="444">
        <f t="shared" ca="1" si="28"/>
        <v>-1202317.6823684215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25">
      <c r="G495" s="459">
        <f t="shared" si="50"/>
        <v>41</v>
      </c>
      <c r="H495" s="459">
        <v>488</v>
      </c>
      <c r="I495" s="444">
        <f t="shared" ca="1" si="29"/>
        <v>-1202317.6823684215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-5099.8874411791676</v>
      </c>
      <c r="L495" s="444">
        <f t="shared" ca="1" si="28"/>
        <v>-1229072.8733241796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25">
      <c r="G496" s="459">
        <f t="shared" si="50"/>
        <v>41</v>
      </c>
      <c r="H496" s="459">
        <v>489</v>
      </c>
      <c r="I496" s="444">
        <f t="shared" ca="1" si="29"/>
        <v>-1229072.8733241796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-5211.3674034948262</v>
      </c>
      <c r="L496" s="444">
        <f t="shared" ca="1" si="28"/>
        <v>-1255939.5442422533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25">
      <c r="G497" s="459">
        <f t="shared" si="50"/>
        <v>41</v>
      </c>
      <c r="H497" s="459">
        <v>490</v>
      </c>
      <c r="I497" s="444">
        <f t="shared" ca="1" si="29"/>
        <v>-1255939.5442422533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-5323.3118656534671</v>
      </c>
      <c r="L497" s="444">
        <f t="shared" ca="1" si="28"/>
        <v>-1282918.1596224855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25">
      <c r="G498" s="459">
        <f t="shared" si="50"/>
        <v>41</v>
      </c>
      <c r="H498" s="459">
        <v>491</v>
      </c>
      <c r="I498" s="444">
        <f t="shared" ca="1" si="29"/>
        <v>-1282918.1596224855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-5435.7227630711013</v>
      </c>
      <c r="L498" s="444">
        <f t="shared" ca="1" si="28"/>
        <v>-1310009.1859001354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25">
      <c r="G499" s="459">
        <f t="shared" si="50"/>
        <v>41</v>
      </c>
      <c r="H499" s="459">
        <v>492</v>
      </c>
      <c r="I499" s="444">
        <f t="shared" ca="1" si="29"/>
        <v>-1310009.1859001354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-5548.6020392279761</v>
      </c>
      <c r="L499" s="444">
        <f t="shared" ca="1" si="28"/>
        <v>-1337213.0914539422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25">
      <c r="G500" s="459">
        <f>G499+1</f>
        <v>42</v>
      </c>
      <c r="H500" s="459">
        <v>493</v>
      </c>
      <c r="I500" s="444">
        <f t="shared" ca="1" si="29"/>
        <v>-1337213.0914539422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-5661.9516457021709</v>
      </c>
      <c r="L500" s="444">
        <f t="shared" ca="1" si="28"/>
        <v>-1364530.3466142232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25">
      <c r="G501" s="459">
        <f t="shared" ref="G501:G511" si="51">G500</f>
        <v>42</v>
      </c>
      <c r="H501" s="459">
        <v>494</v>
      </c>
      <c r="I501" s="444">
        <f t="shared" ca="1" si="29"/>
        <v>-1364530.3466142232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-5775.773542203342</v>
      </c>
      <c r="L501" s="444">
        <f t="shared" ca="1" si="28"/>
        <v>-1391961.4236710053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25">
      <c r="G502" s="459">
        <f t="shared" si="51"/>
        <v>42</v>
      </c>
      <c r="H502" s="459">
        <v>495</v>
      </c>
      <c r="I502" s="444">
        <f t="shared" ca="1" si="29"/>
        <v>-1391961.4236710053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-5890.0696966066007</v>
      </c>
      <c r="L502" s="444">
        <f t="shared" ca="1" si="28"/>
        <v>-1419506.7968821907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25">
      <c r="G503" s="459">
        <f t="shared" si="51"/>
        <v>42</v>
      </c>
      <c r="H503" s="459">
        <v>496</v>
      </c>
      <c r="I503" s="444">
        <f t="shared" ca="1" si="29"/>
        <v>-1419506.7968821907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-6004.8420849865397</v>
      </c>
      <c r="L503" s="444">
        <f t="shared" ca="1" si="28"/>
        <v>-1447166.9424817562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25">
      <c r="G504" s="459">
        <f t="shared" si="51"/>
        <v>42</v>
      </c>
      <c r="H504" s="459">
        <v>497</v>
      </c>
      <c r="I504" s="444">
        <f t="shared" ca="1" si="29"/>
        <v>-1447166.9424817562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-6120.0926916513963</v>
      </c>
      <c r="L504" s="444">
        <f t="shared" ca="1" si="28"/>
        <v>-1474942.3386879864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25">
      <c r="G505" s="459">
        <f t="shared" si="51"/>
        <v>42</v>
      </c>
      <c r="H505" s="459">
        <v>498</v>
      </c>
      <c r="I505" s="444">
        <f t="shared" ca="1" si="29"/>
        <v>-1474942.3386879864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-6235.8235091773549</v>
      </c>
      <c r="L505" s="444">
        <f t="shared" ca="1" si="28"/>
        <v>-1502833.4657117426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25">
      <c r="G506" s="459">
        <f t="shared" si="51"/>
        <v>42</v>
      </c>
      <c r="H506" s="459">
        <v>499</v>
      </c>
      <c r="I506" s="444">
        <f t="shared" ca="1" si="29"/>
        <v>-1502833.4657117426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-6352.0365384430061</v>
      </c>
      <c r="L506" s="444">
        <f t="shared" ca="1" si="28"/>
        <v>-1530840.8057647645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25">
      <c r="G507" s="459">
        <f t="shared" si="51"/>
        <v>42</v>
      </c>
      <c r="H507" s="459">
        <v>500</v>
      </c>
      <c r="I507" s="444">
        <f t="shared" ca="1" si="29"/>
        <v>-1530840.8057647645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-6468.7337886639307</v>
      </c>
      <c r="L507" s="444">
        <f t="shared" ca="1" si="28"/>
        <v>-1558964.8430680074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25">
      <c r="G508" s="459">
        <f t="shared" si="51"/>
        <v>42</v>
      </c>
      <c r="H508" s="459">
        <v>501</v>
      </c>
      <c r="I508" s="444">
        <f t="shared" ca="1" si="29"/>
        <v>-1558964.8430680074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-6585.9172774274421</v>
      </c>
      <c r="L508" s="444">
        <f t="shared" ca="1" si="28"/>
        <v>-1587206.0638600136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25">
      <c r="G509" s="459">
        <f t="shared" si="51"/>
        <v>42</v>
      </c>
      <c r="H509" s="459">
        <v>502</v>
      </c>
      <c r="I509" s="444">
        <f t="shared" ca="1" si="29"/>
        <v>-1587206.0638600136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-6703.5890307274685</v>
      </c>
      <c r="L509" s="444">
        <f t="shared" ca="1" si="28"/>
        <v>-1615564.95640532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25">
      <c r="G510" s="459">
        <f t="shared" si="51"/>
        <v>42</v>
      </c>
      <c r="H510" s="459">
        <v>503</v>
      </c>
      <c r="I510" s="444">
        <f t="shared" ca="1" si="29"/>
        <v>-1615564.95640532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-6821.7510829995781</v>
      </c>
      <c r="L510" s="444">
        <f t="shared" ca="1" si="28"/>
        <v>-1644042.0110028984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25">
      <c r="G511" s="459">
        <f t="shared" si="51"/>
        <v>42</v>
      </c>
      <c r="H511" s="459">
        <v>504</v>
      </c>
      <c r="I511" s="444">
        <f t="shared" ca="1" si="29"/>
        <v>-1644042.0110028984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-6940.405477156155</v>
      </c>
      <c r="L511" s="444">
        <f t="shared" ca="1" si="28"/>
        <v>-1672637.7199946335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25">
      <c r="G512" s="459">
        <f>G511+1</f>
        <v>43</v>
      </c>
      <c r="H512" s="459">
        <v>505</v>
      </c>
      <c r="I512" s="444">
        <f t="shared" ca="1" si="29"/>
        <v>-1672637.7199946335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-7059.5542646217191</v>
      </c>
      <c r="L512" s="444">
        <f t="shared" ca="1" si="28"/>
        <v>-1701352.5777738341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25">
      <c r="G513" s="459">
        <f t="shared" ref="G513:G523" si="52">G512</f>
        <v>43</v>
      </c>
      <c r="H513" s="459">
        <v>506</v>
      </c>
      <c r="I513" s="444">
        <f t="shared" ca="1" si="29"/>
        <v>-1701352.5777738341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-7179.1995053683868</v>
      </c>
      <c r="L513" s="444">
        <f t="shared" ca="1" si="28"/>
        <v>-1730187.0807937814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25">
      <c r="G514" s="459">
        <f t="shared" si="52"/>
        <v>43</v>
      </c>
      <c r="H514" s="459">
        <v>507</v>
      </c>
      <c r="I514" s="444">
        <f t="shared" ca="1" si="29"/>
        <v>-1730187.0807937814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-7299.3432679515017</v>
      </c>
      <c r="L514" s="444">
        <f t="shared" ca="1" si="28"/>
        <v>-1759141.7275763117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25">
      <c r="G515" s="459">
        <f t="shared" si="52"/>
        <v>43</v>
      </c>
      <c r="H515" s="459">
        <v>508</v>
      </c>
      <c r="I515" s="444">
        <f t="shared" ca="1" si="29"/>
        <v>-1759141.7275763117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-7419.9876295453769</v>
      </c>
      <c r="L515" s="444">
        <f t="shared" ca="1" si="28"/>
        <v>-1788217.0187204359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25">
      <c r="G516" s="459">
        <f t="shared" si="52"/>
        <v>43</v>
      </c>
      <c r="H516" s="459">
        <v>509</v>
      </c>
      <c r="I516" s="444">
        <f t="shared" ca="1" si="29"/>
        <v>-1788217.0187204359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-7541.1346759792277</v>
      </c>
      <c r="L516" s="444">
        <f t="shared" ca="1" si="28"/>
        <v>-1817413.4569109939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25">
      <c r="G517" s="459">
        <f t="shared" si="52"/>
        <v>43</v>
      </c>
      <c r="H517" s="459">
        <v>510</v>
      </c>
      <c r="I517" s="444">
        <f t="shared" ca="1" si="29"/>
        <v>-1817413.4569109939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-7662.7865017732192</v>
      </c>
      <c r="L517" s="444">
        <f t="shared" ca="1" si="28"/>
        <v>-1846731.5469273459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25">
      <c r="G518" s="459">
        <f t="shared" si="52"/>
        <v>43</v>
      </c>
      <c r="H518" s="459">
        <v>511</v>
      </c>
      <c r="I518" s="444">
        <f t="shared" ca="1" si="29"/>
        <v>-1846731.5469273459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-7784.9452101746856</v>
      </c>
      <c r="L518" s="444">
        <f t="shared" ref="L518:L772" ca="1" si="54">I518-J518+K518</f>
        <v>-1876171.7956520994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25">
      <c r="G519" s="459">
        <f t="shared" si="52"/>
        <v>43</v>
      </c>
      <c r="H519" s="459">
        <v>512</v>
      </c>
      <c r="I519" s="444">
        <f t="shared" ref="I519:I773" ca="1" si="55">L518</f>
        <v>-1876171.7956520994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-7907.6129131944926</v>
      </c>
      <c r="L519" s="444">
        <f t="shared" ca="1" si="54"/>
        <v>-1905734.7120798728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25">
      <c r="G520" s="459">
        <f t="shared" si="52"/>
        <v>43</v>
      </c>
      <c r="H520" s="459">
        <v>513</v>
      </c>
      <c r="I520" s="444">
        <f t="shared" ca="1" si="55"/>
        <v>-1905734.7120798728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-8030.7917316435487</v>
      </c>
      <c r="L520" s="444">
        <f t="shared" ca="1" si="54"/>
        <v>-1935420.8073260952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25">
      <c r="G521" s="459">
        <f t="shared" si="52"/>
        <v>43</v>
      </c>
      <c r="H521" s="459">
        <v>514</v>
      </c>
      <c r="I521" s="444">
        <f t="shared" ca="1" si="55"/>
        <v>-1935420.8073260952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-8154.4837951694753</v>
      </c>
      <c r="L521" s="444">
        <f t="shared" ca="1" si="54"/>
        <v>-1965230.5946358435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25">
      <c r="G522" s="459">
        <f t="shared" si="52"/>
        <v>43</v>
      </c>
      <c r="H522" s="459">
        <v>515</v>
      </c>
      <c r="I522" s="444">
        <f t="shared" ca="1" si="55"/>
        <v>-1965230.5946358435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-8278.6912422934274</v>
      </c>
      <c r="L522" s="444">
        <f t="shared" ca="1" si="54"/>
        <v>-1995164.5893927158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25">
      <c r="G523" s="459">
        <f t="shared" si="52"/>
        <v>43</v>
      </c>
      <c r="H523" s="459">
        <v>516</v>
      </c>
      <c r="I523" s="444">
        <f t="shared" ca="1" si="55"/>
        <v>-1995164.5893927158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-8403.4162204470613</v>
      </c>
      <c r="L523" s="444">
        <f t="shared" ca="1" si="54"/>
        <v>-2025223.3091277417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25">
      <c r="G524" s="459">
        <f>G523+1</f>
        <v>44</v>
      </c>
      <c r="H524" s="459">
        <v>517</v>
      </c>
      <c r="I524" s="444">
        <f t="shared" ca="1" si="55"/>
        <v>-2025223.3091277417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-8528.6608860096694</v>
      </c>
      <c r="L524" s="444">
        <f t="shared" ca="1" si="54"/>
        <v>-2055407.2735283303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25">
      <c r="G525" s="459">
        <f t="shared" ref="G525:G535" si="58">G524</f>
        <v>44</v>
      </c>
      <c r="H525" s="459">
        <v>518</v>
      </c>
      <c r="I525" s="444">
        <f t="shared" ca="1" si="55"/>
        <v>-2055407.2735283303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-8654.4274043454552</v>
      </c>
      <c r="L525" s="444">
        <f t="shared" ca="1" si="54"/>
        <v>-2085717.0044472546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25">
      <c r="G526" s="459">
        <f t="shared" si="58"/>
        <v>44</v>
      </c>
      <c r="H526" s="459">
        <v>519</v>
      </c>
      <c r="I526" s="444">
        <f t="shared" ca="1" si="55"/>
        <v>-2085717.0044472546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-8780.7179498409714</v>
      </c>
      <c r="L526" s="444">
        <f t="shared" ca="1" si="54"/>
        <v>-2116153.0259116744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25">
      <c r="G527" s="459">
        <f t="shared" si="58"/>
        <v>44</v>
      </c>
      <c r="H527" s="459">
        <v>520</v>
      </c>
      <c r="I527" s="444">
        <f t="shared" ca="1" si="55"/>
        <v>-2116153.0259116744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-8907.5347059427222</v>
      </c>
      <c r="L527" s="444">
        <f t="shared" ca="1" si="54"/>
        <v>-2146715.8641321957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25">
      <c r="G528" s="459">
        <f t="shared" si="58"/>
        <v>44</v>
      </c>
      <c r="H528" s="459">
        <v>521</v>
      </c>
      <c r="I528" s="444">
        <f t="shared" ca="1" si="55"/>
        <v>-2146715.8641321957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-9034.8798651948946</v>
      </c>
      <c r="L528" s="444">
        <f t="shared" ca="1" si="54"/>
        <v>-2177406.0475119692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25">
      <c r="G529" s="459">
        <f t="shared" si="58"/>
        <v>44</v>
      </c>
      <c r="H529" s="459">
        <v>522</v>
      </c>
      <c r="I529" s="444">
        <f t="shared" ca="1" si="55"/>
        <v>-2177406.0475119692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-9162.7556292772842</v>
      </c>
      <c r="L529" s="444">
        <f t="shared" ca="1" si="54"/>
        <v>-2208224.1066558254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25">
      <c r="G530" s="459">
        <f t="shared" si="58"/>
        <v>44</v>
      </c>
      <c r="H530" s="459">
        <v>523</v>
      </c>
      <c r="I530" s="444">
        <f t="shared" ca="1" si="55"/>
        <v>-2208224.1066558254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-9291.1642090433506</v>
      </c>
      <c r="L530" s="444">
        <f t="shared" ca="1" si="54"/>
        <v>-2239170.5743794474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25">
      <c r="G531" s="459">
        <f t="shared" si="58"/>
        <v>44</v>
      </c>
      <c r="H531" s="459">
        <v>524</v>
      </c>
      <c r="I531" s="444">
        <f t="shared" ca="1" si="55"/>
        <v>-2239170.5743794474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-9420.1078245584431</v>
      </c>
      <c r="L531" s="444">
        <f t="shared" ca="1" si="54"/>
        <v>-2270245.9857185846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25">
      <c r="G532" s="459">
        <f t="shared" si="58"/>
        <v>44</v>
      </c>
      <c r="H532" s="459">
        <v>525</v>
      </c>
      <c r="I532" s="444">
        <f t="shared" ca="1" si="55"/>
        <v>-2270245.9857185846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-9549.5887051381815</v>
      </c>
      <c r="L532" s="444">
        <f t="shared" ca="1" si="54"/>
        <v>-2301450.8779383018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25">
      <c r="G533" s="459">
        <f t="shared" si="58"/>
        <v>44</v>
      </c>
      <c r="H533" s="459">
        <v>526</v>
      </c>
      <c r="I533" s="444">
        <f t="shared" ca="1" si="55"/>
        <v>-2301450.8779383018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-9679.6090893870023</v>
      </c>
      <c r="L533" s="444">
        <f t="shared" ca="1" si="54"/>
        <v>-2332785.7905422677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25">
      <c r="G534" s="459">
        <f t="shared" si="58"/>
        <v>44</v>
      </c>
      <c r="H534" s="459">
        <v>527</v>
      </c>
      <c r="I534" s="444">
        <f t="shared" ca="1" si="55"/>
        <v>-2332785.7905422677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-9810.1712252368598</v>
      </c>
      <c r="L534" s="444">
        <f t="shared" ca="1" si="54"/>
        <v>-2364251.2652820833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25">
      <c r="G535" s="459">
        <f t="shared" si="58"/>
        <v>44</v>
      </c>
      <c r="H535" s="459">
        <v>528</v>
      </c>
      <c r="I535" s="444">
        <f t="shared" ca="1" si="55"/>
        <v>-2364251.2652820833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-9941.2773699860918</v>
      </c>
      <c r="L535" s="444">
        <f t="shared" ca="1" si="54"/>
        <v>-2395847.8461666484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25">
      <c r="G536" s="459">
        <f>G535+1</f>
        <v>45</v>
      </c>
      <c r="H536" s="459">
        <v>529</v>
      </c>
      <c r="I536" s="444">
        <f t="shared" ca="1" si="55"/>
        <v>-2395847.8461666484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-10072.929790338447</v>
      </c>
      <c r="L536" s="444">
        <f t="shared" ca="1" si="54"/>
        <v>-2427576.0794715658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25">
      <c r="G537" s="459">
        <f t="shared" ref="G537:G547" si="59">G536</f>
        <v>45</v>
      </c>
      <c r="H537" s="459">
        <v>530</v>
      </c>
      <c r="I537" s="444">
        <f t="shared" ca="1" si="55"/>
        <v>-2427576.0794715658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-10205.13076244227</v>
      </c>
      <c r="L537" s="444">
        <f t="shared" ca="1" si="54"/>
        <v>-2459436.5137485871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25">
      <c r="G538" s="459">
        <f t="shared" si="59"/>
        <v>45</v>
      </c>
      <c r="H538" s="459">
        <v>531</v>
      </c>
      <c r="I538" s="444">
        <f t="shared" ca="1" si="55"/>
        <v>-2459436.5137485871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-10337.882571929858</v>
      </c>
      <c r="L538" s="444">
        <f t="shared" ca="1" si="54"/>
        <v>-2491429.699835096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25">
      <c r="G539" s="459">
        <f t="shared" si="59"/>
        <v>45</v>
      </c>
      <c r="H539" s="459">
        <v>532</v>
      </c>
      <c r="I539" s="444">
        <f t="shared" ca="1" si="55"/>
        <v>-2491429.699835096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-10471.187513956978</v>
      </c>
      <c r="L539" s="444">
        <f t="shared" ca="1" si="54"/>
        <v>-2523556.1908636317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25">
      <c r="G540" s="459">
        <f t="shared" si="59"/>
        <v>45</v>
      </c>
      <c r="H540" s="459">
        <v>533</v>
      </c>
      <c r="I540" s="444">
        <f t="shared" ca="1" si="55"/>
        <v>-2523556.1908636317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-10605.047893242543</v>
      </c>
      <c r="L540" s="444">
        <f t="shared" ca="1" si="54"/>
        <v>-2555816.542271453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25">
      <c r="G541" s="459">
        <f t="shared" si="59"/>
        <v>45</v>
      </c>
      <c r="H541" s="459">
        <v>534</v>
      </c>
      <c r="I541" s="444">
        <f t="shared" ca="1" si="55"/>
        <v>-2555816.542271453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-10739.466024108466</v>
      </c>
      <c r="L541" s="444">
        <f t="shared" ca="1" si="54"/>
        <v>-2588211.3118101405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25">
      <c r="G542" s="459">
        <f t="shared" si="59"/>
        <v>45</v>
      </c>
      <c r="H542" s="459">
        <v>535</v>
      </c>
      <c r="I542" s="444">
        <f t="shared" ca="1" si="55"/>
        <v>-2588211.3118101405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-10874.444230519664</v>
      </c>
      <c r="L542" s="444">
        <f t="shared" ca="1" si="54"/>
        <v>-2620741.059555239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25">
      <c r="G543" s="459">
        <f t="shared" si="59"/>
        <v>45</v>
      </c>
      <c r="H543" s="459">
        <v>536</v>
      </c>
      <c r="I543" s="444">
        <f t="shared" ca="1" si="55"/>
        <v>-2620741.059555239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-11009.984846124242</v>
      </c>
      <c r="L543" s="444">
        <f t="shared" ca="1" si="54"/>
        <v>-2653406.3479159423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25">
      <c r="G544" s="459">
        <f t="shared" si="59"/>
        <v>45</v>
      </c>
      <c r="H544" s="459">
        <v>537</v>
      </c>
      <c r="I544" s="444">
        <f t="shared" ca="1" si="55"/>
        <v>-2653406.3479159423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-11146.090214293838</v>
      </c>
      <c r="L544" s="444">
        <f t="shared" ca="1" si="54"/>
        <v>-2686207.7416448151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25">
      <c r="G545" s="459">
        <f t="shared" si="59"/>
        <v>45</v>
      </c>
      <c r="H545" s="459">
        <v>538</v>
      </c>
      <c r="I545" s="444">
        <f t="shared" ca="1" si="55"/>
        <v>-2686207.7416448151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-11282.762688164141</v>
      </c>
      <c r="L545" s="444">
        <f t="shared" ca="1" si="54"/>
        <v>-2719145.8078475581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25">
      <c r="G546" s="459">
        <f t="shared" si="59"/>
        <v>45</v>
      </c>
      <c r="H546" s="459">
        <v>539</v>
      </c>
      <c r="I546" s="444">
        <f t="shared" ca="1" si="55"/>
        <v>-2719145.8078475581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-11420.00463067557</v>
      </c>
      <c r="L546" s="444">
        <f t="shared" ca="1" si="54"/>
        <v>-2752221.1159928124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25">
      <c r="G547" s="459">
        <f t="shared" si="59"/>
        <v>45</v>
      </c>
      <c r="H547" s="459">
        <v>540</v>
      </c>
      <c r="I547" s="444">
        <f t="shared" ca="1" si="55"/>
        <v>-2752221.1159928124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-11557.81841461413</v>
      </c>
      <c r="L547" s="444">
        <f t="shared" ca="1" si="54"/>
        <v>-2785434.2379220054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25">
      <c r="G548" s="459">
        <f>G547+1</f>
        <v>46</v>
      </c>
      <c r="H548" s="459">
        <v>541</v>
      </c>
      <c r="I548" s="444">
        <f t="shared" ca="1" si="55"/>
        <v>-2785434.2379220054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-11696.206422652434</v>
      </c>
      <c r="L548" s="444">
        <f t="shared" ca="1" si="54"/>
        <v>-2818785.7478592368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25">
      <c r="G549" s="459">
        <f t="shared" ref="G549:G559" si="60">G548</f>
        <v>46</v>
      </c>
      <c r="H549" s="459">
        <v>542</v>
      </c>
      <c r="I549" s="444">
        <f t="shared" ca="1" si="55"/>
        <v>-2818785.7478592368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-11835.171047390899</v>
      </c>
      <c r="L549" s="444">
        <f t="shared" ca="1" si="54"/>
        <v>-2852276.2224212065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25">
      <c r="G550" s="459">
        <f t="shared" si="60"/>
        <v>46</v>
      </c>
      <c r="H550" s="459">
        <v>543</v>
      </c>
      <c r="I550" s="444">
        <f t="shared" ca="1" si="55"/>
        <v>-2852276.2224212065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-11974.714691399106</v>
      </c>
      <c r="L550" s="444">
        <f t="shared" ca="1" si="54"/>
        <v>-2885906.2406271845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25">
      <c r="G551" s="459">
        <f t="shared" si="60"/>
        <v>46</v>
      </c>
      <c r="H551" s="459">
        <v>544</v>
      </c>
      <c r="I551" s="444">
        <f t="shared" ca="1" si="55"/>
        <v>-2885906.2406271845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-12114.839767257346</v>
      </c>
      <c r="L551" s="444">
        <f t="shared" ca="1" si="54"/>
        <v>-2919676.3839090206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25">
      <c r="G552" s="459">
        <f t="shared" si="60"/>
        <v>46</v>
      </c>
      <c r="H552" s="459">
        <v>545</v>
      </c>
      <c r="I552" s="444">
        <f t="shared" ca="1" si="55"/>
        <v>-2919676.3839090206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-12255.548697598331</v>
      </c>
      <c r="L552" s="444">
        <f t="shared" ca="1" si="54"/>
        <v>-2953587.2361211977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25">
      <c r="G553" s="459">
        <f t="shared" si="60"/>
        <v>46</v>
      </c>
      <c r="H553" s="459">
        <v>546</v>
      </c>
      <c r="I553" s="444">
        <f t="shared" ca="1" si="55"/>
        <v>-2953587.2361211977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-12396.843915149069</v>
      </c>
      <c r="L553" s="444">
        <f t="shared" ca="1" si="54"/>
        <v>-2987639.3835509256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25">
      <c r="G554" s="459">
        <f t="shared" si="60"/>
        <v>46</v>
      </c>
      <c r="H554" s="459">
        <v>547</v>
      </c>
      <c r="I554" s="444">
        <f t="shared" ca="1" si="55"/>
        <v>-2987639.3835509256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-12538.727862772936</v>
      </c>
      <c r="L554" s="444">
        <f t="shared" ca="1" si="54"/>
        <v>-3021833.4149282775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25">
      <c r="G555" s="459">
        <f t="shared" si="60"/>
        <v>46</v>
      </c>
      <c r="H555" s="459">
        <v>548</v>
      </c>
      <c r="I555" s="444">
        <f t="shared" ca="1" si="55"/>
        <v>-3021833.4149282775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-12681.202993511901</v>
      </c>
      <c r="L555" s="444">
        <f t="shared" ca="1" si="54"/>
        <v>-3056169.921436368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25">
      <c r="G556" s="459">
        <f t="shared" si="60"/>
        <v>46</v>
      </c>
      <c r="H556" s="459">
        <v>549</v>
      </c>
      <c r="I556" s="444">
        <f t="shared" ca="1" si="55"/>
        <v>-3056169.921436368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-12824.271770628946</v>
      </c>
      <c r="L556" s="444">
        <f t="shared" ca="1" si="54"/>
        <v>-3090649.496721576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25">
      <c r="G557" s="459">
        <f t="shared" si="60"/>
        <v>46</v>
      </c>
      <c r="H557" s="459">
        <v>550</v>
      </c>
      <c r="I557" s="444">
        <f t="shared" ca="1" si="55"/>
        <v>-3090649.496721576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-12967.936667650645</v>
      </c>
      <c r="L557" s="444">
        <f t="shared" ca="1" si="54"/>
        <v>-3125272.7369038053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25">
      <c r="G558" s="459">
        <f t="shared" si="60"/>
        <v>46</v>
      </c>
      <c r="H558" s="459">
        <v>551</v>
      </c>
      <c r="I558" s="444">
        <f t="shared" ca="1" si="55"/>
        <v>-3125272.7369038053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-13112.200168409934</v>
      </c>
      <c r="L558" s="444">
        <f t="shared" ca="1" si="54"/>
        <v>-3160040.240586794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25">
      <c r="G559" s="459">
        <f t="shared" si="60"/>
        <v>46</v>
      </c>
      <c r="H559" s="459">
        <v>552</v>
      </c>
      <c r="I559" s="444">
        <f t="shared" ca="1" si="55"/>
        <v>-3160040.240586794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-13257.064767089054</v>
      </c>
      <c r="L559" s="444">
        <f t="shared" ca="1" si="54"/>
        <v>-3194952.608868462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25">
      <c r="G560" s="459">
        <f>G559+1</f>
        <v>47</v>
      </c>
      <c r="H560" s="459">
        <v>553</v>
      </c>
      <c r="I560" s="444">
        <f t="shared" ca="1" si="55"/>
        <v>-3194952.608868462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-13402.532968262671</v>
      </c>
      <c r="L560" s="444">
        <f t="shared" ca="1" si="54"/>
        <v>-3230010.4453513036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25">
      <c r="G561" s="459">
        <f t="shared" ref="G561:G571" si="61">G560</f>
        <v>47</v>
      </c>
      <c r="H561" s="459">
        <v>554</v>
      </c>
      <c r="I561" s="444">
        <f t="shared" ca="1" si="55"/>
        <v>-3230010.4453513036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-13548.607286941176</v>
      </c>
      <c r="L561" s="444">
        <f t="shared" ca="1" si="54"/>
        <v>-3265214.3561528237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25">
      <c r="G562" s="459">
        <f t="shared" si="61"/>
        <v>47</v>
      </c>
      <c r="H562" s="459">
        <v>555</v>
      </c>
      <c r="I562" s="444">
        <f t="shared" ca="1" si="55"/>
        <v>-3265214.3561528237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-13695.290248614176</v>
      </c>
      <c r="L562" s="444">
        <f t="shared" ca="1" si="54"/>
        <v>-3300564.9499160168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25">
      <c r="G563" s="459">
        <f t="shared" si="61"/>
        <v>47</v>
      </c>
      <c r="H563" s="459">
        <v>556</v>
      </c>
      <c r="I563" s="444">
        <f t="shared" ca="1" si="55"/>
        <v>-3300564.9499160168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-13842.584389294148</v>
      </c>
      <c r="L563" s="444">
        <f t="shared" ca="1" si="54"/>
        <v>-3336062.8378198897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25">
      <c r="G564" s="459">
        <f t="shared" si="61"/>
        <v>47</v>
      </c>
      <c r="H564" s="459">
        <v>557</v>
      </c>
      <c r="I564" s="444">
        <f t="shared" ca="1" si="55"/>
        <v>-3336062.8378198897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-13990.492255560284</v>
      </c>
      <c r="L564" s="444">
        <f t="shared" ca="1" si="54"/>
        <v>-3371708.6335900286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25">
      <c r="G565" s="459">
        <f t="shared" si="61"/>
        <v>47</v>
      </c>
      <c r="H565" s="459">
        <v>558</v>
      </c>
      <c r="I565" s="444">
        <f t="shared" ca="1" si="55"/>
        <v>-3371708.6335900286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-14139.016404602531</v>
      </c>
      <c r="L565" s="444">
        <f t="shared" ca="1" si="54"/>
        <v>-3407502.9535092101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25">
      <c r="G566" s="459">
        <f t="shared" si="61"/>
        <v>47</v>
      </c>
      <c r="H566" s="459">
        <v>559</v>
      </c>
      <c r="I566" s="444">
        <f t="shared" ca="1" si="55"/>
        <v>-3407502.9535092101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-14288.159404265787</v>
      </c>
      <c r="L566" s="444">
        <f t="shared" ca="1" si="54"/>
        <v>-3443446.4164280547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25">
      <c r="G567" s="459">
        <f t="shared" si="61"/>
        <v>47</v>
      </c>
      <c r="H567" s="459">
        <v>560</v>
      </c>
      <c r="I567" s="444">
        <f t="shared" ca="1" si="55"/>
        <v>-3443446.4164280547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-14437.923833094306</v>
      </c>
      <c r="L567" s="444">
        <f t="shared" ca="1" si="54"/>
        <v>-3479539.6437757281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25">
      <c r="G568" s="459">
        <f t="shared" si="61"/>
        <v>47</v>
      </c>
      <c r="H568" s="459">
        <v>561</v>
      </c>
      <c r="I568" s="444">
        <f t="shared" ca="1" si="55"/>
        <v>-3479539.6437757281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-14588.312280376276</v>
      </c>
      <c r="L568" s="444">
        <f t="shared" ca="1" si="54"/>
        <v>-3515783.2595706834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25">
      <c r="G569" s="459">
        <f t="shared" si="61"/>
        <v>47</v>
      </c>
      <c r="H569" s="459">
        <v>562</v>
      </c>
      <c r="I569" s="444">
        <f t="shared" ca="1" si="55"/>
        <v>-3515783.2595706834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-14739.327346188593</v>
      </c>
      <c r="L569" s="444">
        <f t="shared" ca="1" si="54"/>
        <v>-3552177.8904314507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25">
      <c r="G570" s="459">
        <f t="shared" si="61"/>
        <v>47</v>
      </c>
      <c r="H570" s="459">
        <v>563</v>
      </c>
      <c r="I570" s="444">
        <f t="shared" ca="1" si="55"/>
        <v>-3552177.8904314507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-14890.971641441787</v>
      </c>
      <c r="L570" s="444">
        <f t="shared" ca="1" si="54"/>
        <v>-3588724.1655874713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25">
      <c r="G571" s="459">
        <f t="shared" si="61"/>
        <v>47</v>
      </c>
      <c r="H571" s="459">
        <v>564</v>
      </c>
      <c r="I571" s="444">
        <f t="shared" ca="1" si="55"/>
        <v>-3588724.1655874713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-15043.247787925207</v>
      </c>
      <c r="L571" s="444">
        <f t="shared" ca="1" si="54"/>
        <v>-3625422.7168899756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25">
      <c r="G572" s="459">
        <f>G571+1</f>
        <v>48</v>
      </c>
      <c r="H572" s="459">
        <v>565</v>
      </c>
      <c r="I572" s="444">
        <f t="shared" ca="1" si="55"/>
        <v>-3625422.7168899756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-15196.158418352308</v>
      </c>
      <c r="L572" s="444">
        <f t="shared" ca="1" si="54"/>
        <v>-3662274.1788229067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25">
      <c r="G573" s="459">
        <f t="shared" ref="G573:G583" si="62">G572</f>
        <v>48</v>
      </c>
      <c r="H573" s="459">
        <v>566</v>
      </c>
      <c r="I573" s="444">
        <f t="shared" ca="1" si="55"/>
        <v>-3662274.1788229067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-15349.706176406191</v>
      </c>
      <c r="L573" s="444">
        <f t="shared" ca="1" si="54"/>
        <v>-3699279.1885138918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25">
      <c r="G574" s="459">
        <f t="shared" si="62"/>
        <v>48</v>
      </c>
      <c r="H574" s="459">
        <v>567</v>
      </c>
      <c r="I574" s="444">
        <f t="shared" ca="1" si="55"/>
        <v>-3699279.1885138918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-15503.893716785295</v>
      </c>
      <c r="L574" s="444">
        <f t="shared" ca="1" si="54"/>
        <v>-3736438.3857452557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25">
      <c r="G575" s="459">
        <f t="shared" si="62"/>
        <v>48</v>
      </c>
      <c r="H575" s="459">
        <v>568</v>
      </c>
      <c r="I575" s="444">
        <f t="shared" ca="1" si="55"/>
        <v>-3736438.3857452557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-15658.723705249309</v>
      </c>
      <c r="L575" s="444">
        <f t="shared" ca="1" si="54"/>
        <v>-3773752.412965084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25">
      <c r="G576" s="459">
        <f t="shared" si="62"/>
        <v>48</v>
      </c>
      <c r="H576" s="459">
        <v>569</v>
      </c>
      <c r="I576" s="444">
        <f t="shared" ca="1" si="55"/>
        <v>-3773752.412965084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-15814.198818665263</v>
      </c>
      <c r="L576" s="444">
        <f t="shared" ca="1" si="54"/>
        <v>-3811221.9152983283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25">
      <c r="G577" s="459">
        <f t="shared" si="62"/>
        <v>48</v>
      </c>
      <c r="H577" s="459">
        <v>570</v>
      </c>
      <c r="I577" s="444">
        <f t="shared" ca="1" si="55"/>
        <v>-3811221.9152983283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-15970.32174505378</v>
      </c>
      <c r="L577" s="444">
        <f t="shared" ca="1" si="54"/>
        <v>-3848847.540557961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25">
      <c r="G578" s="459">
        <f t="shared" si="62"/>
        <v>48</v>
      </c>
      <c r="H578" s="459">
        <v>571</v>
      </c>
      <c r="I578" s="444">
        <f t="shared" ca="1" si="55"/>
        <v>-3848847.540557961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-16127.095183635582</v>
      </c>
      <c r="L578" s="444">
        <f t="shared" ca="1" si="54"/>
        <v>-3886629.9392561754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25">
      <c r="G579" s="459">
        <f t="shared" si="62"/>
        <v>48</v>
      </c>
      <c r="H579" s="459">
        <v>572</v>
      </c>
      <c r="I579" s="444">
        <f t="shared" ca="1" si="55"/>
        <v>-3886629.9392561754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-16284.521844878143</v>
      </c>
      <c r="L579" s="444">
        <f t="shared" ca="1" si="54"/>
        <v>-3924569.7646156326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25">
      <c r="G580" s="459">
        <f t="shared" si="62"/>
        <v>48</v>
      </c>
      <c r="H580" s="459">
        <v>573</v>
      </c>
      <c r="I580" s="444">
        <f t="shared" ca="1" si="55"/>
        <v>-3924569.7646156326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-16442.604450542549</v>
      </c>
      <c r="L580" s="444">
        <f t="shared" ca="1" si="54"/>
        <v>-3962667.6725807539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25">
      <c r="G581" s="459">
        <f t="shared" si="62"/>
        <v>48</v>
      </c>
      <c r="H581" s="459">
        <v>574</v>
      </c>
      <c r="I581" s="444">
        <f t="shared" ca="1" si="55"/>
        <v>-3962667.6725807539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-16601.345733730552</v>
      </c>
      <c r="L581" s="444">
        <f t="shared" ca="1" si="54"/>
        <v>-4000924.3218290634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25">
      <c r="G582" s="459">
        <f t="shared" si="62"/>
        <v>48</v>
      </c>
      <c r="H582" s="459">
        <v>575</v>
      </c>
      <c r="I582" s="444">
        <f t="shared" ca="1" si="55"/>
        <v>-4000924.3218290634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-16760.748438931842</v>
      </c>
      <c r="L582" s="444">
        <f t="shared" ca="1" si="54"/>
        <v>-4039340.3737825742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25">
      <c r="G583" s="459">
        <f t="shared" si="62"/>
        <v>48</v>
      </c>
      <c r="H583" s="459">
        <v>576</v>
      </c>
      <c r="I583" s="444">
        <f t="shared" ca="1" si="55"/>
        <v>-4039340.3737825742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-16920.815322071474</v>
      </c>
      <c r="L583" s="444">
        <f t="shared" ca="1" si="54"/>
        <v>-4077916.4926192244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25">
      <c r="G584" s="459">
        <f>G583+1</f>
        <v>49</v>
      </c>
      <c r="H584" s="459">
        <v>577</v>
      </c>
      <c r="I584" s="444">
        <f t="shared" ca="1" si="55"/>
        <v>-4077916.4926192244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-17081.549150557516</v>
      </c>
      <c r="L584" s="444">
        <f t="shared" ca="1" si="54"/>
        <v>-4116653.3452843609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25">
      <c r="G585" s="459">
        <f t="shared" ref="G585:G595" si="63">G584</f>
        <v>49</v>
      </c>
      <c r="H585" s="459">
        <v>578</v>
      </c>
      <c r="I585" s="444">
        <f t="shared" ca="1" si="55"/>
        <v>-4116653.3452843609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-17242.952703328916</v>
      </c>
      <c r="L585" s="444">
        <f t="shared" ca="1" si="54"/>
        <v>-4155551.6015022686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25">
      <c r="G586" s="459">
        <f t="shared" si="63"/>
        <v>49</v>
      </c>
      <c r="H586" s="459">
        <v>579</v>
      </c>
      <c r="I586" s="444">
        <f t="shared" ca="1" si="55"/>
        <v>-4155551.6015022686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-17405.028770903529</v>
      </c>
      <c r="L586" s="444">
        <f t="shared" ca="1" si="54"/>
        <v>-4194611.933787751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25">
      <c r="G587" s="459">
        <f t="shared" si="63"/>
        <v>49</v>
      </c>
      <c r="H587" s="459">
        <v>580</v>
      </c>
      <c r="I587" s="444">
        <f t="shared" ca="1" si="55"/>
        <v>-4194611.933787751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-17567.780155426371</v>
      </c>
      <c r="L587" s="444">
        <f t="shared" ca="1" si="54"/>
        <v>-4233835.0174577562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25">
      <c r="G588" s="459">
        <f t="shared" si="63"/>
        <v>49</v>
      </c>
      <c r="H588" s="459">
        <v>581</v>
      </c>
      <c r="I588" s="444">
        <f t="shared" ca="1" si="55"/>
        <v>-4233835.0174577562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-17731.209670718061</v>
      </c>
      <c r="L588" s="444">
        <f t="shared" ca="1" si="54"/>
        <v>-4273221.5306430524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25">
      <c r="G589" s="459">
        <f t="shared" si="63"/>
        <v>49</v>
      </c>
      <c r="H589" s="459">
        <v>582</v>
      </c>
      <c r="I589" s="444">
        <f t="shared" ca="1" si="55"/>
        <v>-4273221.5306430524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-17895.32014232346</v>
      </c>
      <c r="L589" s="444">
        <f t="shared" ca="1" si="54"/>
        <v>-4312772.154299954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25">
      <c r="G590" s="459">
        <f t="shared" si="63"/>
        <v>49</v>
      </c>
      <c r="H590" s="459">
        <v>583</v>
      </c>
      <c r="I590" s="444">
        <f t="shared" ca="1" si="55"/>
        <v>-4312772.154299954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-18060.114407560552</v>
      </c>
      <c r="L590" s="444">
        <f t="shared" ca="1" si="54"/>
        <v>-4352487.5722220931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25">
      <c r="G591" s="459">
        <f t="shared" si="63"/>
        <v>49</v>
      </c>
      <c r="H591" s="459">
        <v>584</v>
      </c>
      <c r="I591" s="444">
        <f t="shared" ca="1" si="55"/>
        <v>-4352487.5722220931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-18225.595315569466</v>
      </c>
      <c r="L591" s="444">
        <f t="shared" ca="1" si="54"/>
        <v>-4392368.4710522406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25">
      <c r="G592" s="459">
        <f t="shared" si="63"/>
        <v>49</v>
      </c>
      <c r="H592" s="459">
        <v>585</v>
      </c>
      <c r="I592" s="444">
        <f t="shared" ca="1" si="55"/>
        <v>-4392368.4710522406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-18391.765727361744</v>
      </c>
      <c r="L592" s="444">
        <f t="shared" ca="1" si="54"/>
        <v>-4432415.5402941806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25">
      <c r="G593" s="459">
        <f t="shared" si="63"/>
        <v>49</v>
      </c>
      <c r="H593" s="459">
        <v>586</v>
      </c>
      <c r="I593" s="444">
        <f t="shared" ca="1" si="55"/>
        <v>-4432415.5402941806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-18558.62851586983</v>
      </c>
      <c r="L593" s="444">
        <f t="shared" ca="1" si="54"/>
        <v>-4472629.4723246284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25">
      <c r="G594" s="459">
        <f t="shared" si="63"/>
        <v>49</v>
      </c>
      <c r="H594" s="459">
        <v>587</v>
      </c>
      <c r="I594" s="444">
        <f t="shared" ca="1" si="55"/>
        <v>-4472629.4723246284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-18726.186565996693</v>
      </c>
      <c r="L594" s="444">
        <f t="shared" ca="1" si="54"/>
        <v>-4513010.9624052038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25">
      <c r="G595" s="459">
        <f t="shared" si="63"/>
        <v>49</v>
      </c>
      <c r="H595" s="459">
        <v>588</v>
      </c>
      <c r="I595" s="444">
        <f t="shared" ca="1" si="55"/>
        <v>-4513010.9624052038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-18894.44277466576</v>
      </c>
      <c r="L595" s="444">
        <f t="shared" ca="1" si="54"/>
        <v>-4553560.7086944478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25">
      <c r="G596" s="459">
        <f>G595+1</f>
        <v>50</v>
      </c>
      <c r="H596" s="459">
        <v>589</v>
      </c>
      <c r="I596" s="444">
        <f t="shared" ca="1" si="55"/>
        <v>-4553560.7086944478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-19063.400050870943</v>
      </c>
      <c r="L596" s="444">
        <f t="shared" ca="1" si="54"/>
        <v>-4594279.4122598972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25">
      <c r="G597" s="459">
        <f t="shared" ref="G597:G607" si="64">G596</f>
        <v>50</v>
      </c>
      <c r="H597" s="459">
        <v>590</v>
      </c>
      <c r="I597" s="444">
        <f t="shared" ca="1" si="55"/>
        <v>-4594279.4122598972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-19233.06131572698</v>
      </c>
      <c r="L597" s="444">
        <f t="shared" ca="1" si="54"/>
        <v>-4635167.777090203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25">
      <c r="G598" s="459">
        <f t="shared" si="64"/>
        <v>50</v>
      </c>
      <c r="H598" s="459">
        <v>591</v>
      </c>
      <c r="I598" s="444">
        <f t="shared" ca="1" si="55"/>
        <v>-4635167.777090203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-19403.429502519921</v>
      </c>
      <c r="L598" s="444">
        <f t="shared" ca="1" si="54"/>
        <v>-4676226.5101073012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25">
      <c r="G599" s="459">
        <f t="shared" si="64"/>
        <v>50</v>
      </c>
      <c r="H599" s="459">
        <v>592</v>
      </c>
      <c r="I599" s="444">
        <f t="shared" ca="1" si="55"/>
        <v>-4676226.5101073012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-19574.507556757831</v>
      </c>
      <c r="L599" s="444">
        <f t="shared" ca="1" si="54"/>
        <v>-4717456.3211786374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25">
      <c r="G600" s="459">
        <f t="shared" si="64"/>
        <v>50</v>
      </c>
      <c r="H600" s="459">
        <v>593</v>
      </c>
      <c r="I600" s="444">
        <f t="shared" ca="1" si="55"/>
        <v>-4717456.3211786374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-19746.298436221732</v>
      </c>
      <c r="L600" s="444">
        <f t="shared" ca="1" si="54"/>
        <v>-4758857.9231294375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25">
      <c r="G601" s="459">
        <f t="shared" si="64"/>
        <v>50</v>
      </c>
      <c r="H601" s="459">
        <v>594</v>
      </c>
      <c r="I601" s="444">
        <f t="shared" ca="1" si="55"/>
        <v>-4758857.9231294375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-19918.805111016733</v>
      </c>
      <c r="L601" s="444">
        <f t="shared" ca="1" si="54"/>
        <v>-4800432.0317550329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25">
      <c r="G602" s="459">
        <f t="shared" si="64"/>
        <v>50</v>
      </c>
      <c r="H602" s="459">
        <v>595</v>
      </c>
      <c r="I602" s="444">
        <f t="shared" ca="1" si="55"/>
        <v>-4800432.0317550329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-20092.030563623379</v>
      </c>
      <c r="L602" s="444">
        <f t="shared" ca="1" si="54"/>
        <v>-4842179.365833235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25">
      <c r="G603" s="459">
        <f t="shared" si="64"/>
        <v>50</v>
      </c>
      <c r="H603" s="459">
        <v>596</v>
      </c>
      <c r="I603" s="444">
        <f t="shared" ca="1" si="55"/>
        <v>-4842179.365833235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-20265.977788949222</v>
      </c>
      <c r="L603" s="444">
        <f t="shared" ca="1" si="54"/>
        <v>-4884100.6471367627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25">
      <c r="G604" s="459">
        <f t="shared" si="64"/>
        <v>50</v>
      </c>
      <c r="H604" s="459">
        <v>597</v>
      </c>
      <c r="I604" s="444">
        <f t="shared" ca="1" si="55"/>
        <v>-4884100.6471367627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-20440.649794380588</v>
      </c>
      <c r="L604" s="444">
        <f t="shared" ca="1" si="54"/>
        <v>-4926196.6004457213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25">
      <c r="G605" s="459">
        <f t="shared" si="64"/>
        <v>50</v>
      </c>
      <c r="H605" s="459">
        <v>598</v>
      </c>
      <c r="I605" s="444">
        <f t="shared" ca="1" si="55"/>
        <v>-4926196.6004457213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-20616.049599834583</v>
      </c>
      <c r="L605" s="444">
        <f t="shared" ca="1" si="54"/>
        <v>-4968467.9535601344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25">
      <c r="G606" s="459">
        <f t="shared" si="64"/>
        <v>50</v>
      </c>
      <c r="H606" s="459">
        <v>599</v>
      </c>
      <c r="I606" s="444">
        <f t="shared" ca="1" si="55"/>
        <v>-4968467.9535601344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-20792.180237811303</v>
      </c>
      <c r="L606" s="444">
        <f t="shared" ca="1" si="54"/>
        <v>-5010915.4373125238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25">
      <c r="G607" s="459">
        <f t="shared" si="64"/>
        <v>50</v>
      </c>
      <c r="H607" s="459">
        <v>600</v>
      </c>
      <c r="I607" s="444">
        <f t="shared" ca="1" si="55"/>
        <v>-5010915.4373125238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-20969.044753446258</v>
      </c>
      <c r="L607" s="444">
        <f t="shared" ca="1" si="54"/>
        <v>-5053539.7855805485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25">
      <c r="G608" s="459">
        <f>G607+1</f>
        <v>51</v>
      </c>
      <c r="H608" s="459">
        <v>601</v>
      </c>
      <c r="I608" s="444">
        <f t="shared" ca="1" si="55"/>
        <v>-5053539.7855805485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-21146.646204563029</v>
      </c>
      <c r="L608" s="444">
        <f t="shared" ca="1" si="54"/>
        <v>-5096341.7352996897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25">
      <c r="G609" s="459">
        <f t="shared" ref="G609:G619" si="65">G608</f>
        <v>51</v>
      </c>
      <c r="H609" s="459">
        <v>602</v>
      </c>
      <c r="I609" s="444">
        <f t="shared" ca="1" si="55"/>
        <v>-5096341.7352996897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-21324.987661726118</v>
      </c>
      <c r="L609" s="444">
        <f t="shared" ca="1" si="54"/>
        <v>-5139322.0264759939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25">
      <c r="G610" s="459">
        <f t="shared" si="65"/>
        <v>51</v>
      </c>
      <c r="H610" s="459">
        <v>603</v>
      </c>
      <c r="I610" s="444">
        <f t="shared" ca="1" si="55"/>
        <v>-5139322.0264759939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-21504.072208294052</v>
      </c>
      <c r="L610" s="444">
        <f t="shared" ca="1" si="54"/>
        <v>-5182481.402198866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25">
      <c r="G611" s="459">
        <f t="shared" si="65"/>
        <v>51</v>
      </c>
      <c r="H611" s="459">
        <v>604</v>
      </c>
      <c r="I611" s="444">
        <f t="shared" ca="1" si="55"/>
        <v>-5182481.402198866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-21683.902940472686</v>
      </c>
      <c r="L611" s="444">
        <f t="shared" ca="1" si="54"/>
        <v>-5225820.608653917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25">
      <c r="G612" s="459">
        <f t="shared" si="65"/>
        <v>51</v>
      </c>
      <c r="H612" s="459">
        <v>605</v>
      </c>
      <c r="I612" s="444">
        <f t="shared" ca="1" si="55"/>
        <v>-5225820.608653917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-21864.482967368731</v>
      </c>
      <c r="L612" s="444">
        <f t="shared" ca="1" si="54"/>
        <v>-5269340.3951358637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25">
      <c r="G613" s="459">
        <f t="shared" si="65"/>
        <v>51</v>
      </c>
      <c r="H613" s="459">
        <v>606</v>
      </c>
      <c r="I613" s="444">
        <f t="shared" ca="1" si="55"/>
        <v>-5269340.3951358637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-22045.81541104351</v>
      </c>
      <c r="L613" s="444">
        <f t="shared" ca="1" si="54"/>
        <v>-5313041.5140614854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25">
      <c r="G614" s="459">
        <f t="shared" si="65"/>
        <v>51</v>
      </c>
      <c r="H614" s="459">
        <v>607</v>
      </c>
      <c r="I614" s="444">
        <f t="shared" ca="1" si="55"/>
        <v>-5313041.5140614854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-22227.903406566933</v>
      </c>
      <c r="L614" s="444">
        <f t="shared" ca="1" si="54"/>
        <v>-5356924.7209826307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25">
      <c r="G615" s="459">
        <f t="shared" si="65"/>
        <v>51</v>
      </c>
      <c r="H615" s="459">
        <v>608</v>
      </c>
      <c r="I615" s="444">
        <f t="shared" ca="1" si="55"/>
        <v>-5356924.7209826307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-22410.750102071703</v>
      </c>
      <c r="L615" s="444">
        <f t="shared" ca="1" si="54"/>
        <v>-5400990.7745992811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25">
      <c r="G616" s="459">
        <f t="shared" si="65"/>
        <v>51</v>
      </c>
      <c r="H616" s="459">
        <v>609</v>
      </c>
      <c r="I616" s="444">
        <f t="shared" ca="1" si="55"/>
        <v>-5400990.7745992811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-22594.358658807749</v>
      </c>
      <c r="L616" s="444">
        <f t="shared" ca="1" si="54"/>
        <v>-5445240.4367726669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25">
      <c r="G617" s="459">
        <f t="shared" si="65"/>
        <v>51</v>
      </c>
      <c r="H617" s="459">
        <v>610</v>
      </c>
      <c r="I617" s="444">
        <f t="shared" ca="1" si="55"/>
        <v>-5445240.4367726669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-22778.732251196856</v>
      </c>
      <c r="L617" s="444">
        <f t="shared" ca="1" si="54"/>
        <v>-5489674.4725384424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25">
      <c r="G618" s="459">
        <f t="shared" si="65"/>
        <v>51</v>
      </c>
      <c r="H618" s="459">
        <v>611</v>
      </c>
      <c r="I618" s="444">
        <f t="shared" ca="1" si="55"/>
        <v>-5489674.4725384424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-22963.874066887587</v>
      </c>
      <c r="L618" s="444">
        <f t="shared" ca="1" si="54"/>
        <v>-5534293.6501199082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25">
      <c r="G619" s="459">
        <f t="shared" si="65"/>
        <v>51</v>
      </c>
      <c r="H619" s="459">
        <v>612</v>
      </c>
      <c r="I619" s="444">
        <f t="shared" ca="1" si="55"/>
        <v>-5534293.6501199082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-23149.787306810362</v>
      </c>
      <c r="L619" s="444">
        <f t="shared" ca="1" si="54"/>
        <v>-5579098.7409412973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25">
      <c r="G620" s="459">
        <f>G619+1</f>
        <v>52</v>
      </c>
      <c r="H620" s="459">
        <v>613</v>
      </c>
      <c r="I620" s="444">
        <f t="shared" ca="1" si="55"/>
        <v>-5579098.7409412973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-23336.475185232815</v>
      </c>
      <c r="L620" s="444">
        <f t="shared" ca="1" si="54"/>
        <v>-5624090.5196411088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25">
      <c r="G621" s="459">
        <f t="shared" ref="G621:G631" si="66">G620</f>
        <v>52</v>
      </c>
      <c r="H621" s="459">
        <v>614</v>
      </c>
      <c r="I621" s="444">
        <f t="shared" ca="1" si="55"/>
        <v>-5624090.5196411088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-23523.940929815362</v>
      </c>
      <c r="L621" s="444">
        <f t="shared" ca="1" si="54"/>
        <v>-5669269.7640855024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25">
      <c r="G622" s="459">
        <f t="shared" si="66"/>
        <v>52</v>
      </c>
      <c r="H622" s="459">
        <v>615</v>
      </c>
      <c r="I622" s="444">
        <f t="shared" ca="1" si="55"/>
        <v>-5669269.7640855024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-23712.187781667002</v>
      </c>
      <c r="L622" s="444">
        <f t="shared" ca="1" si="54"/>
        <v>-5714637.2553817481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25">
      <c r="G623" s="459">
        <f t="shared" si="66"/>
        <v>52</v>
      </c>
      <c r="H623" s="459">
        <v>616</v>
      </c>
      <c r="I623" s="444">
        <f t="shared" ca="1" si="55"/>
        <v>-5714637.2553817481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-23901.218995401359</v>
      </c>
      <c r="L623" s="444">
        <f t="shared" ca="1" si="54"/>
        <v>-5760193.7778917281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25">
      <c r="G624" s="459">
        <f t="shared" si="66"/>
        <v>52</v>
      </c>
      <c r="H624" s="459">
        <v>617</v>
      </c>
      <c r="I624" s="444">
        <f t="shared" ca="1" si="55"/>
        <v>-5760193.7778917281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-24091.037839192944</v>
      </c>
      <c r="L624" s="444">
        <f t="shared" ca="1" si="54"/>
        <v>-5805940.1192454994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25">
      <c r="G625" s="459">
        <f t="shared" si="66"/>
        <v>52</v>
      </c>
      <c r="H625" s="459">
        <v>618</v>
      </c>
      <c r="I625" s="444">
        <f t="shared" ca="1" si="55"/>
        <v>-5805940.1192454994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-24281.647594833656</v>
      </c>
      <c r="L625" s="444">
        <f t="shared" ca="1" si="54"/>
        <v>-5851877.0703549115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25">
      <c r="G626" s="459">
        <f t="shared" si="66"/>
        <v>52</v>
      </c>
      <c r="H626" s="459">
        <v>619</v>
      </c>
      <c r="I626" s="444">
        <f t="shared" ca="1" si="55"/>
        <v>-5851877.0703549115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-24473.051557789542</v>
      </c>
      <c r="L626" s="444">
        <f t="shared" ca="1" si="54"/>
        <v>-5898005.4254272794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25">
      <c r="G627" s="459">
        <f t="shared" si="66"/>
        <v>52</v>
      </c>
      <c r="H627" s="459">
        <v>620</v>
      </c>
      <c r="I627" s="444">
        <f t="shared" ca="1" si="55"/>
        <v>-5898005.4254272794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-24665.253037257742</v>
      </c>
      <c r="L627" s="444">
        <f t="shared" ca="1" si="54"/>
        <v>-5944325.9819791159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25">
      <c r="G628" s="459">
        <f t="shared" si="66"/>
        <v>52</v>
      </c>
      <c r="H628" s="459">
        <v>621</v>
      </c>
      <c r="I628" s="444">
        <f t="shared" ca="1" si="55"/>
        <v>-5944325.9819791159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-24858.255356223726</v>
      </c>
      <c r="L628" s="444">
        <f t="shared" ca="1" si="54"/>
        <v>-5990839.5408499176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25">
      <c r="G629" s="459">
        <f t="shared" si="66"/>
        <v>52</v>
      </c>
      <c r="H629" s="459">
        <v>622</v>
      </c>
      <c r="I629" s="444">
        <f t="shared" ca="1" si="55"/>
        <v>-5990839.5408499176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-25052.061851518734</v>
      </c>
      <c r="L629" s="444">
        <f t="shared" ca="1" si="54"/>
        <v>-6037546.9062160151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25">
      <c r="G630" s="459">
        <f t="shared" si="66"/>
        <v>52</v>
      </c>
      <c r="H630" s="459">
        <v>623</v>
      </c>
      <c r="I630" s="444">
        <f t="shared" ca="1" si="55"/>
        <v>-6037546.9062160151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-25246.675873877473</v>
      </c>
      <c r="L630" s="444">
        <f t="shared" ca="1" si="54"/>
        <v>-6084448.885604471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25">
      <c r="G631" s="459">
        <f t="shared" si="66"/>
        <v>52</v>
      </c>
      <c r="H631" s="459">
        <v>624</v>
      </c>
      <c r="I631" s="444">
        <f t="shared" ca="1" si="55"/>
        <v>-6084448.885604471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-25442.100787996038</v>
      </c>
      <c r="L631" s="444">
        <f t="shared" ca="1" si="54"/>
        <v>-6131546.2899070457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25">
      <c r="G632" s="459">
        <f>G631+1</f>
        <v>53</v>
      </c>
      <c r="H632" s="459">
        <v>625</v>
      </c>
      <c r="I632" s="444">
        <f t="shared" ca="1" si="55"/>
        <v>-6131546.2899070457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-25638.3399725901</v>
      </c>
      <c r="L632" s="444">
        <f t="shared" ca="1" si="54"/>
        <v>-6178839.9333942141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25">
      <c r="G633" s="459">
        <f t="shared" ref="G633:G643" si="67">G632</f>
        <v>53</v>
      </c>
      <c r="H633" s="459">
        <v>626</v>
      </c>
      <c r="I633" s="444">
        <f t="shared" ca="1" si="55"/>
        <v>-6178839.9333942141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-25835.396820453301</v>
      </c>
      <c r="L633" s="444">
        <f t="shared" ca="1" si="54"/>
        <v>-6226330.6337292455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25">
      <c r="G634" s="459">
        <f t="shared" si="67"/>
        <v>53</v>
      </c>
      <c r="H634" s="459">
        <v>627</v>
      </c>
      <c r="I634" s="444">
        <f t="shared" ca="1" si="55"/>
        <v>-6226330.6337292455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-26033.274738515931</v>
      </c>
      <c r="L634" s="444">
        <f t="shared" ca="1" si="54"/>
        <v>-6274019.2119823396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25">
      <c r="G635" s="459">
        <f t="shared" si="67"/>
        <v>53</v>
      </c>
      <c r="H635" s="459">
        <v>628</v>
      </c>
      <c r="I635" s="444">
        <f t="shared" ca="1" si="55"/>
        <v>-6274019.2119823396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-26231.977147903825</v>
      </c>
      <c r="L635" s="444">
        <f t="shared" ca="1" si="54"/>
        <v>-6321906.4926448222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25">
      <c r="G636" s="459">
        <f t="shared" si="67"/>
        <v>53</v>
      </c>
      <c r="H636" s="459">
        <v>629</v>
      </c>
      <c r="I636" s="444">
        <f t="shared" ca="1" si="55"/>
        <v>-6321906.4926448222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-26431.507483997502</v>
      </c>
      <c r="L636" s="444">
        <f t="shared" ca="1" si="54"/>
        <v>-6369993.303643398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25">
      <c r="G637" s="459">
        <f t="shared" si="67"/>
        <v>53</v>
      </c>
      <c r="H637" s="459">
        <v>630</v>
      </c>
      <c r="I637" s="444">
        <f t="shared" ca="1" si="55"/>
        <v>-6369993.303643398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-26631.869196491567</v>
      </c>
      <c r="L637" s="444">
        <f t="shared" ca="1" si="54"/>
        <v>-6418280.4763544677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25">
      <c r="G638" s="459">
        <f t="shared" si="67"/>
        <v>53</v>
      </c>
      <c r="H638" s="459">
        <v>631</v>
      </c>
      <c r="I638" s="444">
        <f t="shared" ca="1" si="55"/>
        <v>-6418280.4763544677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-26833.065749454359</v>
      </c>
      <c r="L638" s="444">
        <f t="shared" ca="1" si="54"/>
        <v>-6466768.8456185004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25">
      <c r="G639" s="459">
        <f t="shared" si="67"/>
        <v>53</v>
      </c>
      <c r="H639" s="459">
        <v>632</v>
      </c>
      <c r="I639" s="444">
        <f t="shared" ca="1" si="55"/>
        <v>-6466768.8456185004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-27035.100621387828</v>
      </c>
      <c r="L639" s="444">
        <f t="shared" ca="1" si="54"/>
        <v>-6515459.2497544661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25">
      <c r="G640" s="459">
        <f t="shared" si="67"/>
        <v>53</v>
      </c>
      <c r="H640" s="459">
        <v>633</v>
      </c>
      <c r="I640" s="444">
        <f t="shared" ca="1" si="55"/>
        <v>-6515459.2497544661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-27237.977305287684</v>
      </c>
      <c r="L640" s="444">
        <f t="shared" ca="1" si="54"/>
        <v>-6564352.530574332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25">
      <c r="G641" s="459">
        <f t="shared" si="67"/>
        <v>53</v>
      </c>
      <c r="H641" s="459">
        <v>634</v>
      </c>
      <c r="I641" s="444">
        <f t="shared" ca="1" si="55"/>
        <v>-6564352.530574332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-27441.699308703792</v>
      </c>
      <c r="L641" s="444">
        <f t="shared" ca="1" si="54"/>
        <v>-6613449.533397614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25">
      <c r="G642" s="459">
        <f t="shared" si="67"/>
        <v>53</v>
      </c>
      <c r="H642" s="459">
        <v>635</v>
      </c>
      <c r="I642" s="444">
        <f t="shared" ca="1" si="55"/>
        <v>-6613449.533397614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-27646.270153800804</v>
      </c>
      <c r="L642" s="444">
        <f t="shared" ca="1" si="54"/>
        <v>-6662751.1070659934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25">
      <c r="G643" s="459">
        <f t="shared" si="67"/>
        <v>53</v>
      </c>
      <c r="H643" s="459">
        <v>636</v>
      </c>
      <c r="I643" s="444">
        <f t="shared" ca="1" si="55"/>
        <v>-6662751.1070659934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-27851.693377419051</v>
      </c>
      <c r="L643" s="444">
        <f t="shared" ca="1" si="54"/>
        <v>-6712258.1039579911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25">
      <c r="G644" s="459">
        <f>G643+1</f>
        <v>54</v>
      </c>
      <c r="H644" s="459">
        <v>637</v>
      </c>
      <c r="I644" s="444">
        <f t="shared" ca="1" si="55"/>
        <v>-6712258.1039579911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-28057.972531135707</v>
      </c>
      <c r="L644" s="444">
        <f t="shared" ca="1" si="54"/>
        <v>-6761971.3800037056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25">
      <c r="G645" s="459">
        <f t="shared" ref="G645:G655" si="68">G644</f>
        <v>54</v>
      </c>
      <c r="H645" s="459">
        <v>638</v>
      </c>
      <c r="I645" s="444">
        <f t="shared" ca="1" si="55"/>
        <v>-6761971.3800037056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-28265.111181326181</v>
      </c>
      <c r="L645" s="444">
        <f t="shared" ca="1" si="54"/>
        <v>-6811891.7946996102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25">
      <c r="G646" s="459">
        <f t="shared" si="68"/>
        <v>54</v>
      </c>
      <c r="H646" s="459">
        <v>639</v>
      </c>
      <c r="I646" s="444">
        <f t="shared" ca="1" si="55"/>
        <v>-6811891.7946996102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-28473.11290922578</v>
      </c>
      <c r="L646" s="444">
        <f t="shared" ca="1" si="54"/>
        <v>-6862020.2111234143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25">
      <c r="G647" s="459">
        <f t="shared" si="68"/>
        <v>54</v>
      </c>
      <c r="H647" s="459">
        <v>640</v>
      </c>
      <c r="I647" s="444">
        <f t="shared" ca="1" si="55"/>
        <v>-6862020.2111234143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-28681.981310991636</v>
      </c>
      <c r="L647" s="444">
        <f t="shared" ca="1" si="54"/>
        <v>-6912357.4959489843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25">
      <c r="G648" s="459">
        <f t="shared" si="68"/>
        <v>54</v>
      </c>
      <c r="H648" s="459">
        <v>641</v>
      </c>
      <c r="I648" s="444">
        <f t="shared" ca="1" si="55"/>
        <v>-6912357.4959489843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-28891.719997764842</v>
      </c>
      <c r="L648" s="444">
        <f t="shared" ca="1" si="54"/>
        <v>-6962904.5194613272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25">
      <c r="G649" s="459">
        <f t="shared" si="68"/>
        <v>54</v>
      </c>
      <c r="H649" s="459">
        <v>642</v>
      </c>
      <c r="I649" s="444">
        <f t="shared" ca="1" si="55"/>
        <v>-6962904.5194613272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-29102.332595732943</v>
      </c>
      <c r="L649" s="444">
        <f t="shared" ca="1" si="54"/>
        <v>-7013662.1555716386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25">
      <c r="G650" s="459">
        <f t="shared" si="68"/>
        <v>54</v>
      </c>
      <c r="H650" s="459">
        <v>643</v>
      </c>
      <c r="I650" s="444">
        <f t="shared" ca="1" si="55"/>
        <v>-7013662.1555716386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-29313.822746192571</v>
      </c>
      <c r="L650" s="444">
        <f t="shared" ca="1" si="54"/>
        <v>-7064631.28183241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25">
      <c r="G651" s="459">
        <f t="shared" si="68"/>
        <v>54</v>
      </c>
      <c r="H651" s="459">
        <v>644</v>
      </c>
      <c r="I651" s="444">
        <f t="shared" ca="1" si="55"/>
        <v>-7064631.28183241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-29526.194105612452</v>
      </c>
      <c r="L651" s="444">
        <f t="shared" ca="1" si="54"/>
        <v>-7115812.7794526005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25">
      <c r="G652" s="459">
        <f t="shared" si="68"/>
        <v>54</v>
      </c>
      <c r="H652" s="459">
        <v>645</v>
      </c>
      <c r="I652" s="444">
        <f t="shared" ca="1" si="55"/>
        <v>-7115812.7794526005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-29739.450345696579</v>
      </c>
      <c r="L652" s="444">
        <f t="shared" ca="1" si="54"/>
        <v>-7167207.5333128758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25">
      <c r="G653" s="459">
        <f t="shared" si="68"/>
        <v>54</v>
      </c>
      <c r="H653" s="459">
        <v>646</v>
      </c>
      <c r="I653" s="444">
        <f t="shared" ca="1" si="55"/>
        <v>-7167207.5333128758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-29953.595153447724</v>
      </c>
      <c r="L653" s="444">
        <f t="shared" ca="1" si="54"/>
        <v>-7218816.4319809023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25">
      <c r="G654" s="459">
        <f t="shared" si="68"/>
        <v>54</v>
      </c>
      <c r="H654" s="459">
        <v>647</v>
      </c>
      <c r="I654" s="444">
        <f t="shared" ca="1" si="55"/>
        <v>-7218816.4319809023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-30168.632231231168</v>
      </c>
      <c r="L654" s="444">
        <f t="shared" ca="1" si="54"/>
        <v>-7270640.3677267116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25">
      <c r="G655" s="459">
        <f t="shared" si="68"/>
        <v>54</v>
      </c>
      <c r="H655" s="459">
        <v>648</v>
      </c>
      <c r="I655" s="444">
        <f t="shared" ca="1" si="55"/>
        <v>-7270640.3677267116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-30384.565296838708</v>
      </c>
      <c r="L655" s="444">
        <f t="shared" ca="1" si="54"/>
        <v>-7322680.2365381289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25">
      <c r="G656" s="459">
        <f>G655+1</f>
        <v>55</v>
      </c>
      <c r="H656" s="459">
        <v>649</v>
      </c>
      <c r="I656" s="444">
        <f t="shared" ca="1" si="55"/>
        <v>-7322680.2365381289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-30601.398083552947</v>
      </c>
      <c r="L656" s="444">
        <f t="shared" ca="1" si="54"/>
        <v>-7374936.93813626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25">
      <c r="G657" s="459">
        <f t="shared" ref="G657:G667" si="69">G656</f>
        <v>55</v>
      </c>
      <c r="H657" s="459">
        <v>650</v>
      </c>
      <c r="I657" s="444">
        <f t="shared" ca="1" si="55"/>
        <v>-7374936.93813626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-30819.134340211822</v>
      </c>
      <c r="L657" s="444">
        <f t="shared" ca="1" si="54"/>
        <v>-7427411.3759910502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25">
      <c r="G658" s="459">
        <f t="shared" si="69"/>
        <v>55</v>
      </c>
      <c r="H658" s="459">
        <v>651</v>
      </c>
      <c r="I658" s="444">
        <f t="shared" ca="1" si="55"/>
        <v>-7427411.3759910502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-31037.777831273455</v>
      </c>
      <c r="L658" s="444">
        <f t="shared" ca="1" si="54"/>
        <v>-7480104.4573369017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25">
      <c r="G659" s="459">
        <f t="shared" si="69"/>
        <v>55</v>
      </c>
      <c r="H659" s="459">
        <v>652</v>
      </c>
      <c r="I659" s="444">
        <f t="shared" ca="1" si="55"/>
        <v>-7480104.4573369017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-31257.332336881165</v>
      </c>
      <c r="L659" s="444">
        <f t="shared" ca="1" si="54"/>
        <v>-7533017.0931883613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25">
      <c r="G660" s="459">
        <f t="shared" si="69"/>
        <v>55</v>
      </c>
      <c r="H660" s="459">
        <v>653</v>
      </c>
      <c r="I660" s="444">
        <f t="shared" ca="1" si="55"/>
        <v>-7533017.0931883613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-31477.801652928916</v>
      </c>
      <c r="L660" s="444">
        <f t="shared" ca="1" si="54"/>
        <v>-7586150.1983558685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25">
      <c r="G661" s="459">
        <f t="shared" si="69"/>
        <v>55</v>
      </c>
      <c r="H661" s="459">
        <v>654</v>
      </c>
      <c r="I661" s="444">
        <f t="shared" ca="1" si="55"/>
        <v>-7586150.1983558685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-31699.189591126862</v>
      </c>
      <c r="L661" s="444">
        <f t="shared" ca="1" si="54"/>
        <v>-7639504.6914615734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25">
      <c r="G662" s="459">
        <f t="shared" si="69"/>
        <v>55</v>
      </c>
      <c r="H662" s="459">
        <v>655</v>
      </c>
      <c r="I662" s="444">
        <f t="shared" ca="1" si="55"/>
        <v>-7639504.6914615734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-31921.499979067299</v>
      </c>
      <c r="L662" s="444">
        <f t="shared" ca="1" si="54"/>
        <v>-7693081.4949552193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25">
      <c r="G663" s="459">
        <f t="shared" si="69"/>
        <v>55</v>
      </c>
      <c r="H663" s="459">
        <v>656</v>
      </c>
      <c r="I663" s="444">
        <f t="shared" ca="1" si="55"/>
        <v>-7693081.4949552193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-32144.736660290826</v>
      </c>
      <c r="L663" s="444">
        <f t="shared" ca="1" si="54"/>
        <v>-7746881.5351300882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25">
      <c r="G664" s="459">
        <f t="shared" si="69"/>
        <v>55</v>
      </c>
      <c r="H664" s="459">
        <v>657</v>
      </c>
      <c r="I664" s="444">
        <f t="shared" ca="1" si="55"/>
        <v>-7746881.5351300882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-32368.90349435278</v>
      </c>
      <c r="L664" s="444">
        <f t="shared" ca="1" si="54"/>
        <v>-7800905.7421390191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25">
      <c r="G665" s="459">
        <f t="shared" si="69"/>
        <v>55</v>
      </c>
      <c r="H665" s="459">
        <v>658</v>
      </c>
      <c r="I665" s="444">
        <f t="shared" ca="1" si="55"/>
        <v>-7800905.7421390191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-32594.004356889986</v>
      </c>
      <c r="L665" s="444">
        <f t="shared" ca="1" si="54"/>
        <v>-7855155.0500104874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25">
      <c r="G666" s="459">
        <f t="shared" si="69"/>
        <v>55</v>
      </c>
      <c r="H666" s="459">
        <v>659</v>
      </c>
      <c r="I666" s="444">
        <f t="shared" ca="1" si="55"/>
        <v>-7855155.0500104874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-32820.043139687776</v>
      </c>
      <c r="L666" s="444">
        <f t="shared" ca="1" si="54"/>
        <v>-7909630.3966647536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25">
      <c r="G667" s="459">
        <f t="shared" si="69"/>
        <v>55</v>
      </c>
      <c r="H667" s="459">
        <v>660</v>
      </c>
      <c r="I667" s="444">
        <f t="shared" ca="1" si="55"/>
        <v>-7909630.3966647536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-33047.023750747219</v>
      </c>
      <c r="L667" s="444">
        <f t="shared" ca="1" si="54"/>
        <v>-7964332.7239300795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25">
      <c r="G668" s="459">
        <f>G667+1</f>
        <v>56</v>
      </c>
      <c r="H668" s="459">
        <v>661</v>
      </c>
      <c r="I668" s="444">
        <f t="shared" ca="1" si="55"/>
        <v>-7964332.7239300795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-33274.950114352738</v>
      </c>
      <c r="L668" s="444">
        <f t="shared" ca="1" si="54"/>
        <v>-8019262.9775590105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25">
      <c r="G669" s="459">
        <f t="shared" ref="G669:G679" si="70">G668</f>
        <v>56</v>
      </c>
      <c r="H669" s="459">
        <v>662</v>
      </c>
      <c r="I669" s="444">
        <f t="shared" ca="1" si="55"/>
        <v>-8019262.9775590105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-33503.826171139954</v>
      </c>
      <c r="L669" s="444">
        <f t="shared" ca="1" si="54"/>
        <v>-8074422.1072447291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25">
      <c r="G670" s="459">
        <f t="shared" si="70"/>
        <v>56</v>
      </c>
      <c r="H670" s="459">
        <v>663</v>
      </c>
      <c r="I670" s="444">
        <f t="shared" ca="1" si="55"/>
        <v>-8074422.1072447291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-33733.65587816378</v>
      </c>
      <c r="L670" s="444">
        <f t="shared" ca="1" si="54"/>
        <v>-8129811.0666374713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25">
      <c r="G671" s="459">
        <f t="shared" si="70"/>
        <v>56</v>
      </c>
      <c r="H671" s="459">
        <v>664</v>
      </c>
      <c r="I671" s="444">
        <f t="shared" ca="1" si="55"/>
        <v>-8129811.0666374713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-33964.44320896687</v>
      </c>
      <c r="L671" s="444">
        <f t="shared" ca="1" si="54"/>
        <v>-8185430.813361017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25">
      <c r="G672" s="459">
        <f t="shared" si="70"/>
        <v>56</v>
      </c>
      <c r="H672" s="459">
        <v>665</v>
      </c>
      <c r="I672" s="444">
        <f t="shared" ca="1" si="55"/>
        <v>-8185430.813361017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-34196.192153648313</v>
      </c>
      <c r="L672" s="444">
        <f t="shared" ca="1" si="54"/>
        <v>-8241282.3090292439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25">
      <c r="G673" s="459">
        <f t="shared" si="70"/>
        <v>56</v>
      </c>
      <c r="H673" s="459">
        <v>666</v>
      </c>
      <c r="I673" s="444">
        <f t="shared" ca="1" si="55"/>
        <v>-8241282.3090292439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-34428.906718932594</v>
      </c>
      <c r="L673" s="444">
        <f t="shared" ca="1" si="54"/>
        <v>-8297366.5192627553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25">
      <c r="G674" s="459">
        <f t="shared" si="70"/>
        <v>56</v>
      </c>
      <c r="H674" s="459">
        <v>667</v>
      </c>
      <c r="I674" s="444">
        <f t="shared" ca="1" si="55"/>
        <v>-8297366.5192627553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-34662.590928238889</v>
      </c>
      <c r="L674" s="444">
        <f t="shared" ca="1" si="54"/>
        <v>-8353684.4137055725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25">
      <c r="G675" s="459">
        <f t="shared" si="70"/>
        <v>56</v>
      </c>
      <c r="H675" s="459">
        <v>668</v>
      </c>
      <c r="I675" s="444">
        <f t="shared" ca="1" si="55"/>
        <v>-8353684.4137055725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-34897.248821750632</v>
      </c>
      <c r="L675" s="444">
        <f t="shared" ca="1" si="54"/>
        <v>-8410236.9660419021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25">
      <c r="G676" s="459">
        <f t="shared" si="70"/>
        <v>56</v>
      </c>
      <c r="H676" s="459">
        <v>669</v>
      </c>
      <c r="I676" s="444">
        <f t="shared" ca="1" si="55"/>
        <v>-8410236.9660419021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-35132.884456485335</v>
      </c>
      <c r="L676" s="444">
        <f t="shared" ca="1" si="54"/>
        <v>-8467025.1540129669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25">
      <c r="G677" s="459">
        <f t="shared" si="70"/>
        <v>56</v>
      </c>
      <c r="H677" s="459">
        <v>670</v>
      </c>
      <c r="I677" s="444">
        <f t="shared" ca="1" si="55"/>
        <v>-8467025.1540129669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-35369.501906364778</v>
      </c>
      <c r="L677" s="444">
        <f t="shared" ca="1" si="54"/>
        <v>-8524049.9594339114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25">
      <c r="G678" s="459">
        <f t="shared" si="70"/>
        <v>56</v>
      </c>
      <c r="H678" s="459">
        <v>671</v>
      </c>
      <c r="I678" s="444">
        <f t="shared" ca="1" si="55"/>
        <v>-8524049.9594339114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-35607.105262285375</v>
      </c>
      <c r="L678" s="444">
        <f t="shared" ca="1" si="54"/>
        <v>-8581312.3682107758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25">
      <c r="G679" s="459">
        <f t="shared" si="70"/>
        <v>56</v>
      </c>
      <c r="H679" s="459">
        <v>672</v>
      </c>
      <c r="I679" s="444">
        <f t="shared" ca="1" si="55"/>
        <v>-8581312.3682107758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-35845.698632188978</v>
      </c>
      <c r="L679" s="444">
        <f t="shared" ca="1" si="54"/>
        <v>-8638813.3703575432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25">
      <c r="G680" s="459">
        <f>G679+1</f>
        <v>57</v>
      </c>
      <c r="H680" s="459">
        <v>673</v>
      </c>
      <c r="I680" s="444">
        <f t="shared" ca="1" si="55"/>
        <v>-8638813.3703575432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-36085.286141133845</v>
      </c>
      <c r="L680" s="444">
        <f t="shared" ca="1" si="54"/>
        <v>-8696553.9600132555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25">
      <c r="G681" s="459">
        <f t="shared" ref="G681:G691" si="71">G680</f>
        <v>57</v>
      </c>
      <c r="H681" s="459">
        <v>674</v>
      </c>
      <c r="I681" s="444">
        <f t="shared" ca="1" si="55"/>
        <v>-8696553.9600132555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-36325.871931365975</v>
      </c>
      <c r="L681" s="444">
        <f t="shared" ca="1" si="54"/>
        <v>-8754535.1354592014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25">
      <c r="G682" s="459">
        <f t="shared" si="71"/>
        <v>57</v>
      </c>
      <c r="H682" s="459">
        <v>675</v>
      </c>
      <c r="I682" s="444">
        <f t="shared" ca="1" si="55"/>
        <v>-8754535.1354592014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-36567.460162390751</v>
      </c>
      <c r="L682" s="444">
        <f t="shared" ca="1" si="54"/>
        <v>-8812757.8991361707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25">
      <c r="G683" s="459">
        <f t="shared" si="71"/>
        <v>57</v>
      </c>
      <c r="H683" s="459">
        <v>676</v>
      </c>
      <c r="I683" s="444">
        <f t="shared" ca="1" si="55"/>
        <v>-8812757.8991361707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-36810.055011044795</v>
      </c>
      <c r="L683" s="444">
        <f t="shared" ca="1" si="54"/>
        <v>-8871223.2576617952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25">
      <c r="G684" s="459">
        <f t="shared" si="71"/>
        <v>57</v>
      </c>
      <c r="H684" s="459">
        <v>677</v>
      </c>
      <c r="I684" s="444">
        <f t="shared" ca="1" si="55"/>
        <v>-8871223.2576617952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-37053.660671568228</v>
      </c>
      <c r="L684" s="444">
        <f t="shared" ca="1" si="54"/>
        <v>-8929932.2218479421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25">
      <c r="G685" s="459">
        <f t="shared" si="71"/>
        <v>57</v>
      </c>
      <c r="H685" s="459">
        <v>678</v>
      </c>
      <c r="I685" s="444">
        <f t="shared" ca="1" si="55"/>
        <v>-8929932.2218479421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-37298.281355677173</v>
      </c>
      <c r="L685" s="444">
        <f t="shared" ca="1" si="54"/>
        <v>-8988885.8067181986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25">
      <c r="G686" s="459">
        <f t="shared" si="71"/>
        <v>57</v>
      </c>
      <c r="H686" s="459">
        <v>679</v>
      </c>
      <c r="I686" s="444">
        <f t="shared" ca="1" si="55"/>
        <v>-8988885.8067181986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-37543.921292636573</v>
      </c>
      <c r="L686" s="444">
        <f t="shared" ca="1" si="54"/>
        <v>-9048085.0315254144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25">
      <c r="G687" s="459">
        <f t="shared" si="71"/>
        <v>57</v>
      </c>
      <c r="H687" s="459">
        <v>680</v>
      </c>
      <c r="I687" s="444">
        <f t="shared" ca="1" si="55"/>
        <v>-9048085.0315254144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-37790.584729333306</v>
      </c>
      <c r="L687" s="444">
        <f t="shared" ca="1" si="54"/>
        <v>-9107530.9197693262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25">
      <c r="G688" s="459">
        <f t="shared" si="71"/>
        <v>57</v>
      </c>
      <c r="H688" s="459">
        <v>681</v>
      </c>
      <c r="I688" s="444">
        <f t="shared" ca="1" si="55"/>
        <v>-9107530.9197693262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-38038.275930349606</v>
      </c>
      <c r="L688" s="444">
        <f t="shared" ca="1" si="54"/>
        <v>-9167224.4992142543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25">
      <c r="G689" s="459">
        <f t="shared" si="71"/>
        <v>57</v>
      </c>
      <c r="H689" s="459">
        <v>682</v>
      </c>
      <c r="I689" s="444">
        <f t="shared" ca="1" si="55"/>
        <v>-9167224.4992142543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-38286.999178036807</v>
      </c>
      <c r="L689" s="444">
        <f t="shared" ca="1" si="54"/>
        <v>-9227166.8019068707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25">
      <c r="G690" s="459">
        <f t="shared" si="71"/>
        <v>57</v>
      </c>
      <c r="H690" s="459">
        <v>683</v>
      </c>
      <c r="I690" s="444">
        <f t="shared" ca="1" si="55"/>
        <v>-9227166.8019068707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-38536.758772589375</v>
      </c>
      <c r="L690" s="444">
        <f t="shared" ca="1" si="54"/>
        <v>-9287358.8641940393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25">
      <c r="G691" s="459">
        <f t="shared" si="71"/>
        <v>57</v>
      </c>
      <c r="H691" s="459">
        <v>684</v>
      </c>
      <c r="I691" s="444">
        <f t="shared" ca="1" si="55"/>
        <v>-9287358.8641940393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-38787.559032119243</v>
      </c>
      <c r="L691" s="444">
        <f t="shared" ca="1" si="54"/>
        <v>-9347801.7267407384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25">
      <c r="G692" s="459">
        <f>G691+1</f>
        <v>58</v>
      </c>
      <c r="H692" s="459">
        <v>685</v>
      </c>
      <c r="I692" s="444">
        <f t="shared" ca="1" si="55"/>
        <v>-9347801.7267407384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-39039.404292730491</v>
      </c>
      <c r="L692" s="444">
        <f t="shared" ca="1" si="54"/>
        <v>-9408496.4345480483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25">
      <c r="G693" s="459">
        <f t="shared" ref="G693:G703" si="72">G692</f>
        <v>58</v>
      </c>
      <c r="H693" s="459">
        <v>686</v>
      </c>
      <c r="I693" s="444">
        <f t="shared" ca="1" si="55"/>
        <v>-9408496.4345480483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-39292.298908594283</v>
      </c>
      <c r="L693" s="444">
        <f t="shared" ca="1" si="54"/>
        <v>-9469444.0369712226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25">
      <c r="G694" s="459">
        <f t="shared" si="72"/>
        <v>58</v>
      </c>
      <c r="H694" s="459">
        <v>687</v>
      </c>
      <c r="I694" s="444">
        <f t="shared" ca="1" si="55"/>
        <v>-9469444.0369712226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-39546.247252024172</v>
      </c>
      <c r="L694" s="444">
        <f t="shared" ca="1" si="54"/>
        <v>-9530645.5877378266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25">
      <c r="G695" s="459">
        <f t="shared" si="72"/>
        <v>58</v>
      </c>
      <c r="H695" s="459">
        <v>688</v>
      </c>
      <c r="I695" s="444">
        <f t="shared" ca="1" si="55"/>
        <v>-9530645.5877378266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-39801.25371355169</v>
      </c>
      <c r="L695" s="444">
        <f t="shared" ca="1" si="54"/>
        <v>-9592102.1449659579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25">
      <c r="G696" s="459">
        <f t="shared" si="72"/>
        <v>58</v>
      </c>
      <c r="H696" s="459">
        <v>689</v>
      </c>
      <c r="I696" s="444">
        <f t="shared" ca="1" si="55"/>
        <v>-9592102.1449659579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-40057.322702002239</v>
      </c>
      <c r="L696" s="444">
        <f t="shared" ca="1" si="54"/>
        <v>-9653814.7711825389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25">
      <c r="G697" s="459">
        <f t="shared" si="72"/>
        <v>58</v>
      </c>
      <c r="H697" s="459">
        <v>690</v>
      </c>
      <c r="I697" s="444">
        <f t="shared" ca="1" si="55"/>
        <v>-9653814.7711825389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-40314.458644571328</v>
      </c>
      <c r="L697" s="444">
        <f t="shared" ca="1" si="54"/>
        <v>-9715784.533341689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25">
      <c r="G698" s="459">
        <f t="shared" si="72"/>
        <v>58</v>
      </c>
      <c r="H698" s="459">
        <v>691</v>
      </c>
      <c r="I698" s="444">
        <f t="shared" ca="1" si="55"/>
        <v>-9715784.533341689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-40572.66598690112</v>
      </c>
      <c r="L698" s="444">
        <f t="shared" ca="1" si="54"/>
        <v>-9778012.5028431695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25">
      <c r="G699" s="459">
        <f t="shared" si="72"/>
        <v>58</v>
      </c>
      <c r="H699" s="459">
        <v>692</v>
      </c>
      <c r="I699" s="444">
        <f t="shared" ca="1" si="55"/>
        <v>-9778012.5028431695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-40831.949193157285</v>
      </c>
      <c r="L699" s="444">
        <f t="shared" ca="1" si="54"/>
        <v>-9840499.7555509061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25">
      <c r="G700" s="459">
        <f t="shared" si="72"/>
        <v>58</v>
      </c>
      <c r="H700" s="459">
        <v>693</v>
      </c>
      <c r="I700" s="444">
        <f t="shared" ca="1" si="55"/>
        <v>-9840499.7555509061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-41092.312746106189</v>
      </c>
      <c r="L700" s="444">
        <f t="shared" ca="1" si="54"/>
        <v>-9903247.3718115911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25">
      <c r="G701" s="459">
        <f t="shared" si="72"/>
        <v>58</v>
      </c>
      <c r="H701" s="459">
        <v>694</v>
      </c>
      <c r="I701" s="444">
        <f t="shared" ca="1" si="55"/>
        <v>-9903247.3718115911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-41353.761147192374</v>
      </c>
      <c r="L701" s="444">
        <f t="shared" ca="1" si="54"/>
        <v>-9966256.4364733621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25">
      <c r="G702" s="459">
        <f t="shared" si="72"/>
        <v>58</v>
      </c>
      <c r="H702" s="459">
        <v>695</v>
      </c>
      <c r="I702" s="444">
        <f t="shared" ca="1" si="55"/>
        <v>-9966256.4364733621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-41616.298916616419</v>
      </c>
      <c r="L702" s="444">
        <f t="shared" ca="1" si="54"/>
        <v>-10029528.038904557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25">
      <c r="G703" s="459">
        <f t="shared" si="72"/>
        <v>58</v>
      </c>
      <c r="H703" s="459">
        <v>696</v>
      </c>
      <c r="I703" s="444">
        <f t="shared" ca="1" si="55"/>
        <v>-10029528.038904557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-41879.930593413068</v>
      </c>
      <c r="L703" s="444">
        <f t="shared" ca="1" si="54"/>
        <v>-10093063.273012549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25">
      <c r="G704" s="459">
        <f>G703+1</f>
        <v>59</v>
      </c>
      <c r="H704" s="459">
        <v>697</v>
      </c>
      <c r="I704" s="444">
        <f t="shared" ca="1" si="55"/>
        <v>-10093063.273012549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-42144.660735529702</v>
      </c>
      <c r="L704" s="444">
        <f t="shared" ca="1" si="54"/>
        <v>-10156863.237262657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25">
      <c r="G705" s="459">
        <f t="shared" ref="G705:G715" si="73">G704</f>
        <v>59</v>
      </c>
      <c r="H705" s="459">
        <v>698</v>
      </c>
      <c r="I705" s="444">
        <f t="shared" ca="1" si="55"/>
        <v>-10156863.237262657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-42410.493919905151</v>
      </c>
      <c r="L705" s="444">
        <f t="shared" ca="1" si="54"/>
        <v>-10220929.034697141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25">
      <c r="G706" s="459">
        <f t="shared" si="73"/>
        <v>59</v>
      </c>
      <c r="H706" s="459">
        <v>699</v>
      </c>
      <c r="I706" s="444">
        <f t="shared" ca="1" si="55"/>
        <v>-10220929.034697141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-42677.434742548838</v>
      </c>
      <c r="L706" s="444">
        <f t="shared" ca="1" si="54"/>
        <v>-10285261.77295427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25">
      <c r="G707" s="459">
        <f t="shared" si="73"/>
        <v>59</v>
      </c>
      <c r="H707" s="459">
        <v>700</v>
      </c>
      <c r="I707" s="444">
        <f t="shared" ca="1" si="55"/>
        <v>-10285261.77295427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-42945.487818620204</v>
      </c>
      <c r="L707" s="444">
        <f t="shared" ca="1" si="54"/>
        <v>-10349862.564287471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25">
      <c r="G708" s="459">
        <f t="shared" si="73"/>
        <v>59</v>
      </c>
      <c r="H708" s="459">
        <v>701</v>
      </c>
      <c r="I708" s="444">
        <f t="shared" ca="1" si="55"/>
        <v>-10349862.564287471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-43214.657782508541</v>
      </c>
      <c r="L708" s="444">
        <f t="shared" ca="1" si="54"/>
        <v>-10414732.525584558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25">
      <c r="G709" s="459">
        <f t="shared" si="73"/>
        <v>59</v>
      </c>
      <c r="H709" s="459">
        <v>702</v>
      </c>
      <c r="I709" s="444">
        <f t="shared" ca="1" si="55"/>
        <v>-10414732.525584558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-43484.94928791307</v>
      </c>
      <c r="L709" s="444">
        <f t="shared" ca="1" si="54"/>
        <v>-10479872.778387051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25">
      <c r="G710" s="459">
        <f t="shared" si="73"/>
        <v>59</v>
      </c>
      <c r="H710" s="459">
        <v>703</v>
      </c>
      <c r="I710" s="444">
        <f t="shared" ca="1" si="55"/>
        <v>-10479872.778387051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-43756.367007923458</v>
      </c>
      <c r="L710" s="444">
        <f t="shared" ca="1" si="54"/>
        <v>-10545284.448909555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25">
      <c r="G711" s="459">
        <f t="shared" si="73"/>
        <v>59</v>
      </c>
      <c r="H711" s="459">
        <v>704</v>
      </c>
      <c r="I711" s="444">
        <f t="shared" ca="1" si="55"/>
        <v>-10545284.448909555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-44028.915635100559</v>
      </c>
      <c r="L711" s="444">
        <f t="shared" ca="1" si="54"/>
        <v>-10610968.668059234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25">
      <c r="G712" s="459">
        <f t="shared" si="73"/>
        <v>59</v>
      </c>
      <c r="H712" s="459">
        <v>705</v>
      </c>
      <c r="I712" s="444">
        <f t="shared" ca="1" si="55"/>
        <v>-10610968.668059234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-44302.599881557551</v>
      </c>
      <c r="L712" s="444">
        <f t="shared" ca="1" si="54"/>
        <v>-10676926.571455371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25">
      <c r="G713" s="459">
        <f t="shared" si="73"/>
        <v>59</v>
      </c>
      <c r="H713" s="459">
        <v>706</v>
      </c>
      <c r="I713" s="444">
        <f t="shared" ca="1" si="55"/>
        <v>-10676926.571455371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-44577.42447904146</v>
      </c>
      <c r="L713" s="444">
        <f t="shared" ca="1" si="54"/>
        <v>-10743159.299448991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25">
      <c r="G714" s="459">
        <f t="shared" si="73"/>
        <v>59</v>
      </c>
      <c r="H714" s="459">
        <v>707</v>
      </c>
      <c r="I714" s="444">
        <f t="shared" ca="1" si="55"/>
        <v>-10743159.299448991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-44853.394179014875</v>
      </c>
      <c r="L714" s="444">
        <f t="shared" ca="1" si="54"/>
        <v>-10809667.997142585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25">
      <c r="G715" s="459">
        <f t="shared" si="73"/>
        <v>59</v>
      </c>
      <c r="H715" s="459">
        <v>708</v>
      </c>
      <c r="I715" s="444">
        <f t="shared" ca="1" si="55"/>
        <v>-10809667.997142585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-45130.513752738181</v>
      </c>
      <c r="L715" s="444">
        <f t="shared" ca="1" si="54"/>
        <v>-10876453.814409902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25">
      <c r="G716" s="459">
        <f>G715+1</f>
        <v>60</v>
      </c>
      <c r="H716" s="459">
        <v>709</v>
      </c>
      <c r="I716" s="444">
        <f t="shared" ca="1" si="55"/>
        <v>-10876453.814409902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-45408.787991352008</v>
      </c>
      <c r="L716" s="444">
        <f t="shared" ca="1" si="54"/>
        <v>-10943517.905915834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25">
      <c r="G717" s="459">
        <f t="shared" ref="G717:G727" si="74">G716</f>
        <v>60</v>
      </c>
      <c r="H717" s="459">
        <v>710</v>
      </c>
      <c r="I717" s="444">
        <f t="shared" ca="1" si="55"/>
        <v>-10943517.905915834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-45688.221705960052</v>
      </c>
      <c r="L717" s="444">
        <f t="shared" ca="1" si="54"/>
        <v>-11010861.431136373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25">
      <c r="G718" s="459">
        <f t="shared" si="74"/>
        <v>60</v>
      </c>
      <c r="H718" s="459">
        <v>711</v>
      </c>
      <c r="I718" s="444">
        <f t="shared" ca="1" si="55"/>
        <v>-11010861.431136373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-45968.819727712304</v>
      </c>
      <c r="L718" s="444">
        <f t="shared" ca="1" si="54"/>
        <v>-11078485.554378664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25">
      <c r="G719" s="459">
        <f t="shared" si="74"/>
        <v>60</v>
      </c>
      <c r="H719" s="459">
        <v>712</v>
      </c>
      <c r="I719" s="444">
        <f t="shared" ca="1" si="55"/>
        <v>-11078485.554378664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-46250.586907888515</v>
      </c>
      <c r="L719" s="444">
        <f t="shared" ca="1" si="54"/>
        <v>-11146391.444801131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25">
      <c r="G720" s="459">
        <f t="shared" si="74"/>
        <v>60</v>
      </c>
      <c r="H720" s="459">
        <v>713</v>
      </c>
      <c r="I720" s="444">
        <f t="shared" ca="1" si="55"/>
        <v>-11146391.444801131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-46533.528117982125</v>
      </c>
      <c r="L720" s="444">
        <f t="shared" ca="1" si="54"/>
        <v>-11214580.276433693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25">
      <c r="G721" s="459">
        <f t="shared" si="74"/>
        <v>60</v>
      </c>
      <c r="H721" s="459">
        <v>714</v>
      </c>
      <c r="I721" s="444">
        <f t="shared" ca="1" si="55"/>
        <v>-11214580.276433693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-46817.64824978447</v>
      </c>
      <c r="L721" s="444">
        <f t="shared" ca="1" si="54"/>
        <v>-11283053.228198057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25">
      <c r="G722" s="459">
        <f t="shared" si="74"/>
        <v>60</v>
      </c>
      <c r="H722" s="459">
        <v>715</v>
      </c>
      <c r="I722" s="444">
        <f t="shared" ca="1" si="55"/>
        <v>-11283053.228198057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-47102.952215469319</v>
      </c>
      <c r="L722" s="444">
        <f t="shared" ca="1" si="54"/>
        <v>-11351811.483928105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25">
      <c r="G723" s="459">
        <f t="shared" si="74"/>
        <v>60</v>
      </c>
      <c r="H723" s="459">
        <v>716</v>
      </c>
      <c r="I723" s="444">
        <f t="shared" ca="1" si="55"/>
        <v>-11351811.483928105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-47389.444947677854</v>
      </c>
      <c r="L723" s="444">
        <f t="shared" ca="1" si="54"/>
        <v>-11420856.232390363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25">
      <c r="G724" s="459">
        <f t="shared" si="74"/>
        <v>60</v>
      </c>
      <c r="H724" s="459">
        <v>717</v>
      </c>
      <c r="I724" s="444">
        <f t="shared" ca="1" si="55"/>
        <v>-11420856.232390363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-47677.131399603924</v>
      </c>
      <c r="L724" s="444">
        <f t="shared" ca="1" si="54"/>
        <v>-11490188.667304546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25">
      <c r="G725" s="459">
        <f t="shared" si="74"/>
        <v>60</v>
      </c>
      <c r="H725" s="459">
        <v>718</v>
      </c>
      <c r="I725" s="444">
        <f t="shared" ca="1" si="55"/>
        <v>-11490188.667304546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-47966.016545079685</v>
      </c>
      <c r="L725" s="444">
        <f t="shared" ca="1" si="54"/>
        <v>-11559809.987364205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25">
      <c r="G726" s="459">
        <f t="shared" si="74"/>
        <v>60</v>
      </c>
      <c r="H726" s="459">
        <v>719</v>
      </c>
      <c r="I726" s="444">
        <f t="shared" ca="1" si="55"/>
        <v>-11559809.987364205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-48256.105378661596</v>
      </c>
      <c r="L726" s="444">
        <f t="shared" ca="1" si="54"/>
        <v>-11629721.396257445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25">
      <c r="G727" s="459">
        <f t="shared" si="74"/>
        <v>60</v>
      </c>
      <c r="H727" s="459">
        <v>720</v>
      </c>
      <c r="I727" s="444">
        <f t="shared" ca="1" si="55"/>
        <v>-11629721.396257445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-48547.402915716768</v>
      </c>
      <c r="L727" s="444">
        <f t="shared" ca="1" si="54"/>
        <v>-11699924.102687741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25">
      <c r="G728" s="459">
        <f>G727+1</f>
        <v>61</v>
      </c>
      <c r="H728" s="459">
        <v>721</v>
      </c>
      <c r="I728" s="444">
        <f t="shared" ca="1" si="55"/>
        <v>-11699924.102687741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-48839.914192509663</v>
      </c>
      <c r="L728" s="444">
        <f t="shared" ca="1" si="54"/>
        <v>-11770419.320394829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25">
      <c r="G729" s="459">
        <f t="shared" ref="G729:G739" si="75">G728</f>
        <v>61</v>
      </c>
      <c r="H729" s="459">
        <v>722</v>
      </c>
      <c r="I729" s="444">
        <f t="shared" ca="1" si="55"/>
        <v>-11770419.320394829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-49133.6442662892</v>
      </c>
      <c r="L729" s="444">
        <f t="shared" ca="1" si="54"/>
        <v>-11841208.268175697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25">
      <c r="G730" s="459">
        <f t="shared" si="75"/>
        <v>61</v>
      </c>
      <c r="H730" s="459">
        <v>723</v>
      </c>
      <c r="I730" s="444">
        <f t="shared" ca="1" si="55"/>
        <v>-11841208.268175697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-49428.598215376151</v>
      </c>
      <c r="L730" s="444">
        <f t="shared" ca="1" si="54"/>
        <v>-11912292.169905653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25">
      <c r="G731" s="459">
        <f t="shared" si="75"/>
        <v>61</v>
      </c>
      <c r="H731" s="459">
        <v>724</v>
      </c>
      <c r="I731" s="444">
        <f t="shared" ca="1" si="55"/>
        <v>-11912292.169905653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-49724.781139250968</v>
      </c>
      <c r="L731" s="444">
        <f t="shared" ca="1" si="54"/>
        <v>-11983672.254559483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25">
      <c r="G732" s="459">
        <f t="shared" si="75"/>
        <v>61</v>
      </c>
      <c r="H732" s="459">
        <v>725</v>
      </c>
      <c r="I732" s="444">
        <f t="shared" ca="1" si="55"/>
        <v>-11983672.254559483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-50022.198158641928</v>
      </c>
      <c r="L732" s="444">
        <f t="shared" ca="1" si="54"/>
        <v>-12055349.756232705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25">
      <c r="G733" s="459">
        <f t="shared" si="75"/>
        <v>61</v>
      </c>
      <c r="H733" s="459">
        <v>726</v>
      </c>
      <c r="I733" s="444">
        <f t="shared" ca="1" si="55"/>
        <v>-12055349.756232705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-50320.854415613685</v>
      </c>
      <c r="L733" s="444">
        <f t="shared" ca="1" si="54"/>
        <v>-12127325.914162898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25">
      <c r="G734" s="459">
        <f t="shared" si="75"/>
        <v>61</v>
      </c>
      <c r="H734" s="459">
        <v>727</v>
      </c>
      <c r="I734" s="444">
        <f t="shared" ca="1" si="55"/>
        <v>-12127325.914162898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-50620.755073656153</v>
      </c>
      <c r="L734" s="444">
        <f t="shared" ca="1" si="54"/>
        <v>-12199601.972751133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25">
      <c r="G735" s="459">
        <f t="shared" si="75"/>
        <v>61</v>
      </c>
      <c r="H735" s="459">
        <v>728</v>
      </c>
      <c r="I735" s="444">
        <f t="shared" ca="1" si="55"/>
        <v>-12199601.972751133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-50921.905317773802</v>
      </c>
      <c r="L735" s="444">
        <f t="shared" ca="1" si="54"/>
        <v>-12272179.181583486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25">
      <c r="G736" s="459">
        <f t="shared" si="75"/>
        <v>61</v>
      </c>
      <c r="H736" s="459">
        <v>729</v>
      </c>
      <c r="I736" s="444">
        <f t="shared" ca="1" si="55"/>
        <v>-12272179.181583486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-51224.310354575275</v>
      </c>
      <c r="L736" s="444">
        <f t="shared" ca="1" si="54"/>
        <v>-12345058.795452641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25">
      <c r="G737" s="459">
        <f t="shared" si="75"/>
        <v>61</v>
      </c>
      <c r="H737" s="459">
        <v>730</v>
      </c>
      <c r="I737" s="444">
        <f t="shared" ca="1" si="55"/>
        <v>-12345058.795452641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-51527.975412363419</v>
      </c>
      <c r="L737" s="444">
        <f t="shared" ca="1" si="54"/>
        <v>-12418242.074379584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25">
      <c r="G738" s="459">
        <f t="shared" si="75"/>
        <v>61</v>
      </c>
      <c r="H738" s="459">
        <v>731</v>
      </c>
      <c r="I738" s="444">
        <f t="shared" ca="1" si="55"/>
        <v>-12418242.074379584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-51832.905741225681</v>
      </c>
      <c r="L738" s="444">
        <f t="shared" ca="1" si="54"/>
        <v>-12491730.283635389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25">
      <c r="G739" s="459">
        <f t="shared" si="75"/>
        <v>61</v>
      </c>
      <c r="H739" s="459">
        <v>732</v>
      </c>
      <c r="I739" s="444">
        <f t="shared" ca="1" si="55"/>
        <v>-12491730.283635389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-52139.106613124866</v>
      </c>
      <c r="L739" s="444">
        <f t="shared" ca="1" si="54"/>
        <v>-12565524.693763094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25">
      <c r="G740" s="459">
        <f>G739+1</f>
        <v>62</v>
      </c>
      <c r="H740" s="459">
        <v>733</v>
      </c>
      <c r="I740" s="444">
        <f t="shared" ca="1" si="55"/>
        <v>-12565524.693763094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-52446.583321990307</v>
      </c>
      <c r="L740" s="444">
        <f t="shared" ca="1" si="54"/>
        <v>-12639626.580599664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25">
      <c r="G741" s="459">
        <f t="shared" ref="G741:G751" si="76">G740</f>
        <v>62</v>
      </c>
      <c r="H741" s="459">
        <v>734</v>
      </c>
      <c r="I741" s="444">
        <f t="shared" ca="1" si="55"/>
        <v>-12639626.580599664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-52755.341183809345</v>
      </c>
      <c r="L741" s="444">
        <f t="shared" ca="1" si="54"/>
        <v>-12714037.225298053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25">
      <c r="G742" s="459">
        <f t="shared" si="76"/>
        <v>62</v>
      </c>
      <c r="H742" s="459">
        <v>735</v>
      </c>
      <c r="I742" s="444">
        <f t="shared" ca="1" si="55"/>
        <v>-12714037.225298053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-53065.385536719295</v>
      </c>
      <c r="L742" s="444">
        <f t="shared" ca="1" si="54"/>
        <v>-12788757.914349351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25">
      <c r="G743" s="459">
        <f t="shared" si="76"/>
        <v>62</v>
      </c>
      <c r="H743" s="459">
        <v>736</v>
      </c>
      <c r="I743" s="444">
        <f t="shared" ca="1" si="55"/>
        <v>-12788757.914349351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-53376.721741099711</v>
      </c>
      <c r="L743" s="444">
        <f t="shared" ca="1" si="54"/>
        <v>-12863789.939605029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25">
      <c r="G744" s="459">
        <f t="shared" si="76"/>
        <v>62</v>
      </c>
      <c r="H744" s="459">
        <v>737</v>
      </c>
      <c r="I744" s="444">
        <f t="shared" ca="1" si="55"/>
        <v>-12863789.939605029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-53689.355179665035</v>
      </c>
      <c r="L744" s="444">
        <f t="shared" ca="1" si="54"/>
        <v>-12939134.598299274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25">
      <c r="G745" s="459">
        <f t="shared" si="76"/>
        <v>62</v>
      </c>
      <c r="H745" s="459">
        <v>738</v>
      </c>
      <c r="I745" s="444">
        <f t="shared" ca="1" si="55"/>
        <v>-12939134.598299274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-54003.291257557721</v>
      </c>
      <c r="L745" s="444">
        <f t="shared" ca="1" si="54"/>
        <v>-13014793.193071412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25">
      <c r="G746" s="459">
        <f t="shared" si="76"/>
        <v>62</v>
      </c>
      <c r="H746" s="459">
        <v>739</v>
      </c>
      <c r="I746" s="444">
        <f t="shared" ca="1" si="55"/>
        <v>-13014793.193071412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-54318.53540244163</v>
      </c>
      <c r="L746" s="444">
        <f t="shared" ca="1" si="54"/>
        <v>-13090767.031988433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25">
      <c r="G747" s="459">
        <f t="shared" si="76"/>
        <v>62</v>
      </c>
      <c r="H747" s="459">
        <v>740</v>
      </c>
      <c r="I747" s="444">
        <f t="shared" ca="1" si="55"/>
        <v>-13090767.031988433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-54635.093064595887</v>
      </c>
      <c r="L747" s="444">
        <f t="shared" ca="1" si="54"/>
        <v>-13167057.428567607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25">
      <c r="G748" s="459">
        <f t="shared" si="76"/>
        <v>62</v>
      </c>
      <c r="H748" s="459">
        <v>741</v>
      </c>
      <c r="I748" s="444">
        <f t="shared" ca="1" si="55"/>
        <v>-13167057.428567607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-54952.969717009109</v>
      </c>
      <c r="L748" s="444">
        <f t="shared" ca="1" si="54"/>
        <v>-13243665.701799195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25">
      <c r="G749" s="459">
        <f t="shared" si="76"/>
        <v>62</v>
      </c>
      <c r="H749" s="459">
        <v>742</v>
      </c>
      <c r="I749" s="444">
        <f t="shared" ca="1" si="55"/>
        <v>-13243665.701799195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-55272.170855474062</v>
      </c>
      <c r="L749" s="444">
        <f t="shared" ca="1" si="54"/>
        <v>-13320593.176169248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25">
      <c r="G750" s="459">
        <f t="shared" si="76"/>
        <v>62</v>
      </c>
      <c r="H750" s="459">
        <v>743</v>
      </c>
      <c r="I750" s="444">
        <f t="shared" ca="1" si="55"/>
        <v>-13320593.176169248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-55592.701998682613</v>
      </c>
      <c r="L750" s="444">
        <f t="shared" ca="1" si="54"/>
        <v>-13397841.18168251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25">
      <c r="G751" s="459">
        <f t="shared" si="76"/>
        <v>62</v>
      </c>
      <c r="H751" s="459">
        <v>744</v>
      </c>
      <c r="I751" s="444">
        <f t="shared" ca="1" si="55"/>
        <v>-13397841.18168251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-55914.568688321204</v>
      </c>
      <c r="L751" s="444">
        <f t="shared" ca="1" si="54"/>
        <v>-13475411.053885411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25">
      <c r="G752" s="459">
        <f>G751+1</f>
        <v>63</v>
      </c>
      <c r="H752" s="459">
        <v>745</v>
      </c>
      <c r="I752" s="444">
        <f t="shared" ca="1" si="55"/>
        <v>-13475411.053885411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-56237.776489166623</v>
      </c>
      <c r="L752" s="444">
        <f t="shared" ca="1" si="54"/>
        <v>-13553304.133889157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25">
      <c r="G753" s="459">
        <f t="shared" ref="G753:G763" si="77">G752</f>
        <v>63</v>
      </c>
      <c r="H753" s="459">
        <v>746</v>
      </c>
      <c r="I753" s="444">
        <f t="shared" ca="1" si="55"/>
        <v>-13553304.133889157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-56562.330989182235</v>
      </c>
      <c r="L753" s="444">
        <f t="shared" ca="1" si="54"/>
        <v>-13631521.768392919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25">
      <c r="G754" s="459">
        <f t="shared" si="77"/>
        <v>63</v>
      </c>
      <c r="H754" s="459">
        <v>747</v>
      </c>
      <c r="I754" s="444">
        <f t="shared" ca="1" si="55"/>
        <v>-13631521.768392919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-56888.237799614566</v>
      </c>
      <c r="L754" s="444">
        <f t="shared" ca="1" si="54"/>
        <v>-13710065.309707113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25">
      <c r="G755" s="459">
        <f t="shared" si="77"/>
        <v>63</v>
      </c>
      <c r="H755" s="459">
        <v>748</v>
      </c>
      <c r="I755" s="444">
        <f t="shared" ca="1" si="55"/>
        <v>-13710065.309707113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-57215.502555090381</v>
      </c>
      <c r="L755" s="444">
        <f t="shared" ca="1" si="54"/>
        <v>-13788936.115776783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25">
      <c r="G756" s="459">
        <f t="shared" si="77"/>
        <v>63</v>
      </c>
      <c r="H756" s="459">
        <v>749</v>
      </c>
      <c r="I756" s="444">
        <f t="shared" ca="1" si="55"/>
        <v>-13788936.115776783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-57544.130913714012</v>
      </c>
      <c r="L756" s="444">
        <f t="shared" ca="1" si="54"/>
        <v>-13868135.550205076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25">
      <c r="G757" s="459">
        <f t="shared" si="77"/>
        <v>63</v>
      </c>
      <c r="H757" s="459">
        <v>750</v>
      </c>
      <c r="I757" s="444">
        <f t="shared" ca="1" si="55"/>
        <v>-13868135.550205076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-57874.128557165219</v>
      </c>
      <c r="L757" s="444">
        <f t="shared" ca="1" si="54"/>
        <v>-13947664.982276822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25">
      <c r="G758" s="459">
        <f t="shared" si="77"/>
        <v>63</v>
      </c>
      <c r="H758" s="459">
        <v>751</v>
      </c>
      <c r="I758" s="444">
        <f t="shared" ca="1" si="55"/>
        <v>-13947664.982276822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-58205.501190797491</v>
      </c>
      <c r="L758" s="444">
        <f t="shared" ca="1" si="54"/>
        <v>-14027525.786982199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25">
      <c r="G759" s="459">
        <f t="shared" si="77"/>
        <v>63</v>
      </c>
      <c r="H759" s="459">
        <v>752</v>
      </c>
      <c r="I759" s="444">
        <f t="shared" ca="1" si="55"/>
        <v>-14027525.786982199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-58538.254543736584</v>
      </c>
      <c r="L759" s="444">
        <f t="shared" ca="1" si="54"/>
        <v>-14107719.345040515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25">
      <c r="G760" s="459">
        <f t="shared" si="77"/>
        <v>63</v>
      </c>
      <c r="H760" s="459">
        <v>753</v>
      </c>
      <c r="I760" s="444">
        <f t="shared" ca="1" si="55"/>
        <v>-14107719.345040515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-58872.394368979563</v>
      </c>
      <c r="L760" s="444">
        <f t="shared" ca="1" si="54"/>
        <v>-14188247.042924074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25">
      <c r="G761" s="459">
        <f t="shared" si="77"/>
        <v>63</v>
      </c>
      <c r="H761" s="459">
        <v>754</v>
      </c>
      <c r="I761" s="444">
        <f t="shared" ca="1" si="55"/>
        <v>-14188247.042924074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-59207.926443494383</v>
      </c>
      <c r="L761" s="444">
        <f t="shared" ca="1" si="54"/>
        <v>-14269110.272882149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25">
      <c r="G762" s="459">
        <f t="shared" si="77"/>
        <v>63</v>
      </c>
      <c r="H762" s="459">
        <v>755</v>
      </c>
      <c r="I762" s="444">
        <f t="shared" ca="1" si="55"/>
        <v>-14269110.272882149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-59544.856568319701</v>
      </c>
      <c r="L762" s="444">
        <f t="shared" ca="1" si="54"/>
        <v>-14350310.432965048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25">
      <c r="G763" s="459">
        <f t="shared" si="77"/>
        <v>63</v>
      </c>
      <c r="H763" s="459">
        <v>756</v>
      </c>
      <c r="I763" s="444">
        <f t="shared" ca="1" si="55"/>
        <v>-14350310.432965048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-59883.190568665101</v>
      </c>
      <c r="L763" s="444">
        <f t="shared" ca="1" si="54"/>
        <v>-14431848.927048292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25">
      <c r="G764" s="459">
        <f>G763+1</f>
        <v>64</v>
      </c>
      <c r="H764" s="459">
        <v>757</v>
      </c>
      <c r="I764" s="444">
        <f t="shared" ca="1" si="55"/>
        <v>-14431848.927048292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-60222.93429401196</v>
      </c>
      <c r="L764" s="444">
        <f t="shared" ca="1" si="54"/>
        <v>-14513727.164856883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25">
      <c r="G765" s="459">
        <f t="shared" ref="G765:G775" si="78">G764</f>
        <v>64</v>
      </c>
      <c r="H765" s="459">
        <v>758</v>
      </c>
      <c r="I765" s="444">
        <f t="shared" ca="1" si="55"/>
        <v>-14513727.164856883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-60564.093618214414</v>
      </c>
      <c r="L765" s="444">
        <f t="shared" ca="1" si="54"/>
        <v>-14595946.561989676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25">
      <c r="G766" s="459">
        <f t="shared" si="78"/>
        <v>64</v>
      </c>
      <c r="H766" s="459">
        <v>759</v>
      </c>
      <c r="I766" s="444">
        <f t="shared" ca="1" si="55"/>
        <v>-14595946.561989676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-60906.674439601069</v>
      </c>
      <c r="L766" s="444">
        <f t="shared" ca="1" si="54"/>
        <v>-14678508.539943857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25">
      <c r="G767" s="459">
        <f t="shared" si="78"/>
        <v>64</v>
      </c>
      <c r="H767" s="459">
        <v>760</v>
      </c>
      <c r="I767" s="444">
        <f t="shared" ca="1" si="55"/>
        <v>-14678508.539943857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-61250.682681076818</v>
      </c>
      <c r="L767" s="444">
        <f t="shared" ca="1" si="54"/>
        <v>-14761414.526139513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25">
      <c r="G768" s="459">
        <f t="shared" si="78"/>
        <v>64</v>
      </c>
      <c r="H768" s="459">
        <v>761</v>
      </c>
      <c r="I768" s="444">
        <f t="shared" ca="1" si="55"/>
        <v>-14761414.526139513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-61596.124290225387</v>
      </c>
      <c r="L768" s="444">
        <f t="shared" ca="1" si="54"/>
        <v>-14844665.953944318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25">
      <c r="G769" s="459">
        <f t="shared" si="78"/>
        <v>64</v>
      </c>
      <c r="H769" s="459">
        <v>762</v>
      </c>
      <c r="I769" s="444">
        <f t="shared" ca="1" si="55"/>
        <v>-14844665.953944318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-61943.005239412065</v>
      </c>
      <c r="L769" s="444">
        <f t="shared" ca="1" si="54"/>
        <v>-14928264.262698309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25">
      <c r="G770" s="459">
        <f t="shared" si="78"/>
        <v>64</v>
      </c>
      <c r="H770" s="459">
        <v>763</v>
      </c>
      <c r="I770" s="444">
        <f t="shared" ca="1" si="55"/>
        <v>-14928264.262698309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-62291.331525887028</v>
      </c>
      <c r="L770" s="444">
        <f t="shared" ca="1" si="54"/>
        <v>-15012210.897738775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25">
      <c r="G771" s="459">
        <f t="shared" si="78"/>
        <v>64</v>
      </c>
      <c r="H771" s="459">
        <v>764</v>
      </c>
      <c r="I771" s="444">
        <f t="shared" ca="1" si="55"/>
        <v>-15012210.897738775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-62641.109171888973</v>
      </c>
      <c r="L771" s="444">
        <f t="shared" ca="1" si="54"/>
        <v>-15096507.310425244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25">
      <c r="G772" s="459">
        <f t="shared" si="78"/>
        <v>64</v>
      </c>
      <c r="H772" s="459">
        <v>765</v>
      </c>
      <c r="I772" s="444">
        <f t="shared" ca="1" si="55"/>
        <v>-15096507.310425244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-62992.344224749257</v>
      </c>
      <c r="L772" s="444">
        <f t="shared" ca="1" si="54"/>
        <v>-15181154.958164573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25">
      <c r="G773" s="459">
        <f t="shared" si="78"/>
        <v>64</v>
      </c>
      <c r="H773" s="459">
        <v>766</v>
      </c>
      <c r="I773" s="444">
        <f t="shared" ca="1" si="55"/>
        <v>-15181154.958164573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-63345.042756996467</v>
      </c>
      <c r="L773" s="444">
        <f t="shared" ref="L773:L1027" ca="1" si="80">I773-J773+K773</f>
        <v>-15266155.304436149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25">
      <c r="G774" s="459">
        <f t="shared" si="78"/>
        <v>64</v>
      </c>
      <c r="H774" s="459">
        <v>767</v>
      </c>
      <c r="I774" s="444">
        <f t="shared" ref="I774:I1028" ca="1" si="81">L773</f>
        <v>-15266155.304436149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-63699.210866461362</v>
      </c>
      <c r="L774" s="444">
        <f t="shared" ca="1" si="80"/>
        <v>-15351509.818817189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25">
      <c r="G775" s="459">
        <f t="shared" si="78"/>
        <v>64</v>
      </c>
      <c r="H775" s="459">
        <v>768</v>
      </c>
      <c r="I775" s="444">
        <f t="shared" ca="1" si="81"/>
        <v>-15351509.818817189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-64054.854676382362</v>
      </c>
      <c r="L775" s="444">
        <f t="shared" ca="1" si="80"/>
        <v>-15437219.977008151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25">
      <c r="G776" s="459">
        <f>G775+1</f>
        <v>65</v>
      </c>
      <c r="H776" s="459">
        <v>769</v>
      </c>
      <c r="I776" s="444">
        <f t="shared" ca="1" si="81"/>
        <v>-15437219.977008151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-64411.980335511376</v>
      </c>
      <c r="L776" s="444">
        <f t="shared" ca="1" si="80"/>
        <v>-15523287.260858241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25">
      <c r="G777" s="459">
        <f t="shared" ref="G777:G787" si="84">G776</f>
        <v>65</v>
      </c>
      <c r="H777" s="459">
        <v>770</v>
      </c>
      <c r="I777" s="444">
        <f t="shared" ca="1" si="81"/>
        <v>-15523287.260858241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-64770.594018220087</v>
      </c>
      <c r="L777" s="444">
        <f t="shared" ca="1" si="80"/>
        <v>-15609713.158391042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25">
      <c r="G778" s="459">
        <f t="shared" si="84"/>
        <v>65</v>
      </c>
      <c r="H778" s="459">
        <v>771</v>
      </c>
      <c r="I778" s="444">
        <f t="shared" ca="1" si="81"/>
        <v>-15609713.158391042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-65130.70192460675</v>
      </c>
      <c r="L778" s="444">
        <f t="shared" ca="1" si="80"/>
        <v>-15696499.163830228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25">
      <c r="G779" s="459">
        <f t="shared" si="84"/>
        <v>65</v>
      </c>
      <c r="H779" s="459">
        <v>772</v>
      </c>
      <c r="I779" s="444">
        <f t="shared" ca="1" si="81"/>
        <v>-15696499.163830228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-65492.310280603357</v>
      </c>
      <c r="L779" s="444">
        <f t="shared" ca="1" si="80"/>
        <v>-15783646.777625412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25">
      <c r="G780" s="459">
        <f t="shared" si="84"/>
        <v>65</v>
      </c>
      <c r="H780" s="459">
        <v>773</v>
      </c>
      <c r="I780" s="444">
        <f t="shared" ca="1" si="81"/>
        <v>-15783646.777625412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-65855.425338083296</v>
      </c>
      <c r="L780" s="444">
        <f t="shared" ca="1" si="80"/>
        <v>-15871157.506478075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25">
      <c r="G781" s="459">
        <f t="shared" si="84"/>
        <v>65</v>
      </c>
      <c r="H781" s="459">
        <v>774</v>
      </c>
      <c r="I781" s="444">
        <f t="shared" ca="1" si="81"/>
        <v>-15871157.506478075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-66220.0533749694</v>
      </c>
      <c r="L781" s="444">
        <f t="shared" ca="1" si="80"/>
        <v>-15959032.863367625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25">
      <c r="G782" s="459">
        <f t="shared" si="84"/>
        <v>65</v>
      </c>
      <c r="H782" s="459">
        <v>775</v>
      </c>
      <c r="I782" s="444">
        <f t="shared" ca="1" si="81"/>
        <v>-15959032.863367625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-66586.200695342515</v>
      </c>
      <c r="L782" s="444">
        <f t="shared" ca="1" si="80"/>
        <v>-16047274.367577547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25">
      <c r="G783" s="459">
        <f t="shared" si="84"/>
        <v>65</v>
      </c>
      <c r="H783" s="459">
        <v>776</v>
      </c>
      <c r="I783" s="444">
        <f t="shared" ca="1" si="81"/>
        <v>-16047274.367577547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-66953.873629550522</v>
      </c>
      <c r="L783" s="444">
        <f t="shared" ca="1" si="80"/>
        <v>-16135883.544721678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25">
      <c r="G784" s="459">
        <f t="shared" si="84"/>
        <v>65</v>
      </c>
      <c r="H784" s="459">
        <v>777</v>
      </c>
      <c r="I784" s="444">
        <f t="shared" ca="1" si="81"/>
        <v>-16135883.544721678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-67323.078534317741</v>
      </c>
      <c r="L784" s="444">
        <f t="shared" ca="1" si="80"/>
        <v>-16224861.926770575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25">
      <c r="G785" s="459">
        <f t="shared" si="84"/>
        <v>65</v>
      </c>
      <c r="H785" s="459">
        <v>778</v>
      </c>
      <c r="I785" s="444">
        <f t="shared" ca="1" si="81"/>
        <v>-16224861.926770575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-67693.821792854811</v>
      </c>
      <c r="L785" s="444">
        <f t="shared" ca="1" si="80"/>
        <v>-16314211.052078009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25">
      <c r="G786" s="459">
        <f t="shared" si="84"/>
        <v>65</v>
      </c>
      <c r="H786" s="459">
        <v>779</v>
      </c>
      <c r="I786" s="444">
        <f t="shared" ca="1" si="81"/>
        <v>-16314211.052078009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-68066.10981496911</v>
      </c>
      <c r="L786" s="444">
        <f t="shared" ca="1" si="80"/>
        <v>-16403932.465407558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25">
      <c r="G787" s="459">
        <f t="shared" si="84"/>
        <v>65</v>
      </c>
      <c r="H787" s="459">
        <v>780</v>
      </c>
      <c r="I787" s="444">
        <f t="shared" ca="1" si="81"/>
        <v>-16403932.465407558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-68439.949037175582</v>
      </c>
      <c r="L787" s="444">
        <f t="shared" ca="1" si="80"/>
        <v>-16494027.717959313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25">
      <c r="G788" s="459">
        <f>G787+1</f>
        <v>66</v>
      </c>
      <c r="H788" s="459">
        <v>781</v>
      </c>
      <c r="I788" s="444">
        <f t="shared" ca="1" si="81"/>
        <v>-16494027.717959313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-68815.345922807886</v>
      </c>
      <c r="L788" s="444">
        <f t="shared" ca="1" si="80"/>
        <v>-16584498.367396699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25">
      <c r="G789" s="459">
        <f t="shared" ref="G789:G799" si="85">G788</f>
        <v>66</v>
      </c>
      <c r="H789" s="459">
        <v>782</v>
      </c>
      <c r="I789" s="444">
        <f t="shared" ca="1" si="81"/>
        <v>-16584498.367396699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-69192.306962130329</v>
      </c>
      <c r="L789" s="444">
        <f t="shared" ca="1" si="80"/>
        <v>-16675345.977873409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25">
      <c r="G790" s="459">
        <f t="shared" si="85"/>
        <v>66</v>
      </c>
      <c r="H790" s="459">
        <v>783</v>
      </c>
      <c r="I790" s="444">
        <f t="shared" ca="1" si="81"/>
        <v>-16675345.977873409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-69570.838672449958</v>
      </c>
      <c r="L790" s="444">
        <f t="shared" ca="1" si="80"/>
        <v>-16766572.120060438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25">
      <c r="G791" s="459">
        <f t="shared" si="85"/>
        <v>66</v>
      </c>
      <c r="H791" s="459">
        <v>784</v>
      </c>
      <c r="I791" s="444">
        <f t="shared" ca="1" si="81"/>
        <v>-16766572.120060438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-69950.947598229235</v>
      </c>
      <c r="L791" s="444">
        <f t="shared" ca="1" si="80"/>
        <v>-16858178.371173248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25">
      <c r="G792" s="459">
        <f t="shared" si="85"/>
        <v>66</v>
      </c>
      <c r="H792" s="459">
        <v>785</v>
      </c>
      <c r="I792" s="444">
        <f t="shared" ca="1" si="81"/>
        <v>-16858178.371173248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-70332.640311199269</v>
      </c>
      <c r="L792" s="444">
        <f t="shared" ca="1" si="80"/>
        <v>-16950166.314999025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25">
      <c r="G793" s="459">
        <f t="shared" si="85"/>
        <v>66</v>
      </c>
      <c r="H793" s="459">
        <v>786</v>
      </c>
      <c r="I793" s="444">
        <f t="shared" ca="1" si="81"/>
        <v>-16950166.314999025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-70715.923410473348</v>
      </c>
      <c r="L793" s="444">
        <f t="shared" ca="1" si="80"/>
        <v>-17042537.541924074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25">
      <c r="G794" s="459">
        <f t="shared" si="85"/>
        <v>66</v>
      </c>
      <c r="H794" s="459">
        <v>787</v>
      </c>
      <c r="I794" s="444">
        <f t="shared" ca="1" si="81"/>
        <v>-17042537.541924074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-71100.803522661052</v>
      </c>
      <c r="L794" s="444">
        <f t="shared" ca="1" si="80"/>
        <v>-17135293.648961313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25">
      <c r="G795" s="459">
        <f t="shared" si="85"/>
        <v>66</v>
      </c>
      <c r="H795" s="459">
        <v>788</v>
      </c>
      <c r="I795" s="444">
        <f t="shared" ca="1" si="81"/>
        <v>-17135293.648961313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-71487.287301982869</v>
      </c>
      <c r="L795" s="444">
        <f t="shared" ca="1" si="80"/>
        <v>-17228436.239777874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25">
      <c r="G796" s="459">
        <f t="shared" si="85"/>
        <v>66</v>
      </c>
      <c r="H796" s="459">
        <v>789</v>
      </c>
      <c r="I796" s="444">
        <f t="shared" ca="1" si="81"/>
        <v>-17228436.239777874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-71875.381430385212</v>
      </c>
      <c r="L796" s="444">
        <f t="shared" ca="1" si="80"/>
        <v>-17321966.924722835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25">
      <c r="G797" s="459">
        <f t="shared" si="85"/>
        <v>66</v>
      </c>
      <c r="H797" s="459">
        <v>790</v>
      </c>
      <c r="I797" s="444">
        <f t="shared" ca="1" si="81"/>
        <v>-17321966.924722835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-72265.092617655886</v>
      </c>
      <c r="L797" s="444">
        <f t="shared" ca="1" si="80"/>
        <v>-17415887.32085507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25">
      <c r="G798" s="459">
        <f t="shared" si="85"/>
        <v>66</v>
      </c>
      <c r="H798" s="459">
        <v>791</v>
      </c>
      <c r="I798" s="444">
        <f t="shared" ca="1" si="81"/>
        <v>-17415887.32085507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-72656.427601540199</v>
      </c>
      <c r="L798" s="444">
        <f t="shared" ca="1" si="80"/>
        <v>-17510199.051971186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25">
      <c r="G799" s="459">
        <f t="shared" si="85"/>
        <v>66</v>
      </c>
      <c r="H799" s="459">
        <v>792</v>
      </c>
      <c r="I799" s="444">
        <f t="shared" ca="1" si="81"/>
        <v>-17510199.051971186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-73049.39314785735</v>
      </c>
      <c r="L799" s="444">
        <f t="shared" ca="1" si="80"/>
        <v>-17604903.748633619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25">
      <c r="G800" s="459">
        <f>G799+1</f>
        <v>67</v>
      </c>
      <c r="H800" s="459">
        <v>793</v>
      </c>
      <c r="I800" s="444">
        <f t="shared" ca="1" si="81"/>
        <v>-17604903.748633619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-73443.996050617483</v>
      </c>
      <c r="L800" s="444">
        <f t="shared" ca="1" si="80"/>
        <v>-17700003.048198815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25">
      <c r="G801" s="459">
        <f t="shared" ref="G801:G811" si="86">G800</f>
        <v>67</v>
      </c>
      <c r="H801" s="459">
        <v>794</v>
      </c>
      <c r="I801" s="444">
        <f t="shared" ca="1" si="81"/>
        <v>-17700003.048198815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-73840.243132139134</v>
      </c>
      <c r="L801" s="444">
        <f t="shared" ca="1" si="80"/>
        <v>-17795498.594845533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25">
      <c r="G802" s="459">
        <f t="shared" si="86"/>
        <v>67</v>
      </c>
      <c r="H802" s="459">
        <v>795</v>
      </c>
      <c r="I802" s="444">
        <f t="shared" ca="1" si="81"/>
        <v>-17795498.594845533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-74238.141243167134</v>
      </c>
      <c r="L802" s="444">
        <f t="shared" ca="1" si="80"/>
        <v>-17891392.039603278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25">
      <c r="G803" s="459">
        <f t="shared" si="86"/>
        <v>67</v>
      </c>
      <c r="H803" s="459">
        <v>796</v>
      </c>
      <c r="I803" s="444">
        <f t="shared" ca="1" si="81"/>
        <v>-17891392.039603278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-74637.69726299106</v>
      </c>
      <c r="L803" s="444">
        <f t="shared" ca="1" si="80"/>
        <v>-17987685.040380847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25">
      <c r="G804" s="459">
        <f t="shared" si="86"/>
        <v>67</v>
      </c>
      <c r="H804" s="459">
        <v>797</v>
      </c>
      <c r="I804" s="444">
        <f t="shared" ca="1" si="81"/>
        <v>-17987685.040380847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-75038.918099564267</v>
      </c>
      <c r="L804" s="444">
        <f t="shared" ca="1" si="80"/>
        <v>-18084379.261994988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25">
      <c r="G805" s="459">
        <f t="shared" si="86"/>
        <v>67</v>
      </c>
      <c r="H805" s="459">
        <v>798</v>
      </c>
      <c r="I805" s="444">
        <f t="shared" ca="1" si="81"/>
        <v>-18084379.261994988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-75441.810689623191</v>
      </c>
      <c r="L805" s="444">
        <f t="shared" ca="1" si="80"/>
        <v>-18181476.37619919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25">
      <c r="G806" s="459">
        <f t="shared" si="86"/>
        <v>67</v>
      </c>
      <c r="H806" s="459">
        <v>799</v>
      </c>
      <c r="I806" s="444">
        <f t="shared" ca="1" si="81"/>
        <v>-18181476.37619919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-75846.381998807366</v>
      </c>
      <c r="L806" s="444">
        <f t="shared" ca="1" si="80"/>
        <v>-18278978.061712574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25">
      <c r="G807" s="459">
        <f t="shared" si="86"/>
        <v>67</v>
      </c>
      <c r="H807" s="459">
        <v>800</v>
      </c>
      <c r="I807" s="444">
        <f t="shared" ca="1" si="81"/>
        <v>-18278978.061712574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-76252.639021779803</v>
      </c>
      <c r="L807" s="444">
        <f t="shared" ca="1" si="80"/>
        <v>-18376886.004248932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25">
      <c r="G808" s="459">
        <f t="shared" si="86"/>
        <v>67</v>
      </c>
      <c r="H808" s="459">
        <v>801</v>
      </c>
      <c r="I808" s="444">
        <f t="shared" ca="1" si="81"/>
        <v>-18376886.004248932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-76660.588782347957</v>
      </c>
      <c r="L808" s="444">
        <f t="shared" ca="1" si="80"/>
        <v>-18475201.896545857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25">
      <c r="G809" s="459">
        <f t="shared" si="86"/>
        <v>67</v>
      </c>
      <c r="H809" s="459">
        <v>802</v>
      </c>
      <c r="I809" s="444">
        <f t="shared" ca="1" si="81"/>
        <v>-18475201.896545857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-77070.238333585148</v>
      </c>
      <c r="L809" s="444">
        <f t="shared" ca="1" si="80"/>
        <v>-18573927.438394021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25">
      <c r="G810" s="459">
        <f t="shared" si="86"/>
        <v>67</v>
      </c>
      <c r="H810" s="459">
        <v>803</v>
      </c>
      <c r="I810" s="444">
        <f t="shared" ca="1" si="81"/>
        <v>-18573927.438394021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-77481.594757952495</v>
      </c>
      <c r="L810" s="444">
        <f t="shared" ca="1" si="80"/>
        <v>-18673064.33666655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25">
      <c r="G811" s="459">
        <f t="shared" si="86"/>
        <v>67</v>
      </c>
      <c r="H811" s="459">
        <v>804</v>
      </c>
      <c r="I811" s="444">
        <f t="shared" ca="1" si="81"/>
        <v>-18673064.33666655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-77894.665167421364</v>
      </c>
      <c r="L811" s="444">
        <f t="shared" ca="1" si="80"/>
        <v>-18772614.305348549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25">
      <c r="G812" s="459">
        <f>G811+1</f>
        <v>68</v>
      </c>
      <c r="H812" s="459">
        <v>805</v>
      </c>
      <c r="I812" s="444">
        <f t="shared" ca="1" si="81"/>
        <v>-18772614.305348549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-78309.456703596356</v>
      </c>
      <c r="L812" s="444">
        <f t="shared" ca="1" si="80"/>
        <v>-18872579.065566722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25">
      <c r="G813" s="459">
        <f t="shared" ref="G813:G823" si="87">G812</f>
        <v>68</v>
      </c>
      <c r="H813" s="459">
        <v>806</v>
      </c>
      <c r="I813" s="444">
        <f t="shared" ca="1" si="81"/>
        <v>-18872579.065566722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-78725.976537838753</v>
      </c>
      <c r="L813" s="444">
        <f t="shared" ca="1" si="80"/>
        <v>-18972960.345619138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25">
      <c r="G814" s="459">
        <f t="shared" si="87"/>
        <v>68</v>
      </c>
      <c r="H814" s="459">
        <v>807</v>
      </c>
      <c r="I814" s="444">
        <f t="shared" ca="1" si="81"/>
        <v>-18972960.345619138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-79144.231871390482</v>
      </c>
      <c r="L814" s="444">
        <f t="shared" ca="1" si="80"/>
        <v>-19073759.881005105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25">
      <c r="G815" s="459">
        <f t="shared" si="87"/>
        <v>68</v>
      </c>
      <c r="H815" s="459">
        <v>808</v>
      </c>
      <c r="I815" s="444">
        <f t="shared" ca="1" si="81"/>
        <v>-19073759.881005105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-79564.229935498675</v>
      </c>
      <c r="L815" s="444">
        <f t="shared" ca="1" si="80"/>
        <v>-19174979.414455179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25">
      <c r="G816" s="459">
        <f t="shared" si="87"/>
        <v>68</v>
      </c>
      <c r="H816" s="459">
        <v>809</v>
      </c>
      <c r="I816" s="444">
        <f t="shared" ca="1" si="81"/>
        <v>-19174979.414455179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-79985.977991540654</v>
      </c>
      <c r="L816" s="444">
        <f t="shared" ca="1" si="80"/>
        <v>-19276620.695961297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25">
      <c r="G817" s="459">
        <f t="shared" si="87"/>
        <v>68</v>
      </c>
      <c r="H817" s="459">
        <v>810</v>
      </c>
      <c r="I817" s="444">
        <f t="shared" ca="1" si="81"/>
        <v>-19276620.695961297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-80409.483331149473</v>
      </c>
      <c r="L817" s="444">
        <f t="shared" ca="1" si="80"/>
        <v>-19378685.482807025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25">
      <c r="G818" s="459">
        <f t="shared" si="87"/>
        <v>68</v>
      </c>
      <c r="H818" s="459">
        <v>811</v>
      </c>
      <c r="I818" s="444">
        <f t="shared" ca="1" si="81"/>
        <v>-19378685.482807025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-80834.753276340009</v>
      </c>
      <c r="L818" s="444">
        <f t="shared" ca="1" si="80"/>
        <v>-19481175.539597943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25">
      <c r="G819" s="459">
        <f t="shared" si="87"/>
        <v>68</v>
      </c>
      <c r="H819" s="459">
        <v>812</v>
      </c>
      <c r="I819" s="444">
        <f t="shared" ca="1" si="81"/>
        <v>-19481175.539597943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-81261.795179635505</v>
      </c>
      <c r="L819" s="444">
        <f t="shared" ca="1" si="80"/>
        <v>-19584092.638292156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25">
      <c r="G820" s="459">
        <f t="shared" si="87"/>
        <v>68</v>
      </c>
      <c r="H820" s="459">
        <v>813</v>
      </c>
      <c r="I820" s="444">
        <f t="shared" ca="1" si="81"/>
        <v>-19584092.638292156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-81690.616424194726</v>
      </c>
      <c r="L820" s="444">
        <f t="shared" ca="1" si="80"/>
        <v>-19687438.558230929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25">
      <c r="G821" s="459">
        <f t="shared" si="87"/>
        <v>68</v>
      </c>
      <c r="H821" s="459">
        <v>814</v>
      </c>
      <c r="I821" s="444">
        <f t="shared" ca="1" si="81"/>
        <v>-19687438.558230929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-82121.22442393961</v>
      </c>
      <c r="L821" s="444">
        <f t="shared" ca="1" si="80"/>
        <v>-19791215.086169448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25">
      <c r="G822" s="459">
        <f t="shared" si="87"/>
        <v>68</v>
      </c>
      <c r="H822" s="459">
        <v>815</v>
      </c>
      <c r="I822" s="444">
        <f t="shared" ca="1" si="81"/>
        <v>-19791215.086169448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-82553.626623683434</v>
      </c>
      <c r="L822" s="444">
        <f t="shared" ca="1" si="80"/>
        <v>-19895424.016307708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25">
      <c r="G823" s="459">
        <f t="shared" si="87"/>
        <v>68</v>
      </c>
      <c r="H823" s="459">
        <v>816</v>
      </c>
      <c r="I823" s="444">
        <f t="shared" ca="1" si="81"/>
        <v>-19895424.016307708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-82987.830499259522</v>
      </c>
      <c r="L823" s="444">
        <f t="shared" ca="1" si="80"/>
        <v>-20000067.150321543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25">
      <c r="G824" s="459">
        <f>G823+1</f>
        <v>69</v>
      </c>
      <c r="H824" s="459">
        <v>817</v>
      </c>
      <c r="I824" s="444">
        <f t="shared" ca="1" si="81"/>
        <v>-20000067.150321543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-83423.8435576505</v>
      </c>
      <c r="L824" s="444">
        <f t="shared" ca="1" si="80"/>
        <v>-20105146.297393773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25">
      <c r="G825" s="459">
        <f t="shared" ref="G825:G835" si="88">G824</f>
        <v>69</v>
      </c>
      <c r="H825" s="459">
        <v>818</v>
      </c>
      <c r="I825" s="444">
        <f t="shared" ca="1" si="81"/>
        <v>-20105146.297393773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-83861.673337118118</v>
      </c>
      <c r="L825" s="444">
        <f t="shared" ca="1" si="80"/>
        <v>-20210663.274245467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25">
      <c r="G826" s="459">
        <f t="shared" si="88"/>
        <v>69</v>
      </c>
      <c r="H826" s="459">
        <v>819</v>
      </c>
      <c r="I826" s="444">
        <f t="shared" ca="1" si="81"/>
        <v>-20210663.274245467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-84301.32740733352</v>
      </c>
      <c r="L826" s="444">
        <f t="shared" ca="1" si="80"/>
        <v>-20316619.905167378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25">
      <c r="G827" s="459">
        <f t="shared" si="88"/>
        <v>69</v>
      </c>
      <c r="H827" s="459">
        <v>820</v>
      </c>
      <c r="I827" s="444">
        <f t="shared" ca="1" si="81"/>
        <v>-20316619.905167378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-84742.813369508149</v>
      </c>
      <c r="L827" s="444">
        <f t="shared" ca="1" si="80"/>
        <v>-20423018.022051465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25">
      <c r="G828" s="459">
        <f t="shared" si="88"/>
        <v>69</v>
      </c>
      <c r="H828" s="459">
        <v>821</v>
      </c>
      <c r="I828" s="444">
        <f t="shared" ca="1" si="81"/>
        <v>-20423018.022051465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-85186.138856525169</v>
      </c>
      <c r="L828" s="444">
        <f t="shared" ca="1" si="80"/>
        <v>-20529859.464422569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25">
      <c r="G829" s="459">
        <f t="shared" si="88"/>
        <v>69</v>
      </c>
      <c r="H829" s="459">
        <v>822</v>
      </c>
      <c r="I829" s="444">
        <f t="shared" ca="1" si="81"/>
        <v>-20529859.464422569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-85631.311533071435</v>
      </c>
      <c r="L829" s="444">
        <f t="shared" ca="1" si="80"/>
        <v>-20637146.079470217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25">
      <c r="G830" s="459">
        <f t="shared" si="88"/>
        <v>69</v>
      </c>
      <c r="H830" s="459">
        <v>823</v>
      </c>
      <c r="I830" s="444">
        <f t="shared" ca="1" si="81"/>
        <v>-20637146.079470217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-86078.339095769974</v>
      </c>
      <c r="L830" s="444">
        <f t="shared" ca="1" si="80"/>
        <v>-20744879.722080566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25">
      <c r="G831" s="459">
        <f t="shared" si="88"/>
        <v>69</v>
      </c>
      <c r="H831" s="459">
        <v>824</v>
      </c>
      <c r="I831" s="444">
        <f t="shared" ca="1" si="81"/>
        <v>-20744879.722080566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-86527.229273313103</v>
      </c>
      <c r="L831" s="444">
        <f t="shared" ca="1" si="80"/>
        <v>-20853062.254868455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25">
      <c r="G832" s="459">
        <f t="shared" si="88"/>
        <v>69</v>
      </c>
      <c r="H832" s="459">
        <v>825</v>
      </c>
      <c r="I832" s="444">
        <f t="shared" ca="1" si="81"/>
        <v>-20853062.254868455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-86977.989826595964</v>
      </c>
      <c r="L832" s="444">
        <f t="shared" ca="1" si="80"/>
        <v>-20961695.54820963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25">
      <c r="G833" s="459">
        <f t="shared" si="88"/>
        <v>69</v>
      </c>
      <c r="H833" s="459">
        <v>826</v>
      </c>
      <c r="I833" s="444">
        <f t="shared" ca="1" si="81"/>
        <v>-20961695.54820963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-87430.628548850858</v>
      </c>
      <c r="L833" s="444">
        <f t="shared" ca="1" si="80"/>
        <v>-21070781.480273057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25">
      <c r="G834" s="459">
        <f t="shared" si="88"/>
        <v>69</v>
      </c>
      <c r="H834" s="459">
        <v>827</v>
      </c>
      <c r="I834" s="444">
        <f t="shared" ca="1" si="81"/>
        <v>-21070781.480273057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-87885.153265781802</v>
      </c>
      <c r="L834" s="444">
        <f t="shared" ca="1" si="80"/>
        <v>-21180321.937053416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25">
      <c r="G835" s="459">
        <f t="shared" si="88"/>
        <v>69</v>
      </c>
      <c r="H835" s="459">
        <v>828</v>
      </c>
      <c r="I835" s="444">
        <f t="shared" ca="1" si="81"/>
        <v>-21180321.937053416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-88341.571835699971</v>
      </c>
      <c r="L835" s="444">
        <f t="shared" ca="1" si="80"/>
        <v>-21290318.812403694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25">
      <c r="G836" s="459">
        <f>G835+1</f>
        <v>70</v>
      </c>
      <c r="H836" s="459">
        <v>829</v>
      </c>
      <c r="I836" s="444">
        <f t="shared" ca="1" si="81"/>
        <v>-21290318.812403694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-88799.892149659456</v>
      </c>
      <c r="L836" s="444">
        <f t="shared" ca="1" si="80"/>
        <v>-21400774.008067932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25">
      <c r="G837" s="459">
        <f t="shared" ref="G837:G847" si="89">G836</f>
        <v>70</v>
      </c>
      <c r="H837" s="459">
        <v>830</v>
      </c>
      <c r="I837" s="444">
        <f t="shared" ca="1" si="81"/>
        <v>-21400774.008067932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-89260.122131593787</v>
      </c>
      <c r="L837" s="444">
        <f t="shared" ca="1" si="80"/>
        <v>-21511689.433714103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25">
      <c r="G838" s="459">
        <f t="shared" si="89"/>
        <v>70</v>
      </c>
      <c r="H838" s="459">
        <v>831</v>
      </c>
      <c r="I838" s="444">
        <f t="shared" ca="1" si="81"/>
        <v>-21511689.433714103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-89722.269738452829</v>
      </c>
      <c r="L838" s="444">
        <f t="shared" ca="1" si="80"/>
        <v>-21623067.006967135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25">
      <c r="G839" s="459">
        <f t="shared" si="89"/>
        <v>70</v>
      </c>
      <c r="H839" s="459">
        <v>832</v>
      </c>
      <c r="I839" s="444">
        <f t="shared" ca="1" si="81"/>
        <v>-21623067.006967135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-90186.342960340466</v>
      </c>
      <c r="L839" s="444">
        <f t="shared" ca="1" si="80"/>
        <v>-21734908.653442051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25">
      <c r="G840" s="459">
        <f t="shared" si="89"/>
        <v>70</v>
      </c>
      <c r="H840" s="459">
        <v>833</v>
      </c>
      <c r="I840" s="444">
        <f t="shared" ca="1" si="81"/>
        <v>-21734908.653442051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-90652.349820652613</v>
      </c>
      <c r="L840" s="444">
        <f t="shared" ca="1" si="80"/>
        <v>-21847216.30677728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25">
      <c r="G841" s="459">
        <f t="shared" si="89"/>
        <v>70</v>
      </c>
      <c r="H841" s="459">
        <v>834</v>
      </c>
      <c r="I841" s="444">
        <f t="shared" ca="1" si="81"/>
        <v>-21847216.30677728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-91120.298376216073</v>
      </c>
      <c r="L841" s="444">
        <f t="shared" ca="1" si="80"/>
        <v>-21959991.908668075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25">
      <c r="G842" s="459">
        <f t="shared" si="89"/>
        <v>70</v>
      </c>
      <c r="H842" s="459">
        <v>835</v>
      </c>
      <c r="I842" s="444">
        <f t="shared" ca="1" si="81"/>
        <v>-21959991.908668075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-91590.196717427723</v>
      </c>
      <c r="L842" s="444">
        <f t="shared" ca="1" si="80"/>
        <v>-22073237.408900078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25">
      <c r="G843" s="459">
        <f t="shared" si="89"/>
        <v>70</v>
      </c>
      <c r="H843" s="459">
        <v>836</v>
      </c>
      <c r="I843" s="444">
        <f t="shared" ca="1" si="81"/>
        <v>-22073237.408900078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-92062.052968394404</v>
      </c>
      <c r="L843" s="444">
        <f t="shared" ca="1" si="80"/>
        <v>-22186954.76538305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25">
      <c r="G844" s="459">
        <f t="shared" si="89"/>
        <v>70</v>
      </c>
      <c r="H844" s="459">
        <v>837</v>
      </c>
      <c r="I844" s="444">
        <f t="shared" ca="1" si="81"/>
        <v>-22186954.76538305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-92535.875287073446</v>
      </c>
      <c r="L844" s="444">
        <f t="shared" ca="1" si="80"/>
        <v>-22301145.944184702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25">
      <c r="G845" s="459">
        <f t="shared" si="89"/>
        <v>70</v>
      </c>
      <c r="H845" s="459">
        <v>838</v>
      </c>
      <c r="I845" s="444">
        <f t="shared" ca="1" si="81"/>
        <v>-22301145.944184702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-93011.671865413664</v>
      </c>
      <c r="L845" s="444">
        <f t="shared" ca="1" si="80"/>
        <v>-22415812.919564694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25">
      <c r="G846" s="459">
        <f t="shared" si="89"/>
        <v>70</v>
      </c>
      <c r="H846" s="459">
        <v>839</v>
      </c>
      <c r="I846" s="444">
        <f t="shared" ca="1" si="81"/>
        <v>-22415812.919564694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-93489.450929496961</v>
      </c>
      <c r="L846" s="444">
        <f t="shared" ca="1" si="80"/>
        <v>-22530957.674008768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25">
      <c r="G847" s="459">
        <f t="shared" si="89"/>
        <v>70</v>
      </c>
      <c r="H847" s="459">
        <v>840</v>
      </c>
      <c r="I847" s="444">
        <f t="shared" ca="1" si="81"/>
        <v>-22530957.674008768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-93969.220739680604</v>
      </c>
      <c r="L847" s="444">
        <f t="shared" ca="1" si="80"/>
        <v>-22646582.198263027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25">
      <c r="G848" s="459">
        <f>G847+1</f>
        <v>71</v>
      </c>
      <c r="H848" s="459">
        <v>841</v>
      </c>
      <c r="I848" s="444">
        <f t="shared" ca="1" si="81"/>
        <v>-22646582.198263027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-94450.989590740021</v>
      </c>
      <c r="L848" s="444">
        <f t="shared" ca="1" si="80"/>
        <v>-22762688.491368346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25">
      <c r="G849" s="459">
        <f t="shared" ref="G849:G859" si="90">G848</f>
        <v>71</v>
      </c>
      <c r="H849" s="459">
        <v>842</v>
      </c>
      <c r="I849" s="444">
        <f t="shared" ca="1" si="81"/>
        <v>-22762688.491368346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-94934.765812012178</v>
      </c>
      <c r="L849" s="444">
        <f t="shared" ca="1" si="80"/>
        <v>-22879278.560694937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25">
      <c r="G850" s="459">
        <f t="shared" si="90"/>
        <v>71</v>
      </c>
      <c r="H850" s="459">
        <v>843</v>
      </c>
      <c r="I850" s="444">
        <f t="shared" ca="1" si="81"/>
        <v>-22879278.560694937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-95420.557767539634</v>
      </c>
      <c r="L850" s="444">
        <f t="shared" ca="1" si="80"/>
        <v>-22996354.421977054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25">
      <c r="G851" s="459">
        <f t="shared" si="90"/>
        <v>71</v>
      </c>
      <c r="H851" s="459">
        <v>844</v>
      </c>
      <c r="I851" s="444">
        <f t="shared" ca="1" si="81"/>
        <v>-22996354.421977054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-95908.373856215127</v>
      </c>
      <c r="L851" s="444">
        <f t="shared" ca="1" si="80"/>
        <v>-23113918.099347848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25">
      <c r="G852" s="459">
        <f t="shared" si="90"/>
        <v>71</v>
      </c>
      <c r="H852" s="459">
        <v>845</v>
      </c>
      <c r="I852" s="444">
        <f t="shared" ca="1" si="81"/>
        <v>-23113918.099347848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-96398.222511926768</v>
      </c>
      <c r="L852" s="444">
        <f t="shared" ca="1" si="80"/>
        <v>-23231971.625374354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25">
      <c r="G853" s="459">
        <f t="shared" si="90"/>
        <v>71</v>
      </c>
      <c r="H853" s="459">
        <v>846</v>
      </c>
      <c r="I853" s="444">
        <f t="shared" ca="1" si="81"/>
        <v>-23231971.625374354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-96890.112203703888</v>
      </c>
      <c r="L853" s="444">
        <f t="shared" ca="1" si="80"/>
        <v>-23350517.041092634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25">
      <c r="G854" s="459">
        <f t="shared" si="90"/>
        <v>71</v>
      </c>
      <c r="H854" s="459">
        <v>847</v>
      </c>
      <c r="I854" s="444">
        <f t="shared" ca="1" si="81"/>
        <v>-23350517.041092634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-97384.051435863381</v>
      </c>
      <c r="L854" s="444">
        <f t="shared" ca="1" si="80"/>
        <v>-23469556.396043073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25">
      <c r="G855" s="459">
        <f t="shared" si="90"/>
        <v>71</v>
      </c>
      <c r="H855" s="459">
        <v>848</v>
      </c>
      <c r="I855" s="444">
        <f t="shared" ca="1" si="81"/>
        <v>-23469556.396043073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-97880.048748156871</v>
      </c>
      <c r="L855" s="444">
        <f t="shared" ca="1" si="80"/>
        <v>-23589091.748305809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25">
      <c r="G856" s="459">
        <f t="shared" si="90"/>
        <v>71</v>
      </c>
      <c r="H856" s="459">
        <v>849</v>
      </c>
      <c r="I856" s="444">
        <f t="shared" ca="1" si="81"/>
        <v>-23589091.748305809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-98378.11271591828</v>
      </c>
      <c r="L856" s="444">
        <f t="shared" ca="1" si="80"/>
        <v>-23709125.164536305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25">
      <c r="G857" s="459">
        <f t="shared" si="90"/>
        <v>71</v>
      </c>
      <c r="H857" s="459">
        <v>850</v>
      </c>
      <c r="I857" s="444">
        <f t="shared" ca="1" si="81"/>
        <v>-23709125.164536305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-98878.251950212012</v>
      </c>
      <c r="L857" s="444">
        <f t="shared" ca="1" si="80"/>
        <v>-23829658.720001094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25">
      <c r="G858" s="459">
        <f t="shared" si="90"/>
        <v>71</v>
      </c>
      <c r="H858" s="459">
        <v>851</v>
      </c>
      <c r="I858" s="444">
        <f t="shared" ca="1" si="81"/>
        <v>-23829658.720001094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-99380.475097981966</v>
      </c>
      <c r="L858" s="444">
        <f t="shared" ca="1" si="80"/>
        <v>-23950694.498613652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25">
      <c r="G859" s="459">
        <f t="shared" si="90"/>
        <v>71</v>
      </c>
      <c r="H859" s="459">
        <v>852</v>
      </c>
      <c r="I859" s="444">
        <f t="shared" ca="1" si="81"/>
        <v>-23950694.498613652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-99884.79084220095</v>
      </c>
      <c r="L859" s="444">
        <f t="shared" ca="1" si="80"/>
        <v>-24072234.592970431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25">
      <c r="G860" s="459">
        <f>G859+1</f>
        <v>72</v>
      </c>
      <c r="H860" s="459">
        <v>853</v>
      </c>
      <c r="I860" s="444">
        <f t="shared" ca="1" si="81"/>
        <v>-24072234.592970431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-100391.20790202086</v>
      </c>
      <c r="L860" s="444">
        <f t="shared" ca="1" si="80"/>
        <v>-24194281.10438703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25">
      <c r="G861" s="459">
        <f t="shared" ref="G861:G871" si="91">G860</f>
        <v>72</v>
      </c>
      <c r="H861" s="459">
        <v>854</v>
      </c>
      <c r="I861" s="444">
        <f t="shared" ca="1" si="81"/>
        <v>-24194281.10438703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-100899.73503292336</v>
      </c>
      <c r="L861" s="444">
        <f t="shared" ca="1" si="80"/>
        <v>-24316836.142934531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25">
      <c r="G862" s="459">
        <f t="shared" si="91"/>
        <v>72</v>
      </c>
      <c r="H862" s="459">
        <v>855</v>
      </c>
      <c r="I862" s="444">
        <f t="shared" ca="1" si="81"/>
        <v>-24316836.142934531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-101410.38102687128</v>
      </c>
      <c r="L862" s="444">
        <f t="shared" ca="1" si="80"/>
        <v>-24439901.82747598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25">
      <c r="G863" s="459">
        <f t="shared" si="91"/>
        <v>72</v>
      </c>
      <c r="H863" s="459">
        <v>856</v>
      </c>
      <c r="I863" s="444">
        <f t="shared" ca="1" si="81"/>
        <v>-24439901.82747598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-101923.15471246066</v>
      </c>
      <c r="L863" s="444">
        <f t="shared" ca="1" si="80"/>
        <v>-24563480.285703018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25">
      <c r="G864" s="459">
        <f t="shared" si="91"/>
        <v>72</v>
      </c>
      <c r="H864" s="459">
        <v>857</v>
      </c>
      <c r="I864" s="444">
        <f t="shared" ca="1" si="81"/>
        <v>-24563480.285703018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-102438.06495507332</v>
      </c>
      <c r="L864" s="444">
        <f t="shared" ca="1" si="80"/>
        <v>-24687573.65417267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25">
      <c r="G865" s="459">
        <f t="shared" si="91"/>
        <v>72</v>
      </c>
      <c r="H865" s="459">
        <v>858</v>
      </c>
      <c r="I865" s="444">
        <f t="shared" ca="1" si="81"/>
        <v>-24687573.65417267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-102955.1206570302</v>
      </c>
      <c r="L865" s="444">
        <f t="shared" ca="1" si="80"/>
        <v>-24812184.078344278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25">
      <c r="G866" s="459">
        <f t="shared" si="91"/>
        <v>72</v>
      </c>
      <c r="H866" s="459">
        <v>859</v>
      </c>
      <c r="I866" s="444">
        <f t="shared" ca="1" si="81"/>
        <v>-24812184.078344278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-103474.33075774524</v>
      </c>
      <c r="L866" s="444">
        <f t="shared" ca="1" si="80"/>
        <v>-24937313.7126166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25">
      <c r="G867" s="459">
        <f t="shared" si="91"/>
        <v>72</v>
      </c>
      <c r="H867" s="459">
        <v>860</v>
      </c>
      <c r="I867" s="444">
        <f t="shared" ca="1" si="81"/>
        <v>-24937313.7126166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-103995.70423387991</v>
      </c>
      <c r="L867" s="444">
        <f t="shared" ca="1" si="80"/>
        <v>-25062964.720365059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25">
      <c r="G868" s="459">
        <f t="shared" si="91"/>
        <v>72</v>
      </c>
      <c r="H868" s="459">
        <v>861</v>
      </c>
      <c r="I868" s="444">
        <f t="shared" ca="1" si="81"/>
        <v>-25062964.720365059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-104519.25009949849</v>
      </c>
      <c r="L868" s="444">
        <f t="shared" ca="1" si="80"/>
        <v>-25189139.273979135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25">
      <c r="G869" s="459">
        <f t="shared" si="91"/>
        <v>72</v>
      </c>
      <c r="H869" s="459">
        <v>862</v>
      </c>
      <c r="I869" s="444">
        <f t="shared" ca="1" si="81"/>
        <v>-25189139.273979135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-105044.9774062238</v>
      </c>
      <c r="L869" s="444">
        <f t="shared" ca="1" si="80"/>
        <v>-25315839.554899935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25">
      <c r="G870" s="459">
        <f t="shared" si="91"/>
        <v>72</v>
      </c>
      <c r="H870" s="459">
        <v>863</v>
      </c>
      <c r="I870" s="444">
        <f t="shared" ca="1" si="81"/>
        <v>-25315839.554899935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-105572.8952433938</v>
      </c>
      <c r="L870" s="444">
        <f t="shared" ca="1" si="80"/>
        <v>-25443067.753657907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25">
      <c r="G871" s="459">
        <f t="shared" si="91"/>
        <v>72</v>
      </c>
      <c r="H871" s="459">
        <v>864</v>
      </c>
      <c r="I871" s="444">
        <f t="shared" ca="1" si="81"/>
        <v>-25443067.753657907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-106103.01273821869</v>
      </c>
      <c r="L871" s="444">
        <f t="shared" ca="1" si="80"/>
        <v>-25570826.069910705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25">
      <c r="G872" s="459">
        <f>G871+1</f>
        <v>73</v>
      </c>
      <c r="H872" s="459">
        <v>865</v>
      </c>
      <c r="I872" s="444">
        <f t="shared" ca="1" si="81"/>
        <v>-25570826.069910705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-106635.33905593868</v>
      </c>
      <c r="L872" s="444">
        <f t="shared" ca="1" si="80"/>
        <v>-25699116.712481223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25">
      <c r="G873" s="459">
        <f t="shared" ref="G873:G883" si="92">G872</f>
        <v>73</v>
      </c>
      <c r="H873" s="459">
        <v>866</v>
      </c>
      <c r="I873" s="444">
        <f t="shared" ca="1" si="81"/>
        <v>-25699116.712481223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-107169.8833999825</v>
      </c>
      <c r="L873" s="444">
        <f t="shared" ca="1" si="80"/>
        <v>-25827941.899395783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25">
      <c r="G874" s="459">
        <f t="shared" si="92"/>
        <v>73</v>
      </c>
      <c r="H874" s="459">
        <v>867</v>
      </c>
      <c r="I874" s="444">
        <f t="shared" ca="1" si="81"/>
        <v>-25827941.899395783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-107706.6550121265</v>
      </c>
      <c r="L874" s="444">
        <f t="shared" ca="1" si="80"/>
        <v>-25957303.857922487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25">
      <c r="G875" s="459">
        <f t="shared" si="92"/>
        <v>73</v>
      </c>
      <c r="H875" s="459">
        <v>868</v>
      </c>
      <c r="I875" s="444">
        <f t="shared" ca="1" si="81"/>
        <v>-25957303.857922487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-108245.66317265443</v>
      </c>
      <c r="L875" s="444">
        <f t="shared" ca="1" si="80"/>
        <v>-26087204.824609719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25">
      <c r="G876" s="459">
        <f t="shared" si="92"/>
        <v>73</v>
      </c>
      <c r="H876" s="459">
        <v>869</v>
      </c>
      <c r="I876" s="444">
        <f t="shared" ca="1" si="81"/>
        <v>-26087204.824609719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-108786.9172005179</v>
      </c>
      <c r="L876" s="444">
        <f t="shared" ca="1" si="80"/>
        <v>-26217647.045324814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25">
      <c r="G877" s="459">
        <f t="shared" si="92"/>
        <v>73</v>
      </c>
      <c r="H877" s="459">
        <v>870</v>
      </c>
      <c r="I877" s="444">
        <f t="shared" ca="1" si="81"/>
        <v>-26217647.045324814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-109330.42645349746</v>
      </c>
      <c r="L877" s="444">
        <f t="shared" ca="1" si="80"/>
        <v>-26348632.775292888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25">
      <c r="G878" s="459">
        <f t="shared" si="92"/>
        <v>73</v>
      </c>
      <c r="H878" s="459">
        <v>871</v>
      </c>
      <c r="I878" s="444">
        <f t="shared" ca="1" si="81"/>
        <v>-26348632.775292888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-109876.20032836443</v>
      </c>
      <c r="L878" s="444">
        <f t="shared" ca="1" si="80"/>
        <v>-26480164.279135831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25">
      <c r="G879" s="459">
        <f t="shared" si="92"/>
        <v>73</v>
      </c>
      <c r="H879" s="459">
        <v>872</v>
      </c>
      <c r="I879" s="444">
        <f t="shared" ca="1" si="81"/>
        <v>-26480164.279135831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-110424.24826104337</v>
      </c>
      <c r="L879" s="444">
        <f t="shared" ca="1" si="80"/>
        <v>-26612243.83091145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25">
      <c r="G880" s="459">
        <f t="shared" si="92"/>
        <v>73</v>
      </c>
      <c r="H880" s="459">
        <v>873</v>
      </c>
      <c r="I880" s="444">
        <f t="shared" ca="1" si="81"/>
        <v>-26612243.83091145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-110974.57972677512</v>
      </c>
      <c r="L880" s="444">
        <f t="shared" ca="1" si="80"/>
        <v>-26744873.714152802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25">
      <c r="G881" s="459">
        <f t="shared" si="92"/>
        <v>73</v>
      </c>
      <c r="H881" s="459">
        <v>874</v>
      </c>
      <c r="I881" s="444">
        <f t="shared" ca="1" si="81"/>
        <v>-26744873.714152802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-111527.20424028074</v>
      </c>
      <c r="L881" s="444">
        <f t="shared" ca="1" si="80"/>
        <v>-26878056.22190766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25">
      <c r="G882" s="459">
        <f t="shared" si="92"/>
        <v>73</v>
      </c>
      <c r="H882" s="459">
        <v>875</v>
      </c>
      <c r="I882" s="444">
        <f t="shared" ca="1" si="81"/>
        <v>-26878056.22190766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-112082.13135592599</v>
      </c>
      <c r="L882" s="444">
        <f t="shared" ca="1" si="80"/>
        <v>-27011793.656778164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25">
      <c r="G883" s="459">
        <f t="shared" si="92"/>
        <v>73</v>
      </c>
      <c r="H883" s="459">
        <v>876</v>
      </c>
      <c r="I883" s="444">
        <f t="shared" ca="1" si="81"/>
        <v>-27011793.656778164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-112639.37066788643</v>
      </c>
      <c r="L883" s="444">
        <f t="shared" ca="1" si="80"/>
        <v>-27146088.330960628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25">
      <c r="G884" s="459">
        <f>G883+1</f>
        <v>74</v>
      </c>
      <c r="H884" s="459">
        <v>877</v>
      </c>
      <c r="I884" s="444">
        <f t="shared" ca="1" si="81"/>
        <v>-27146088.330960628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-113198.93181031337</v>
      </c>
      <c r="L884" s="444">
        <f t="shared" ca="1" si="80"/>
        <v>-27280942.566285517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25">
      <c r="G885" s="459">
        <f t="shared" ref="G885:G895" si="93">G884</f>
        <v>74</v>
      </c>
      <c r="H885" s="459">
        <v>878</v>
      </c>
      <c r="I885" s="444">
        <f t="shared" ca="1" si="81"/>
        <v>-27280942.566285517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-113760.82445750039</v>
      </c>
      <c r="L885" s="444">
        <f t="shared" ca="1" si="80"/>
        <v>-27416358.694257595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25">
      <c r="G886" s="459">
        <f t="shared" si="93"/>
        <v>74</v>
      </c>
      <c r="H886" s="459">
        <v>879</v>
      </c>
      <c r="I886" s="444">
        <f t="shared" ca="1" si="81"/>
        <v>-27416358.694257595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-114325.0583240507</v>
      </c>
      <c r="L886" s="444">
        <f t="shared" ca="1" si="80"/>
        <v>-27552339.056096222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25">
      <c r="G887" s="459">
        <f t="shared" si="93"/>
        <v>74</v>
      </c>
      <c r="H887" s="459">
        <v>880</v>
      </c>
      <c r="I887" s="444">
        <f t="shared" ca="1" si="81"/>
        <v>-27552339.056096222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-114891.64316504498</v>
      </c>
      <c r="L887" s="444">
        <f t="shared" ca="1" si="80"/>
        <v>-27688886.002775844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25">
      <c r="G888" s="459">
        <f t="shared" si="93"/>
        <v>74</v>
      </c>
      <c r="H888" s="459">
        <v>881</v>
      </c>
      <c r="I888" s="444">
        <f t="shared" ca="1" si="81"/>
        <v>-27688886.002775844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-115460.58877621009</v>
      </c>
      <c r="L888" s="444">
        <f t="shared" ca="1" si="80"/>
        <v>-27826001.89506663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25">
      <c r="G889" s="459">
        <f t="shared" si="93"/>
        <v>74</v>
      </c>
      <c r="H889" s="459">
        <v>882</v>
      </c>
      <c r="I889" s="444">
        <f t="shared" ca="1" si="81"/>
        <v>-27826001.89506663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-116031.90499408836</v>
      </c>
      <c r="L889" s="444">
        <f t="shared" ca="1" si="80"/>
        <v>-27963689.103575297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25">
      <c r="G890" s="459">
        <f t="shared" si="93"/>
        <v>74</v>
      </c>
      <c r="H890" s="459">
        <v>883</v>
      </c>
      <c r="I890" s="444">
        <f t="shared" ca="1" si="81"/>
        <v>-27963689.103575297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-116605.60169620781</v>
      </c>
      <c r="L890" s="444">
        <f t="shared" ca="1" si="80"/>
        <v>-28101950.008786082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25">
      <c r="G891" s="459">
        <f t="shared" si="93"/>
        <v>74</v>
      </c>
      <c r="H891" s="459">
        <v>884</v>
      </c>
      <c r="I891" s="444">
        <f t="shared" ca="1" si="81"/>
        <v>-28101950.008786082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-117181.68880125275</v>
      </c>
      <c r="L891" s="444">
        <f t="shared" ca="1" si="80"/>
        <v>-28240787.001101911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25">
      <c r="G892" s="459">
        <f t="shared" si="93"/>
        <v>74</v>
      </c>
      <c r="H892" s="459">
        <v>885</v>
      </c>
      <c r="I892" s="444">
        <f t="shared" ca="1" si="81"/>
        <v>-28240787.001101911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-117760.17626923535</v>
      </c>
      <c r="L892" s="444">
        <f t="shared" ca="1" si="80"/>
        <v>-28380202.480885725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25">
      <c r="G893" s="459">
        <f t="shared" si="93"/>
        <v>74</v>
      </c>
      <c r="H893" s="459">
        <v>886</v>
      </c>
      <c r="I893" s="444">
        <f t="shared" ca="1" si="81"/>
        <v>-28380202.480885725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-118341.07410166791</v>
      </c>
      <c r="L893" s="444">
        <f t="shared" ca="1" si="80"/>
        <v>-28520198.858501971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25">
      <c r="G894" s="459">
        <f t="shared" si="93"/>
        <v>74</v>
      </c>
      <c r="H894" s="459">
        <v>887</v>
      </c>
      <c r="I894" s="444">
        <f t="shared" ca="1" si="81"/>
        <v>-28520198.858501971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-118924.39234173561</v>
      </c>
      <c r="L894" s="444">
        <f t="shared" ca="1" si="80"/>
        <v>-28660778.554358285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25">
      <c r="G895" s="459">
        <f t="shared" si="93"/>
        <v>74</v>
      </c>
      <c r="H895" s="459">
        <v>888</v>
      </c>
      <c r="I895" s="444">
        <f t="shared" ca="1" si="81"/>
        <v>-28660778.554358285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-119510.14107447026</v>
      </c>
      <c r="L895" s="444">
        <f t="shared" ca="1" si="80"/>
        <v>-28801943.998947334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25">
      <c r="G896" s="459">
        <f>G895+1</f>
        <v>75</v>
      </c>
      <c r="H896" s="459">
        <v>889</v>
      </c>
      <c r="I896" s="444">
        <f t="shared" ca="1" si="81"/>
        <v>-28801943.998947334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-120098.33042692463</v>
      </c>
      <c r="L896" s="444">
        <f t="shared" ca="1" si="80"/>
        <v>-28943697.632888835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25">
      <c r="G897" s="459">
        <f t="shared" ref="G897:G907" si="94">G896</f>
        <v>75</v>
      </c>
      <c r="H897" s="459">
        <v>890</v>
      </c>
      <c r="I897" s="444">
        <f t="shared" ca="1" si="81"/>
        <v>-28943697.632888835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-120688.97056834755</v>
      </c>
      <c r="L897" s="444">
        <f t="shared" ca="1" si="80"/>
        <v>-29086041.90697176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25">
      <c r="G898" s="459">
        <f t="shared" si="94"/>
        <v>75</v>
      </c>
      <c r="H898" s="459">
        <v>891</v>
      </c>
      <c r="I898" s="444">
        <f t="shared" ca="1" si="81"/>
        <v>-29086041.90697176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-121282.07171035974</v>
      </c>
      <c r="L898" s="444">
        <f t="shared" ca="1" si="80"/>
        <v>-29228979.282196697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25">
      <c r="G899" s="459">
        <f t="shared" si="94"/>
        <v>75</v>
      </c>
      <c r="H899" s="459">
        <v>892</v>
      </c>
      <c r="I899" s="444">
        <f t="shared" ca="1" si="81"/>
        <v>-29228979.282196697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-121877.64410713031</v>
      </c>
      <c r="L899" s="444">
        <f t="shared" ca="1" si="80"/>
        <v>-29372512.229818404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25">
      <c r="G900" s="459">
        <f t="shared" si="94"/>
        <v>75</v>
      </c>
      <c r="H900" s="459">
        <v>893</v>
      </c>
      <c r="I900" s="444">
        <f t="shared" ca="1" si="81"/>
        <v>-29372512.229818404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-122475.69805555406</v>
      </c>
      <c r="L900" s="444">
        <f t="shared" ca="1" si="80"/>
        <v>-29516643.231388535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25">
      <c r="G901" s="459">
        <f t="shared" si="94"/>
        <v>75</v>
      </c>
      <c r="H901" s="459">
        <v>894</v>
      </c>
      <c r="I901" s="444">
        <f t="shared" ca="1" si="81"/>
        <v>-29516643.231388535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-123076.24389542965</v>
      </c>
      <c r="L901" s="444">
        <f t="shared" ca="1" si="80"/>
        <v>-29661374.778798543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25">
      <c r="G902" s="459">
        <f t="shared" si="94"/>
        <v>75</v>
      </c>
      <c r="H902" s="459">
        <v>895</v>
      </c>
      <c r="I902" s="444">
        <f t="shared" ca="1" si="81"/>
        <v>-29661374.778798543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-123679.292009638</v>
      </c>
      <c r="L902" s="444">
        <f t="shared" ca="1" si="80"/>
        <v>-29806709.374322757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25">
      <c r="G903" s="459">
        <f t="shared" si="94"/>
        <v>75</v>
      </c>
      <c r="H903" s="459">
        <v>896</v>
      </c>
      <c r="I903" s="444">
        <f t="shared" ca="1" si="81"/>
        <v>-29806709.374322757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-124284.85282432221</v>
      </c>
      <c r="L903" s="444">
        <f t="shared" ca="1" si="80"/>
        <v>-29952649.530661657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25">
      <c r="G904" s="459">
        <f t="shared" si="94"/>
        <v>75</v>
      </c>
      <c r="H904" s="459">
        <v>897</v>
      </c>
      <c r="I904" s="444">
        <f t="shared" ca="1" si="81"/>
        <v>-29952649.530661657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-124892.93680906764</v>
      </c>
      <c r="L904" s="444">
        <f t="shared" ca="1" si="80"/>
        <v>-30099197.770985302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25">
      <c r="G905" s="459">
        <f t="shared" si="94"/>
        <v>75</v>
      </c>
      <c r="H905" s="459">
        <v>898</v>
      </c>
      <c r="I905" s="444">
        <f t="shared" ca="1" si="81"/>
        <v>-30099197.770985302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-125503.55447708284</v>
      </c>
      <c r="L905" s="444">
        <f t="shared" ca="1" si="80"/>
        <v>-30246356.628976963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25">
      <c r="G906" s="459">
        <f t="shared" si="94"/>
        <v>75</v>
      </c>
      <c r="H906" s="459">
        <v>899</v>
      </c>
      <c r="I906" s="444">
        <f t="shared" ca="1" si="81"/>
        <v>-30246356.628976963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-126116.71638538141</v>
      </c>
      <c r="L906" s="444">
        <f t="shared" ca="1" si="80"/>
        <v>-30394128.648876924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25">
      <c r="G907" s="459">
        <f t="shared" si="94"/>
        <v>75</v>
      </c>
      <c r="H907" s="459">
        <v>900</v>
      </c>
      <c r="I907" s="444">
        <f t="shared" ca="1" si="81"/>
        <v>-30394128.648876924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-126732.43313496459</v>
      </c>
      <c r="L907" s="444">
        <f t="shared" ca="1" si="80"/>
        <v>-30542516.385526467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25">
      <c r="G908" s="459">
        <f>G907+1</f>
        <v>76</v>
      </c>
      <c r="H908" s="459">
        <v>901</v>
      </c>
      <c r="I908" s="444">
        <f t="shared" ca="1" si="81"/>
        <v>-30542516.385526467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-127350.71537100433</v>
      </c>
      <c r="L908" s="444">
        <f t="shared" ca="1" si="80"/>
        <v>-30691522.40441205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25">
      <c r="G909" s="459">
        <f t="shared" ref="G909:G919" si="95">G908</f>
        <v>76</v>
      </c>
      <c r="H909" s="459">
        <v>902</v>
      </c>
      <c r="I909" s="444">
        <f t="shared" ca="1" si="81"/>
        <v>-30691522.40441205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-127971.57378302759</v>
      </c>
      <c r="L909" s="444">
        <f t="shared" ca="1" si="80"/>
        <v>-30841149.281709656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25">
      <c r="G910" s="459">
        <f t="shared" si="95"/>
        <v>76</v>
      </c>
      <c r="H910" s="459">
        <v>903</v>
      </c>
      <c r="I910" s="444">
        <f t="shared" ca="1" si="81"/>
        <v>-30841149.281709656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-128595.01910510098</v>
      </c>
      <c r="L910" s="444">
        <f t="shared" ca="1" si="80"/>
        <v>-30991399.604329333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25">
      <c r="G911" s="459">
        <f t="shared" si="95"/>
        <v>76</v>
      </c>
      <c r="H911" s="459">
        <v>904</v>
      </c>
      <c r="I911" s="444">
        <f t="shared" ca="1" si="81"/>
        <v>-30991399.604329333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-129221.06211601628</v>
      </c>
      <c r="L911" s="444">
        <f t="shared" ca="1" si="80"/>
        <v>-31142275.969959926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25">
      <c r="G912" s="459">
        <f t="shared" si="95"/>
        <v>76</v>
      </c>
      <c r="H912" s="459">
        <v>905</v>
      </c>
      <c r="I912" s="444">
        <f t="shared" ca="1" si="81"/>
        <v>-31142275.969959926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-129849.71363947708</v>
      </c>
      <c r="L912" s="444">
        <f t="shared" ca="1" si="80"/>
        <v>-31293780.987113979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25">
      <c r="G913" s="459">
        <f t="shared" si="95"/>
        <v>76</v>
      </c>
      <c r="H913" s="459">
        <v>906</v>
      </c>
      <c r="I913" s="444">
        <f t="shared" ca="1" si="81"/>
        <v>-31293780.987113979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-130480.98454428565</v>
      </c>
      <c r="L913" s="444">
        <f t="shared" ca="1" si="80"/>
        <v>-31445917.275172841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25">
      <c r="G914" s="459">
        <f t="shared" si="95"/>
        <v>76</v>
      </c>
      <c r="H914" s="459">
        <v>907</v>
      </c>
      <c r="I914" s="444">
        <f t="shared" ca="1" si="81"/>
        <v>-31445917.275172841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-131114.88574453091</v>
      </c>
      <c r="L914" s="444">
        <f t="shared" ca="1" si="80"/>
        <v>-31598687.464431949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25">
      <c r="G915" s="459">
        <f t="shared" si="95"/>
        <v>76</v>
      </c>
      <c r="H915" s="459">
        <v>908</v>
      </c>
      <c r="I915" s="444">
        <f t="shared" ca="1" si="81"/>
        <v>-31598687.464431949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-131751.42819977721</v>
      </c>
      <c r="L915" s="444">
        <f t="shared" ca="1" si="80"/>
        <v>-31752094.196146302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25">
      <c r="G916" s="459">
        <f t="shared" si="95"/>
        <v>76</v>
      </c>
      <c r="H916" s="459">
        <v>909</v>
      </c>
      <c r="I916" s="444">
        <f t="shared" ca="1" si="81"/>
        <v>-31752094.196146302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-132390.62291525365</v>
      </c>
      <c r="L916" s="444">
        <f t="shared" ca="1" si="80"/>
        <v>-31906140.122576132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25">
      <c r="G917" s="459">
        <f t="shared" si="95"/>
        <v>76</v>
      </c>
      <c r="H917" s="459">
        <v>910</v>
      </c>
      <c r="I917" s="444">
        <f t="shared" ca="1" si="81"/>
        <v>-31906140.122576132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-133032.48094204461</v>
      </c>
      <c r="L917" s="444">
        <f t="shared" ca="1" si="80"/>
        <v>-32060827.907032754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25">
      <c r="G918" s="459">
        <f t="shared" si="95"/>
        <v>76</v>
      </c>
      <c r="H918" s="459">
        <v>911</v>
      </c>
      <c r="I918" s="444">
        <f t="shared" ca="1" si="81"/>
        <v>-32060827.907032754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-133677.01337728056</v>
      </c>
      <c r="L918" s="444">
        <f t="shared" ca="1" si="80"/>
        <v>-32216160.223924611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25">
      <c r="G919" s="459">
        <f t="shared" si="95"/>
        <v>76</v>
      </c>
      <c r="H919" s="459">
        <v>912</v>
      </c>
      <c r="I919" s="444">
        <f t="shared" ca="1" si="81"/>
        <v>-32216160.223924611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-134324.23136432996</v>
      </c>
      <c r="L919" s="444">
        <f t="shared" ca="1" si="80"/>
        <v>-32372139.758803517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25">
      <c r="G920" s="459">
        <f>G919+1</f>
        <v>77</v>
      </c>
      <c r="H920" s="459">
        <v>913</v>
      </c>
      <c r="I920" s="444">
        <f t="shared" ca="1" si="81"/>
        <v>-32372139.758803517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-134974.14609299204</v>
      </c>
      <c r="L920" s="444">
        <f t="shared" ca="1" si="80"/>
        <v>-32528769.208411086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25">
      <c r="G921" s="459">
        <f t="shared" ref="G921:G931" si="96">G920</f>
        <v>77</v>
      </c>
      <c r="H921" s="459">
        <v>914</v>
      </c>
      <c r="I921" s="444">
        <f t="shared" ca="1" si="81"/>
        <v>-32528769.208411086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-135626.76879969027</v>
      </c>
      <c r="L921" s="444">
        <f t="shared" ca="1" si="80"/>
        <v>-32686051.280725352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25">
      <c r="G922" s="459">
        <f t="shared" si="96"/>
        <v>77</v>
      </c>
      <c r="H922" s="459">
        <v>915</v>
      </c>
      <c r="I922" s="444">
        <f t="shared" ca="1" si="81"/>
        <v>-32686051.280725352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-136282.11076766637</v>
      </c>
      <c r="L922" s="444">
        <f t="shared" ca="1" si="80"/>
        <v>-32843988.695007596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25">
      <c r="G923" s="459">
        <f t="shared" si="96"/>
        <v>77</v>
      </c>
      <c r="H923" s="459">
        <v>916</v>
      </c>
      <c r="I923" s="444">
        <f t="shared" ca="1" si="81"/>
        <v>-32843988.695007596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-136940.18332717571</v>
      </c>
      <c r="L923" s="444">
        <f t="shared" ca="1" si="80"/>
        <v>-33002584.181849349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25">
      <c r="G924" s="459">
        <f t="shared" si="96"/>
        <v>77</v>
      </c>
      <c r="H924" s="459">
        <v>917</v>
      </c>
      <c r="I924" s="444">
        <f t="shared" ca="1" si="81"/>
        <v>-33002584.181849349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-137600.997855683</v>
      </c>
      <c r="L924" s="444">
        <f t="shared" ca="1" si="80"/>
        <v>-33161840.483219609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25">
      <c r="G925" s="459">
        <f t="shared" si="96"/>
        <v>77</v>
      </c>
      <c r="H925" s="459">
        <v>918</v>
      </c>
      <c r="I925" s="444">
        <f t="shared" ca="1" si="81"/>
        <v>-33161840.483219609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-138264.5657780591</v>
      </c>
      <c r="L925" s="444">
        <f t="shared" ca="1" si="80"/>
        <v>-33321760.352512244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25">
      <c r="G926" s="459">
        <f t="shared" si="96"/>
        <v>77</v>
      </c>
      <c r="H926" s="459">
        <v>919</v>
      </c>
      <c r="I926" s="444">
        <f t="shared" ca="1" si="81"/>
        <v>-33321760.352512244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-138930.89856677843</v>
      </c>
      <c r="L926" s="444">
        <f t="shared" ca="1" si="80"/>
        <v>-33482346.5545936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25">
      <c r="G927" s="459">
        <f t="shared" si="96"/>
        <v>77</v>
      </c>
      <c r="H927" s="459">
        <v>920</v>
      </c>
      <c r="I927" s="444">
        <f t="shared" ca="1" si="81"/>
        <v>-33482346.5545936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-139600.00774211739</v>
      </c>
      <c r="L927" s="444">
        <f t="shared" ca="1" si="80"/>
        <v>-33643601.865850292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25">
      <c r="G928" s="459">
        <f t="shared" si="96"/>
        <v>77</v>
      </c>
      <c r="H928" s="459">
        <v>921</v>
      </c>
      <c r="I928" s="444">
        <f t="shared" ca="1" si="81"/>
        <v>-33643601.865850292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-140271.90487235363</v>
      </c>
      <c r="L928" s="444">
        <f t="shared" ca="1" si="80"/>
        <v>-33805529.07423722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25">
      <c r="G929" s="459">
        <f t="shared" si="96"/>
        <v>77</v>
      </c>
      <c r="H929" s="459">
        <v>922</v>
      </c>
      <c r="I929" s="444">
        <f t="shared" ca="1" si="81"/>
        <v>-33805529.07423722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-140946.60157396583</v>
      </c>
      <c r="L929" s="444">
        <f t="shared" ca="1" si="80"/>
        <v>-33968130.979325764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25">
      <c r="G930" s="459">
        <f t="shared" si="96"/>
        <v>77</v>
      </c>
      <c r="H930" s="459">
        <v>923</v>
      </c>
      <c r="I930" s="444">
        <f t="shared" ca="1" si="81"/>
        <v>-33968130.979325764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-141624.10951183474</v>
      </c>
      <c r="L930" s="444">
        <f t="shared" ca="1" si="80"/>
        <v>-34131410.392352179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25">
      <c r="G931" s="459">
        <f t="shared" si="96"/>
        <v>77</v>
      </c>
      <c r="H931" s="459">
        <v>924</v>
      </c>
      <c r="I931" s="444">
        <f t="shared" ca="1" si="81"/>
        <v>-34131410.392352179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-142304.44039944481</v>
      </c>
      <c r="L931" s="444">
        <f t="shared" ca="1" si="80"/>
        <v>-34295370.136266202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25">
      <c r="G932" s="459">
        <f>G931+1</f>
        <v>78</v>
      </c>
      <c r="H932" s="459">
        <v>925</v>
      </c>
      <c r="I932" s="444">
        <f t="shared" ca="1" si="81"/>
        <v>-34295370.136266202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-142987.60599908658</v>
      </c>
      <c r="L932" s="444">
        <f t="shared" ca="1" si="80"/>
        <v>-34460013.045779869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25">
      <c r="G933" s="459">
        <f t="shared" ref="G933:G943" si="97">G932</f>
        <v>78</v>
      </c>
      <c r="H933" s="459">
        <v>926</v>
      </c>
      <c r="I933" s="444">
        <f t="shared" ca="1" si="81"/>
        <v>-34460013.045779869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-143673.6181220602</v>
      </c>
      <c r="L933" s="444">
        <f t="shared" ca="1" si="80"/>
        <v>-34625341.96741651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25">
      <c r="G934" s="459">
        <f t="shared" si="97"/>
        <v>78</v>
      </c>
      <c r="H934" s="459">
        <v>927</v>
      </c>
      <c r="I934" s="444">
        <f t="shared" ca="1" si="81"/>
        <v>-34625341.96741651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-144362.48862887954</v>
      </c>
      <c r="L934" s="444">
        <f t="shared" ca="1" si="80"/>
        <v>-34791359.759559967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25">
      <c r="G935" s="459">
        <f t="shared" si="97"/>
        <v>78</v>
      </c>
      <c r="H935" s="459">
        <v>928</v>
      </c>
      <c r="I935" s="444">
        <f t="shared" ca="1" si="81"/>
        <v>-34791359.759559967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-145054.22942947727</v>
      </c>
      <c r="L935" s="444">
        <f t="shared" ca="1" si="80"/>
        <v>-34958069.29250402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25">
      <c r="G936" s="459">
        <f t="shared" si="97"/>
        <v>78</v>
      </c>
      <c r="H936" s="459">
        <v>929</v>
      </c>
      <c r="I936" s="444">
        <f t="shared" ca="1" si="81"/>
        <v>-34958069.29250402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-145748.85248341082</v>
      </c>
      <c r="L936" s="444">
        <f t="shared" ca="1" si="80"/>
        <v>-35125473.448502012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25">
      <c r="G937" s="459">
        <f t="shared" si="97"/>
        <v>78</v>
      </c>
      <c r="H937" s="459">
        <v>930</v>
      </c>
      <c r="I937" s="444">
        <f t="shared" ca="1" si="81"/>
        <v>-35125473.448502012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-146446.36980006911</v>
      </c>
      <c r="L937" s="444">
        <f t="shared" ca="1" si="80"/>
        <v>-35293575.121816657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25">
      <c r="G938" s="459">
        <f t="shared" si="97"/>
        <v>78</v>
      </c>
      <c r="H938" s="459">
        <v>931</v>
      </c>
      <c r="I938" s="444">
        <f t="shared" ca="1" si="81"/>
        <v>-35293575.121816657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-147146.79343888015</v>
      </c>
      <c r="L938" s="444">
        <f t="shared" ca="1" si="80"/>
        <v>-35462377.218770117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25">
      <c r="G939" s="459">
        <f t="shared" si="97"/>
        <v>78</v>
      </c>
      <c r="H939" s="459">
        <v>932</v>
      </c>
      <c r="I939" s="444">
        <f t="shared" ca="1" si="81"/>
        <v>-35462377.218770117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-147850.13550951955</v>
      </c>
      <c r="L939" s="444">
        <f t="shared" ca="1" si="80"/>
        <v>-35631882.657794215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25">
      <c r="G940" s="459">
        <f t="shared" si="97"/>
        <v>78</v>
      </c>
      <c r="H940" s="459">
        <v>933</v>
      </c>
      <c r="I940" s="444">
        <f t="shared" ca="1" si="81"/>
        <v>-35631882.657794215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-148556.40817211996</v>
      </c>
      <c r="L940" s="444">
        <f t="shared" ca="1" si="80"/>
        <v>-35802094.369480915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25">
      <c r="G941" s="459">
        <f t="shared" si="97"/>
        <v>78</v>
      </c>
      <c r="H941" s="459">
        <v>934</v>
      </c>
      <c r="I941" s="444">
        <f t="shared" ca="1" si="81"/>
        <v>-35802094.369480915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-149265.62363748121</v>
      </c>
      <c r="L941" s="444">
        <f t="shared" ca="1" si="80"/>
        <v>-35973015.296632975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25">
      <c r="G942" s="459">
        <f t="shared" si="97"/>
        <v>78</v>
      </c>
      <c r="H942" s="459">
        <v>935</v>
      </c>
      <c r="I942" s="444">
        <f t="shared" ca="1" si="81"/>
        <v>-35973015.296632975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-149977.79416728148</v>
      </c>
      <c r="L942" s="444">
        <f t="shared" ca="1" si="80"/>
        <v>-36144648.394314833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25">
      <c r="G943" s="459">
        <f t="shared" si="97"/>
        <v>78</v>
      </c>
      <c r="H943" s="459">
        <v>936</v>
      </c>
      <c r="I943" s="444">
        <f t="shared" ca="1" si="81"/>
        <v>-36144648.394314833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-150692.93207428922</v>
      </c>
      <c r="L943" s="444">
        <f t="shared" ca="1" si="80"/>
        <v>-36316996.629903696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25">
      <c r="G944" s="459">
        <f>G943+1</f>
        <v>79</v>
      </c>
      <c r="H944" s="459">
        <v>937</v>
      </c>
      <c r="I944" s="444">
        <f t="shared" ca="1" si="81"/>
        <v>-36316996.629903696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-151411.04972257614</v>
      </c>
      <c r="L944" s="444">
        <f t="shared" ca="1" si="80"/>
        <v>-36490062.983140849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25">
      <c r="G945" s="459">
        <f t="shared" ref="G945:G955" si="98">G944</f>
        <v>79</v>
      </c>
      <c r="H945" s="459">
        <v>938</v>
      </c>
      <c r="I945" s="444">
        <f t="shared" ca="1" si="81"/>
        <v>-36490062.983140849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-152132.15952773095</v>
      </c>
      <c r="L945" s="444">
        <f t="shared" ca="1" si="80"/>
        <v>-36663850.44618316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25">
      <c r="G946" s="459">
        <f t="shared" si="98"/>
        <v>79</v>
      </c>
      <c r="H946" s="459">
        <v>939</v>
      </c>
      <c r="I946" s="444">
        <f t="shared" ca="1" si="81"/>
        <v>-36663850.44618316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-152856.27395707389</v>
      </c>
      <c r="L946" s="444">
        <f t="shared" ca="1" si="80"/>
        <v>-36838362.023654811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25">
      <c r="G947" s="459">
        <f t="shared" si="98"/>
        <v>79</v>
      </c>
      <c r="H947" s="459">
        <v>940</v>
      </c>
      <c r="I947" s="444">
        <f t="shared" ca="1" si="81"/>
        <v>-36838362.023654811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-153583.40552987246</v>
      </c>
      <c r="L947" s="444">
        <f t="shared" ca="1" si="80"/>
        <v>-37013600.73269926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25">
      <c r="G948" s="459">
        <f t="shared" si="98"/>
        <v>79</v>
      </c>
      <c r="H948" s="459">
        <v>941</v>
      </c>
      <c r="I948" s="444">
        <f t="shared" ca="1" si="81"/>
        <v>-37013600.73269926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-154313.56681755764</v>
      </c>
      <c r="L948" s="444">
        <f t="shared" ca="1" si="80"/>
        <v>-37189569.603031397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25">
      <c r="G949" s="459">
        <f t="shared" si="98"/>
        <v>79</v>
      </c>
      <c r="H949" s="459">
        <v>942</v>
      </c>
      <c r="I949" s="444">
        <f t="shared" ca="1" si="81"/>
        <v>-37189569.603031397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-155046.77044394155</v>
      </c>
      <c r="L949" s="444">
        <f t="shared" ca="1" si="80"/>
        <v>-37366271.676989913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25">
      <c r="G950" s="459">
        <f t="shared" si="98"/>
        <v>79</v>
      </c>
      <c r="H950" s="459">
        <v>943</v>
      </c>
      <c r="I950" s="444">
        <f t="shared" ca="1" si="81"/>
        <v>-37366271.676989913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-155783.02908543538</v>
      </c>
      <c r="L950" s="444">
        <f t="shared" ca="1" si="80"/>
        <v>-37543710.009589925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25">
      <c r="G951" s="459">
        <f t="shared" si="98"/>
        <v>79</v>
      </c>
      <c r="H951" s="459">
        <v>944</v>
      </c>
      <c r="I951" s="444">
        <f t="shared" ca="1" si="81"/>
        <v>-37543710.009589925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-156522.35547126876</v>
      </c>
      <c r="L951" s="444">
        <f t="shared" ca="1" si="80"/>
        <v>-37721887.668575771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25">
      <c r="G952" s="459">
        <f t="shared" si="98"/>
        <v>79</v>
      </c>
      <c r="H952" s="459">
        <v>945</v>
      </c>
      <c r="I952" s="444">
        <f t="shared" ca="1" si="81"/>
        <v>-37721887.668575771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-157264.76238370978</v>
      </c>
      <c r="L952" s="444">
        <f t="shared" ca="1" si="80"/>
        <v>-37900807.734474055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25">
      <c r="G953" s="459">
        <f t="shared" si="98"/>
        <v>79</v>
      </c>
      <c r="H953" s="459">
        <v>946</v>
      </c>
      <c r="I953" s="444">
        <f t="shared" ca="1" si="81"/>
        <v>-37900807.734474055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-158010.26265828597</v>
      </c>
      <c r="L953" s="444">
        <f t="shared" ca="1" si="80"/>
        <v>-38080473.300646916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25">
      <c r="G954" s="459">
        <f t="shared" si="98"/>
        <v>79</v>
      </c>
      <c r="H954" s="459">
        <v>947</v>
      </c>
      <c r="I954" s="444">
        <f t="shared" ca="1" si="81"/>
        <v>-38080473.300646916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-158758.86918400621</v>
      </c>
      <c r="L954" s="444">
        <f t="shared" ca="1" si="80"/>
        <v>-38260887.473345503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25">
      <c r="G955" s="459">
        <f t="shared" si="98"/>
        <v>79</v>
      </c>
      <c r="H955" s="459">
        <v>948</v>
      </c>
      <c r="I955" s="444">
        <f t="shared" ca="1" si="81"/>
        <v>-38260887.473345503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-159510.59490358367</v>
      </c>
      <c r="L955" s="444">
        <f t="shared" ca="1" si="80"/>
        <v>-38442053.371763662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25">
      <c r="G956" s="459">
        <f>G955+1</f>
        <v>80</v>
      </c>
      <c r="H956" s="459">
        <v>949</v>
      </c>
      <c r="I956" s="444">
        <f t="shared" ca="1" si="81"/>
        <v>-38442053.371763662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-160265.45281365933</v>
      </c>
      <c r="L956" s="444">
        <f t="shared" ca="1" si="80"/>
        <v>-38623974.128091902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25">
      <c r="G957" s="459">
        <f t="shared" ref="G957:G967" si="99">G956</f>
        <v>80</v>
      </c>
      <c r="H957" s="459">
        <v>950</v>
      </c>
      <c r="I957" s="444">
        <f t="shared" ca="1" si="81"/>
        <v>-38623974.128091902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-161023.45596502698</v>
      </c>
      <c r="L957" s="444">
        <f t="shared" ca="1" si="80"/>
        <v>-38806652.887571506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25">
      <c r="G958" s="459">
        <f t="shared" si="99"/>
        <v>80</v>
      </c>
      <c r="H958" s="459">
        <v>951</v>
      </c>
      <c r="I958" s="444">
        <f t="shared" ca="1" si="81"/>
        <v>-38806652.887571506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-161784.61746285867</v>
      </c>
      <c r="L958" s="444">
        <f t="shared" ca="1" si="80"/>
        <v>-38990092.808548942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25">
      <c r="G959" s="459">
        <f t="shared" si="99"/>
        <v>80</v>
      </c>
      <c r="H959" s="459">
        <v>952</v>
      </c>
      <c r="I959" s="444">
        <f t="shared" ca="1" si="81"/>
        <v>-38990092.808548942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-162548.95046693133</v>
      </c>
      <c r="L959" s="444">
        <f t="shared" ca="1" si="80"/>
        <v>-39174297.062530451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25">
      <c r="G960" s="459">
        <f t="shared" si="99"/>
        <v>80</v>
      </c>
      <c r="H960" s="459">
        <v>953</v>
      </c>
      <c r="I960" s="444">
        <f t="shared" ca="1" si="81"/>
        <v>-39174297.062530451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-163316.46819185428</v>
      </c>
      <c r="L960" s="444">
        <f t="shared" ca="1" si="80"/>
        <v>-39359268.834236883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25">
      <c r="G961" s="459">
        <f t="shared" si="99"/>
        <v>80</v>
      </c>
      <c r="H961" s="459">
        <v>954</v>
      </c>
      <c r="I961" s="444">
        <f t="shared" ca="1" si="81"/>
        <v>-39359268.834236883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-164087.18390729776</v>
      </c>
      <c r="L961" s="444">
        <f t="shared" ca="1" si="80"/>
        <v>-39545011.32165876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25">
      <c r="G962" s="459">
        <f t="shared" si="99"/>
        <v>80</v>
      </c>
      <c r="H962" s="459">
        <v>955</v>
      </c>
      <c r="I962" s="444">
        <f t="shared" ca="1" si="81"/>
        <v>-39545011.32165876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-164861.11093822223</v>
      </c>
      <c r="L962" s="444">
        <f t="shared" ca="1" si="80"/>
        <v>-39731527.736111559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25">
      <c r="G963" s="459">
        <f t="shared" si="99"/>
        <v>80</v>
      </c>
      <c r="H963" s="459">
        <v>956</v>
      </c>
      <c r="I963" s="444">
        <f t="shared" ca="1" si="81"/>
        <v>-39731527.736111559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-165638.26266510889</v>
      </c>
      <c r="L963" s="444">
        <f t="shared" ca="1" si="80"/>
        <v>-39918821.302291244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25">
      <c r="G964" s="459">
        <f t="shared" si="99"/>
        <v>80</v>
      </c>
      <c r="H964" s="459">
        <v>957</v>
      </c>
      <c r="I964" s="444">
        <f t="shared" ca="1" si="81"/>
        <v>-39918821.302291244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-166418.65252419093</v>
      </c>
      <c r="L964" s="444">
        <f t="shared" ca="1" si="80"/>
        <v>-40106895.25833001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25">
      <c r="G965" s="459">
        <f t="shared" si="99"/>
        <v>80</v>
      </c>
      <c r="H965" s="459">
        <v>958</v>
      </c>
      <c r="I965" s="444">
        <f t="shared" ca="1" si="81"/>
        <v>-40106895.25833001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-167202.29400768579</v>
      </c>
      <c r="L965" s="444">
        <f t="shared" ca="1" si="80"/>
        <v>-40295752.855852276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25">
      <c r="G966" s="459">
        <f t="shared" si="99"/>
        <v>80</v>
      </c>
      <c r="H966" s="459">
        <v>959</v>
      </c>
      <c r="I966" s="444">
        <f t="shared" ca="1" si="81"/>
        <v>-40295752.855852276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-167989.20066402855</v>
      </c>
      <c r="L966" s="444">
        <f t="shared" ca="1" si="80"/>
        <v>-40485397.360030882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25">
      <c r="G967" s="459">
        <f t="shared" si="99"/>
        <v>80</v>
      </c>
      <c r="H967" s="459">
        <v>960</v>
      </c>
      <c r="I967" s="444">
        <f t="shared" ca="1" si="81"/>
        <v>-40485397.360030882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-168779.38609810607</v>
      </c>
      <c r="L967" s="444">
        <f t="shared" ca="1" si="80"/>
        <v>-40675832.049643569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25">
      <c r="G968" s="459">
        <f>G967+1</f>
        <v>81</v>
      </c>
      <c r="H968" s="459">
        <v>961</v>
      </c>
      <c r="I968" s="444">
        <f t="shared" ca="1" si="81"/>
        <v>-40675832.049643569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-169572.86397149228</v>
      </c>
      <c r="L968" s="444">
        <f t="shared" ca="1" si="80"/>
        <v>-40867060.21712964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25">
      <c r="G969" s="459">
        <f t="shared" ref="G969:G979" si="100">G968</f>
        <v>81</v>
      </c>
      <c r="H969" s="459">
        <v>962</v>
      </c>
      <c r="I969" s="444">
        <f t="shared" ca="1" si="81"/>
        <v>-40867060.21712964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-170369.64800268423</v>
      </c>
      <c r="L969" s="444">
        <f t="shared" ca="1" si="80"/>
        <v>-41059085.168646902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25">
      <c r="G970" s="459">
        <f t="shared" si="100"/>
        <v>81</v>
      </c>
      <c r="H970" s="459">
        <v>963</v>
      </c>
      <c r="I970" s="444">
        <f t="shared" ca="1" si="81"/>
        <v>-41059085.168646902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-171169.75196733949</v>
      </c>
      <c r="L970" s="444">
        <f t="shared" ca="1" si="80"/>
        <v>-41251910.22412882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25">
      <c r="G971" s="459">
        <f t="shared" si="100"/>
        <v>81</v>
      </c>
      <c r="H971" s="459">
        <v>964</v>
      </c>
      <c r="I971" s="444">
        <f t="shared" ca="1" si="81"/>
        <v>-41251910.22412882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-171973.18969851415</v>
      </c>
      <c r="L971" s="444">
        <f t="shared" ca="1" si="80"/>
        <v>-41445538.717341915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25">
      <c r="G972" s="459">
        <f t="shared" si="100"/>
        <v>81</v>
      </c>
      <c r="H972" s="459">
        <v>965</v>
      </c>
      <c r="I972" s="444">
        <f t="shared" ca="1" si="81"/>
        <v>-41445538.717341915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-172779.97508690204</v>
      </c>
      <c r="L972" s="444">
        <f t="shared" ca="1" si="80"/>
        <v>-41639973.995943397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25">
      <c r="G973" s="459">
        <f t="shared" si="100"/>
        <v>81</v>
      </c>
      <c r="H973" s="459">
        <v>966</v>
      </c>
      <c r="I973" s="444">
        <f t="shared" ca="1" si="81"/>
        <v>-41639973.995943397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-173590.12208107489</v>
      </c>
      <c r="L973" s="444">
        <f t="shared" ca="1" si="80"/>
        <v>-41835219.421539053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25">
      <c r="G974" s="459">
        <f t="shared" si="100"/>
        <v>81</v>
      </c>
      <c r="H974" s="459">
        <v>967</v>
      </c>
      <c r="I974" s="444">
        <f t="shared" ca="1" si="81"/>
        <v>-41835219.421539053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-174403.64468772346</v>
      </c>
      <c r="L974" s="444">
        <f t="shared" ca="1" si="80"/>
        <v>-42031278.369741358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25">
      <c r="G975" s="459">
        <f t="shared" si="100"/>
        <v>81</v>
      </c>
      <c r="H975" s="459">
        <v>968</v>
      </c>
      <c r="I975" s="444">
        <f t="shared" ca="1" si="81"/>
        <v>-42031278.369741358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-175220.55697189973</v>
      </c>
      <c r="L975" s="444">
        <f t="shared" ca="1" si="80"/>
        <v>-42228154.230227835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25">
      <c r="G976" s="459">
        <f t="shared" si="100"/>
        <v>81</v>
      </c>
      <c r="H976" s="459">
        <v>969</v>
      </c>
      <c r="I976" s="444">
        <f t="shared" ca="1" si="81"/>
        <v>-42228154.230227835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-176040.87305726006</v>
      </c>
      <c r="L976" s="444">
        <f t="shared" ca="1" si="80"/>
        <v>-42425850.406799674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25">
      <c r="G977" s="459">
        <f t="shared" si="100"/>
        <v>81</v>
      </c>
      <c r="H977" s="459">
        <v>970</v>
      </c>
      <c r="I977" s="444">
        <f t="shared" ca="1" si="81"/>
        <v>-42425850.406799674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-176864.60712630939</v>
      </c>
      <c r="L977" s="444">
        <f t="shared" ca="1" si="80"/>
        <v>-42624370.317440562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25">
      <c r="G978" s="459">
        <f t="shared" si="100"/>
        <v>81</v>
      </c>
      <c r="H978" s="459">
        <v>971</v>
      </c>
      <c r="I978" s="444">
        <f t="shared" ca="1" si="81"/>
        <v>-42624370.317440562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-177691.77342064641</v>
      </c>
      <c r="L978" s="444">
        <f t="shared" ca="1" si="80"/>
        <v>-42823717.394375786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25">
      <c r="G979" s="459">
        <f t="shared" si="100"/>
        <v>81</v>
      </c>
      <c r="H979" s="459">
        <v>972</v>
      </c>
      <c r="I979" s="444">
        <f t="shared" ca="1" si="81"/>
        <v>-42823717.394375786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-178522.38624120984</v>
      </c>
      <c r="L979" s="444">
        <f t="shared" ca="1" si="80"/>
        <v>-43023895.084131576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25">
      <c r="G980" s="459">
        <f>G979+1</f>
        <v>82</v>
      </c>
      <c r="H980" s="459">
        <v>973</v>
      </c>
      <c r="I980" s="444">
        <f t="shared" ca="1" si="81"/>
        <v>-43023895.084131576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-179356.45994852565</v>
      </c>
      <c r="L980" s="444">
        <f t="shared" ca="1" si="80"/>
        <v>-43224906.847594678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25">
      <c r="G981" s="459">
        <f t="shared" ref="G981:G991" si="101">G980</f>
        <v>82</v>
      </c>
      <c r="H981" s="459">
        <v>974</v>
      </c>
      <c r="I981" s="444">
        <f t="shared" ca="1" si="81"/>
        <v>-43224906.847594678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-180194.00896295524</v>
      </c>
      <c r="L981" s="444">
        <f t="shared" ca="1" si="80"/>
        <v>-43426756.160072207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25">
      <c r="G982" s="459">
        <f t="shared" si="101"/>
        <v>82</v>
      </c>
      <c r="H982" s="459">
        <v>975</v>
      </c>
      <c r="I982" s="444">
        <f t="shared" ca="1" si="81"/>
        <v>-43426756.160072207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-181035.04776494493</v>
      </c>
      <c r="L982" s="444">
        <f t="shared" ca="1" si="80"/>
        <v>-43629446.511351727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25">
      <c r="G983" s="459">
        <f t="shared" si="101"/>
        <v>82</v>
      </c>
      <c r="H983" s="459">
        <v>976</v>
      </c>
      <c r="I983" s="444">
        <f t="shared" ca="1" si="81"/>
        <v>-43629446.511351727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-181879.59089527625</v>
      </c>
      <c r="L983" s="444">
        <f t="shared" ca="1" si="80"/>
        <v>-43832981.405761577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25">
      <c r="G984" s="459">
        <f t="shared" si="101"/>
        <v>82</v>
      </c>
      <c r="H984" s="459">
        <v>977</v>
      </c>
      <c r="I984" s="444">
        <f t="shared" ca="1" si="81"/>
        <v>-43832981.405761577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-182727.65295531732</v>
      </c>
      <c r="L984" s="444">
        <f t="shared" ca="1" si="80"/>
        <v>-44037364.362231471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25">
      <c r="G985" s="459">
        <f t="shared" si="101"/>
        <v>82</v>
      </c>
      <c r="H985" s="459">
        <v>978</v>
      </c>
      <c r="I985" s="444">
        <f t="shared" ca="1" si="81"/>
        <v>-44037364.362231471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-183579.24860727519</v>
      </c>
      <c r="L985" s="444">
        <f t="shared" ca="1" si="80"/>
        <v>-44242598.914353326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25">
      <c r="G986" s="459">
        <f t="shared" si="101"/>
        <v>82</v>
      </c>
      <c r="H986" s="459">
        <v>979</v>
      </c>
      <c r="I986" s="444">
        <f t="shared" ca="1" si="81"/>
        <v>-44242598.914353326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-184434.39257444959</v>
      </c>
      <c r="L986" s="444">
        <f t="shared" ca="1" si="80"/>
        <v>-44448688.610442355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25">
      <c r="G987" s="459">
        <f t="shared" si="101"/>
        <v>82</v>
      </c>
      <c r="H987" s="459">
        <v>980</v>
      </c>
      <c r="I987" s="444">
        <f t="shared" ca="1" si="81"/>
        <v>-44448688.610442355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-185293.09964148721</v>
      </c>
      <c r="L987" s="444">
        <f t="shared" ca="1" si="80"/>
        <v>-44655637.01359842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25">
      <c r="G988" s="459">
        <f t="shared" si="101"/>
        <v>82</v>
      </c>
      <c r="H988" s="459">
        <v>981</v>
      </c>
      <c r="I988" s="444">
        <f t="shared" ca="1" si="81"/>
        <v>-44655637.01359842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-186155.38465463748</v>
      </c>
      <c r="L988" s="444">
        <f t="shared" ca="1" si="80"/>
        <v>-44863447.701767638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25">
      <c r="G989" s="459">
        <f t="shared" si="101"/>
        <v>82</v>
      </c>
      <c r="H989" s="459">
        <v>982</v>
      </c>
      <c r="I989" s="444">
        <f t="shared" ca="1" si="81"/>
        <v>-44863447.701767638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-187021.26252200923</v>
      </c>
      <c r="L989" s="444">
        <f t="shared" ca="1" si="80"/>
        <v>-45072124.267804228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25">
      <c r="G990" s="459">
        <f t="shared" si="101"/>
        <v>82</v>
      </c>
      <c r="H990" s="459">
        <v>983</v>
      </c>
      <c r="I990" s="444">
        <f t="shared" ca="1" si="81"/>
        <v>-45072124.267804228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-187890.74821382837</v>
      </c>
      <c r="L990" s="444">
        <f t="shared" ca="1" si="80"/>
        <v>-45281670.319532633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25">
      <c r="G991" s="459">
        <f t="shared" si="101"/>
        <v>82</v>
      </c>
      <c r="H991" s="459">
        <v>984</v>
      </c>
      <c r="I991" s="444">
        <f t="shared" ca="1" si="81"/>
        <v>-45281670.319532633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-188763.8567626967</v>
      </c>
      <c r="L991" s="444">
        <f t="shared" ca="1" si="80"/>
        <v>-45492089.47980991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25">
      <c r="G992" s="459">
        <f>G991+1</f>
        <v>83</v>
      </c>
      <c r="H992" s="459">
        <v>985</v>
      </c>
      <c r="I992" s="444">
        <f t="shared" ca="1" si="81"/>
        <v>-45492089.47980991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-189640.60326385204</v>
      </c>
      <c r="L992" s="444">
        <f t="shared" ca="1" si="80"/>
        <v>-45703385.386588342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25">
      <c r="G993" s="459">
        <f t="shared" ref="G993:G1003" si="102">G992</f>
        <v>83</v>
      </c>
      <c r="H993" s="459">
        <v>986</v>
      </c>
      <c r="I993" s="444">
        <f t="shared" ca="1" si="81"/>
        <v>-45703385.386588342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-190521.00287542882</v>
      </c>
      <c r="L993" s="444">
        <f t="shared" ca="1" si="80"/>
        <v>-45915561.692978352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25">
      <c r="G994" s="459">
        <f t="shared" si="102"/>
        <v>83</v>
      </c>
      <c r="H994" s="459">
        <v>987</v>
      </c>
      <c r="I994" s="444">
        <f t="shared" ca="1" si="81"/>
        <v>-45915561.692978352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-191405.07081872053</v>
      </c>
      <c r="L994" s="444">
        <f t="shared" ca="1" si="80"/>
        <v>-46128622.067311652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25">
      <c r="G995" s="459">
        <f t="shared" si="102"/>
        <v>83</v>
      </c>
      <c r="H995" s="459">
        <v>988</v>
      </c>
      <c r="I995" s="444">
        <f t="shared" ca="1" si="81"/>
        <v>-46128622.067311652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-192292.82237844262</v>
      </c>
      <c r="L995" s="444">
        <f t="shared" ca="1" si="80"/>
        <v>-46342570.193204671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25">
      <c r="G996" s="459">
        <f t="shared" si="102"/>
        <v>83</v>
      </c>
      <c r="H996" s="459">
        <v>989</v>
      </c>
      <c r="I996" s="444">
        <f t="shared" ca="1" si="81"/>
        <v>-46342570.193204671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-193184.27290299686</v>
      </c>
      <c r="L996" s="444">
        <f t="shared" ca="1" si="80"/>
        <v>-46557409.769622244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25">
      <c r="G997" s="459">
        <f t="shared" si="102"/>
        <v>83</v>
      </c>
      <c r="H997" s="459">
        <v>990</v>
      </c>
      <c r="I997" s="444">
        <f t="shared" ca="1" si="81"/>
        <v>-46557409.769622244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-194079.43780473675</v>
      </c>
      <c r="L997" s="444">
        <f t="shared" ca="1" si="80"/>
        <v>-46773144.510941558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25">
      <c r="G998" s="459">
        <f t="shared" si="102"/>
        <v>83</v>
      </c>
      <c r="H998" s="459">
        <v>991</v>
      </c>
      <c r="I998" s="444">
        <f t="shared" ca="1" si="81"/>
        <v>-46773144.510941558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-194978.33256023389</v>
      </c>
      <c r="L998" s="444">
        <f t="shared" ca="1" si="80"/>
        <v>-46989778.147016369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25">
      <c r="G999" s="459">
        <f t="shared" si="102"/>
        <v>83</v>
      </c>
      <c r="H999" s="459">
        <v>992</v>
      </c>
      <c r="I999" s="444">
        <f t="shared" ca="1" si="81"/>
        <v>-46989778.147016369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-195880.97271054561</v>
      </c>
      <c r="L999" s="444">
        <f t="shared" ca="1" si="80"/>
        <v>-47207314.423241489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25">
      <c r="G1000" s="459">
        <f t="shared" si="102"/>
        <v>83</v>
      </c>
      <c r="H1000" s="459">
        <v>993</v>
      </c>
      <c r="I1000" s="444">
        <f t="shared" ca="1" si="81"/>
        <v>-47207314.423241489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-196787.37386148362</v>
      </c>
      <c r="L1000" s="444">
        <f t="shared" ca="1" si="80"/>
        <v>-47425757.10061755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25">
      <c r="G1001" s="459">
        <f t="shared" si="102"/>
        <v>83</v>
      </c>
      <c r="H1001" s="459">
        <v>994</v>
      </c>
      <c r="I1001" s="444">
        <f t="shared" ca="1" si="81"/>
        <v>-47425757.10061755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-197697.55168388385</v>
      </c>
      <c r="L1001" s="444">
        <f t="shared" ca="1" si="80"/>
        <v>-47645109.955816008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25">
      <c r="G1002" s="459">
        <f t="shared" si="102"/>
        <v>83</v>
      </c>
      <c r="H1002" s="459">
        <v>995</v>
      </c>
      <c r="I1002" s="444">
        <f t="shared" ca="1" si="81"/>
        <v>-47645109.955816008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-198611.52191387743</v>
      </c>
      <c r="L1002" s="444">
        <f t="shared" ca="1" si="80"/>
        <v>-47865376.781244464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25">
      <c r="G1003" s="459">
        <f t="shared" si="102"/>
        <v>83</v>
      </c>
      <c r="H1003" s="459">
        <v>996</v>
      </c>
      <c r="I1003" s="444">
        <f t="shared" ca="1" si="81"/>
        <v>-47865376.781244464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-199529.30035316266</v>
      </c>
      <c r="L1003" s="444">
        <f t="shared" ca="1" si="80"/>
        <v>-48086561.385112204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25">
      <c r="G1004" s="459"/>
      <c r="H1004" s="459">
        <v>997</v>
      </c>
      <c r="I1004" s="444">
        <f t="shared" ca="1" si="81"/>
        <v>-48086561.385112204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-200450.90286927824</v>
      </c>
      <c r="L1004" s="444">
        <f t="shared" ca="1" si="80"/>
        <v>-48308667.591496058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25">
      <c r="G1005" s="459"/>
      <c r="H1005" s="459">
        <v>998</v>
      </c>
      <c r="I1005" s="444">
        <f t="shared" ca="1" si="81"/>
        <v>-48308667.591496058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-201376.34539587764</v>
      </c>
      <c r="L1005" s="444">
        <f t="shared" ca="1" si="80"/>
        <v>-48531699.240406513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25">
      <c r="G1006" s="459"/>
      <c r="H1006" s="459">
        <v>999</v>
      </c>
      <c r="I1006" s="444">
        <f t="shared" ca="1" si="81"/>
        <v>-48531699.240406513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-202305.64393300455</v>
      </c>
      <c r="L1006" s="444">
        <f t="shared" ca="1" si="80"/>
        <v>-48755660.187854096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25">
      <c r="G1007" s="459"/>
      <c r="H1007" s="459">
        <v>1000</v>
      </c>
      <c r="I1007" s="444">
        <f t="shared" ca="1" si="81"/>
        <v>-48755660.187854096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-203238.81454736946</v>
      </c>
      <c r="L1007" s="444">
        <f t="shared" ca="1" si="80"/>
        <v>-48980554.305916041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25">
      <c r="G1008" s="459"/>
      <c r="H1008" s="459">
        <v>1001</v>
      </c>
      <c r="I1008" s="444">
        <f t="shared" ca="1" si="81"/>
        <v>-48980554.305916041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-204175.87337262757</v>
      </c>
      <c r="L1008" s="444">
        <f t="shared" ca="1" si="80"/>
        <v>-49206385.482803248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25">
      <c r="G1009" s="459"/>
      <c r="H1009" s="459">
        <v>1002</v>
      </c>
      <c r="I1009" s="444">
        <f t="shared" ca="1" si="81"/>
        <v>-49206385.482803248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-205116.83660965759</v>
      </c>
      <c r="L1009" s="444">
        <f t="shared" ca="1" si="80"/>
        <v>-49433157.622927479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25">
      <c r="G1010" s="459"/>
      <c r="H1010" s="459">
        <v>1003</v>
      </c>
      <c r="I1010" s="444">
        <f t="shared" ca="1" si="81"/>
        <v>-49433157.622927479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-206061.72052684191</v>
      </c>
      <c r="L1010" s="444">
        <f t="shared" ca="1" si="80"/>
        <v>-49660874.646968901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25">
      <c r="G1011" s="459"/>
      <c r="H1011" s="459">
        <v>1004</v>
      </c>
      <c r="I1011" s="444">
        <f t="shared" ca="1" si="81"/>
        <v>-49660874.646968901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-207010.54146034783</v>
      </c>
      <c r="L1011" s="444">
        <f t="shared" ca="1" si="80"/>
        <v>-49889540.491943829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25">
      <c r="G1012" s="459"/>
      <c r="H1012" s="459">
        <v>1005</v>
      </c>
      <c r="I1012" s="444">
        <f t="shared" ca="1" si="81"/>
        <v>-49889540.491943829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-207963.31581441002</v>
      </c>
      <c r="L1012" s="444">
        <f t="shared" ca="1" si="80"/>
        <v>-50119159.111272819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25">
      <c r="G1013" s="459"/>
      <c r="H1013" s="459">
        <v>1006</v>
      </c>
      <c r="I1013" s="444">
        <f t="shared" ca="1" si="81"/>
        <v>-50119159.111272819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-208920.06006161415</v>
      </c>
      <c r="L1013" s="444">
        <f t="shared" ca="1" si="80"/>
        <v>-50349734.474849008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25">
      <c r="G1014" s="459"/>
      <c r="H1014" s="459">
        <v>1007</v>
      </c>
      <c r="I1014" s="444">
        <f t="shared" ca="1" si="81"/>
        <v>-50349734.474849008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-209880.7907431816</v>
      </c>
      <c r="L1014" s="444">
        <f t="shared" ca="1" si="80"/>
        <v>-50581270.569106765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25">
      <c r="G1015" s="459"/>
      <c r="H1015" s="459">
        <v>1008</v>
      </c>
      <c r="I1015" s="444">
        <f t="shared" ca="1" si="81"/>
        <v>-50581270.569106765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-210845.52446925559</v>
      </c>
      <c r="L1015" s="444">
        <f t="shared" ca="1" si="80"/>
        <v>-50813771.397090599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25">
      <c r="G1016" s="459"/>
      <c r="H1016" s="459">
        <v>1009</v>
      </c>
      <c r="I1016" s="444">
        <f t="shared" ca="1" si="81"/>
        <v>-50813771.397090599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-211814.27791918823</v>
      </c>
      <c r="L1016" s="444">
        <f t="shared" ca="1" si="80"/>
        <v>-51047240.978524365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25">
      <c r="G1017" s="459"/>
      <c r="H1017" s="459">
        <v>1010</v>
      </c>
      <c r="I1017" s="444">
        <f t="shared" ca="1" si="81"/>
        <v>-51047240.978524365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-212787.06784182892</v>
      </c>
      <c r="L1017" s="444">
        <f t="shared" ca="1" si="80"/>
        <v>-51281683.34988077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25">
      <c r="G1018" s="459"/>
      <c r="H1018" s="459">
        <v>1011</v>
      </c>
      <c r="I1018" s="444">
        <f t="shared" ca="1" si="81"/>
        <v>-51281683.34988077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-213763.91105581395</v>
      </c>
      <c r="L1018" s="444">
        <f t="shared" ca="1" si="80"/>
        <v>-51517102.564451158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25">
      <c r="G1019" s="459"/>
      <c r="H1019" s="459">
        <v>1012</v>
      </c>
      <c r="I1019" s="444">
        <f t="shared" ca="1" si="81"/>
        <v>-51517102.564451158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-214744.82444985723</v>
      </c>
      <c r="L1019" s="444">
        <f t="shared" ca="1" si="80"/>
        <v>-51753502.692415595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25">
      <c r="G1020" s="459"/>
      <c r="H1020" s="459">
        <v>1013</v>
      </c>
      <c r="I1020" s="444">
        <f t="shared" ca="1" si="81"/>
        <v>-51753502.692415595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-215729.82498304237</v>
      </c>
      <c r="L1020" s="444">
        <f t="shared" ca="1" si="80"/>
        <v>-51990887.820913218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25">
      <c r="G1021" s="459"/>
      <c r="H1021" s="459">
        <v>1014</v>
      </c>
      <c r="I1021" s="444">
        <f t="shared" ca="1" si="81"/>
        <v>-51990887.820913218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-216718.92968511581</v>
      </c>
      <c r="L1021" s="444">
        <f t="shared" ca="1" si="80"/>
        <v>-52229262.054112911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25">
      <c r="G1022" s="459"/>
      <c r="H1022" s="459">
        <v>1015</v>
      </c>
      <c r="I1022" s="444">
        <f t="shared" ca="1" si="81"/>
        <v>-52229262.054112911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-217712.15565678119</v>
      </c>
      <c r="L1022" s="444">
        <f t="shared" ca="1" si="80"/>
        <v>-52468629.513284273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25">
      <c r="G1023" s="459"/>
      <c r="H1023" s="459">
        <v>1016</v>
      </c>
      <c r="I1023" s="444">
        <f t="shared" ca="1" si="81"/>
        <v>-52468629.513284273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-218709.5200699952</v>
      </c>
      <c r="L1023" s="444">
        <f t="shared" ca="1" si="80"/>
        <v>-52708994.336868845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25">
      <c r="G1024" s="459"/>
      <c r="H1024" s="459">
        <v>1017</v>
      </c>
      <c r="I1024" s="444">
        <f t="shared" ca="1" si="81"/>
        <v>-52708994.336868845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-219711.04016826427</v>
      </c>
      <c r="L1024" s="444">
        <f t="shared" ca="1" si="80"/>
        <v>-52950360.680551685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25">
      <c r="G1025" s="459"/>
      <c r="H1025" s="459">
        <v>1018</v>
      </c>
      <c r="I1025" s="444">
        <f t="shared" ca="1" si="81"/>
        <v>-52950360.680551685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-220716.73326694276</v>
      </c>
      <c r="L1025" s="444">
        <f t="shared" ca="1" si="80"/>
        <v>-53192732.717333205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25">
      <c r="G1026" s="459"/>
      <c r="H1026" s="459">
        <v>1019</v>
      </c>
      <c r="I1026" s="444">
        <f t="shared" ca="1" si="81"/>
        <v>-53192732.717333205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-221726.61675353246</v>
      </c>
      <c r="L1026" s="444">
        <f t="shared" ca="1" si="80"/>
        <v>-53436114.637601316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25">
      <c r="G1027" s="459"/>
      <c r="H1027" s="459">
        <v>1020</v>
      </c>
      <c r="I1027" s="444">
        <f t="shared" ca="1" si="81"/>
        <v>-53436114.637601316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-222740.70808798287</v>
      </c>
      <c r="L1027" s="444">
        <f t="shared" ca="1" si="80"/>
        <v>-53680510.649203874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25">
      <c r="G1028" s="459"/>
      <c r="H1028" s="459">
        <v>1021</v>
      </c>
      <c r="I1028" s="444">
        <f t="shared" ca="1" si="81"/>
        <v>-53680510.649203874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-223759.02480299358</v>
      </c>
      <c r="L1028" s="444">
        <f t="shared" ref="L1028:L1282" ca="1" si="104">I1028-J1028+K1028</f>
        <v>-53925924.977521442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25">
      <c r="G1029" s="459"/>
      <c r="H1029" s="459">
        <v>1022</v>
      </c>
      <c r="I1029" s="444">
        <f t="shared" ref="I1029:I1283" ca="1" si="105">L1028</f>
        <v>-53925924.977521442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-224781.58450431671</v>
      </c>
      <c r="L1029" s="444">
        <f t="shared" ca="1" si="104"/>
        <v>-54172361.865540333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25">
      <c r="G1030" s="459"/>
      <c r="H1030" s="459">
        <v>1023</v>
      </c>
      <c r="I1030" s="444">
        <f t="shared" ca="1" si="105"/>
        <v>-54172361.865540333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-225808.40487106211</v>
      </c>
      <c r="L1030" s="444">
        <f t="shared" ca="1" si="104"/>
        <v>-54419825.573925972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25">
      <c r="G1031" s="459"/>
      <c r="H1031" s="459">
        <v>1024</v>
      </c>
      <c r="I1031" s="444">
        <f t="shared" ca="1" si="105"/>
        <v>-54419825.573925972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-226839.50365600226</v>
      </c>
      <c r="L1031" s="444">
        <f t="shared" ca="1" si="104"/>
        <v>-54668320.381096549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25">
      <c r="G1032" s="459"/>
      <c r="H1032" s="459">
        <v>1025</v>
      </c>
      <c r="I1032" s="444">
        <f t="shared" ca="1" si="105"/>
        <v>-54668320.381096549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-227874.89868587969</v>
      </c>
      <c r="L1032" s="444">
        <f t="shared" ca="1" si="104"/>
        <v>-54917850.583297007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25">
      <c r="G1033" s="459"/>
      <c r="H1033" s="459">
        <v>1026</v>
      </c>
      <c r="I1033" s="444">
        <f t="shared" ca="1" si="105"/>
        <v>-54917850.583297007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-228914.60786171493</v>
      </c>
      <c r="L1033" s="444">
        <f t="shared" ca="1" si="104"/>
        <v>-55168420.494673297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25">
      <c r="G1034" s="459"/>
      <c r="H1034" s="459">
        <v>1027</v>
      </c>
      <c r="I1034" s="444">
        <f t="shared" ca="1" si="105"/>
        <v>-55168420.494673297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-229958.64915911615</v>
      </c>
      <c r="L1034" s="444">
        <f t="shared" ca="1" si="104"/>
        <v>-55420034.447346993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25">
      <c r="G1035" s="459"/>
      <c r="H1035" s="459">
        <v>1028</v>
      </c>
      <c r="I1035" s="444">
        <f t="shared" ca="1" si="105"/>
        <v>-55420034.447346993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-231007.04062858984</v>
      </c>
      <c r="L1035" s="444">
        <f t="shared" ca="1" si="104"/>
        <v>-55672696.79149016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25">
      <c r="G1036" s="459"/>
      <c r="H1036" s="459">
        <v>1029</v>
      </c>
      <c r="I1036" s="444">
        <f t="shared" ca="1" si="105"/>
        <v>-55672696.79149016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-232059.80039585303</v>
      </c>
      <c r="L1036" s="444">
        <f t="shared" ca="1" si="104"/>
        <v>-55926411.895400591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25">
      <c r="G1037" s="459"/>
      <c r="H1037" s="459">
        <v>1030</v>
      </c>
      <c r="I1037" s="444">
        <f t="shared" ca="1" si="105"/>
        <v>-55926411.895400591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-233116.94666214654</v>
      </c>
      <c r="L1037" s="444">
        <f t="shared" ca="1" si="104"/>
        <v>-56181184.145577312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25">
      <c r="G1038" s="459"/>
      <c r="H1038" s="459">
        <v>1031</v>
      </c>
      <c r="I1038" s="444">
        <f t="shared" ca="1" si="105"/>
        <v>-56181184.145577312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-234178.49770454955</v>
      </c>
      <c r="L1038" s="444">
        <f t="shared" ca="1" si="104"/>
        <v>-56437017.94679644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25">
      <c r="G1039" s="459"/>
      <c r="H1039" s="459">
        <v>1032</v>
      </c>
      <c r="I1039" s="444">
        <f t="shared" ca="1" si="105"/>
        <v>-56437017.94679644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-235244.47187629589</v>
      </c>
      <c r="L1039" s="444">
        <f t="shared" ca="1" si="104"/>
        <v>-56693917.72218731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25">
      <c r="G1040" s="459"/>
      <c r="H1040" s="459">
        <v>1033</v>
      </c>
      <c r="I1040" s="444">
        <f t="shared" ca="1" si="105"/>
        <v>-56693917.72218731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-236314.88760709122</v>
      </c>
      <c r="L1040" s="444">
        <f t="shared" ca="1" si="104"/>
        <v>-56951887.913308978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25">
      <c r="G1041" s="459"/>
      <c r="H1041" s="459">
        <v>1034</v>
      </c>
      <c r="I1041" s="444">
        <f t="shared" ca="1" si="105"/>
        <v>-56951887.913308978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-237389.76340343148</v>
      </c>
      <c r="L1041" s="444">
        <f t="shared" ca="1" si="104"/>
        <v>-57210932.980226986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25">
      <c r="G1042" s="459"/>
      <c r="H1042" s="459">
        <v>1035</v>
      </c>
      <c r="I1042" s="444">
        <f t="shared" ca="1" si="105"/>
        <v>-57210932.980226986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-238469.11784892314</v>
      </c>
      <c r="L1042" s="444">
        <f t="shared" ca="1" si="104"/>
        <v>-57471057.401590489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25">
      <c r="G1043" s="459"/>
      <c r="H1043" s="459">
        <v>1036</v>
      </c>
      <c r="I1043" s="444">
        <f t="shared" ca="1" si="105"/>
        <v>-57471057.401590489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-239552.96960460441</v>
      </c>
      <c r="L1043" s="444">
        <f t="shared" ca="1" si="104"/>
        <v>-57732265.67470967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25">
      <c r="G1044" s="459"/>
      <c r="H1044" s="459">
        <v>1037</v>
      </c>
      <c r="I1044" s="444">
        <f t="shared" ca="1" si="105"/>
        <v>-57732265.67470967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-240641.3374092677</v>
      </c>
      <c r="L1044" s="444">
        <f t="shared" ca="1" si="104"/>
        <v>-57994562.315633513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25">
      <c r="G1045" s="459"/>
      <c r="H1045" s="459">
        <v>1038</v>
      </c>
      <c r="I1045" s="444">
        <f t="shared" ca="1" si="105"/>
        <v>-57994562.315633513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-241734.24007978372</v>
      </c>
      <c r="L1045" s="444">
        <f t="shared" ca="1" si="104"/>
        <v>-58257951.859227873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25">
      <c r="G1046" s="459"/>
      <c r="H1046" s="459">
        <v>1039</v>
      </c>
      <c r="I1046" s="444">
        <f t="shared" ca="1" si="105"/>
        <v>-58257951.859227873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-242831.69651142688</v>
      </c>
      <c r="L1046" s="444">
        <f t="shared" ca="1" si="104"/>
        <v>-58522438.859253876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25">
      <c r="G1047" s="459"/>
      <c r="H1047" s="459">
        <v>1040</v>
      </c>
      <c r="I1047" s="444">
        <f t="shared" ca="1" si="105"/>
        <v>-58522438.859253876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-243933.72567820191</v>
      </c>
      <c r="L1047" s="444">
        <f t="shared" ca="1" si="104"/>
        <v>-58788027.888446659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25">
      <c r="G1048" s="459"/>
      <c r="H1048" s="459">
        <v>1041</v>
      </c>
      <c r="I1048" s="444">
        <f t="shared" ca="1" si="105"/>
        <v>-58788027.888446659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-245040.34663317181</v>
      </c>
      <c r="L1048" s="444">
        <f t="shared" ca="1" si="104"/>
        <v>-59054723.53859441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25">
      <c r="G1049" s="459"/>
      <c r="H1049" s="459">
        <v>1042</v>
      </c>
      <c r="I1049" s="444">
        <f t="shared" ca="1" si="105"/>
        <v>-59054723.53859441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-246151.57850878741</v>
      </c>
      <c r="L1049" s="444">
        <f t="shared" ca="1" si="104"/>
        <v>-59322530.420617774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25">
      <c r="G1050" s="459"/>
      <c r="H1050" s="459">
        <v>1043</v>
      </c>
      <c r="I1050" s="444">
        <f t="shared" ca="1" si="105"/>
        <v>-59322530.420617774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-247267.44051721817</v>
      </c>
      <c r="L1050" s="444">
        <f t="shared" ca="1" si="104"/>
        <v>-59591453.164649568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25">
      <c r="G1051" s="459"/>
      <c r="H1051" s="459">
        <v>1044</v>
      </c>
      <c r="I1051" s="444">
        <f t="shared" ca="1" si="105"/>
        <v>-59591453.164649568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-248387.95195068393</v>
      </c>
      <c r="L1051" s="444">
        <f t="shared" ca="1" si="104"/>
        <v>-59861496.42011483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25">
      <c r="G1052" s="459"/>
      <c r="H1052" s="459">
        <v>1045</v>
      </c>
      <c r="I1052" s="444">
        <f t="shared" ca="1" si="105"/>
        <v>-59861496.42011483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-249513.1321817892</v>
      </c>
      <c r="L1052" s="444">
        <f t="shared" ca="1" si="104"/>
        <v>-60132664.855811194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25">
      <c r="G1053" s="459"/>
      <c r="H1053" s="459">
        <v>1046</v>
      </c>
      <c r="I1053" s="444">
        <f t="shared" ca="1" si="105"/>
        <v>-60132664.855811194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-250643.00066385738</v>
      </c>
      <c r="L1053" s="444">
        <f t="shared" ca="1" si="104"/>
        <v>-60404963.159989625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25">
      <c r="G1054" s="459"/>
      <c r="H1054" s="459">
        <v>1047</v>
      </c>
      <c r="I1054" s="444">
        <f t="shared" ca="1" si="105"/>
        <v>-60404963.159989625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-251777.57693126751</v>
      </c>
      <c r="L1054" s="444">
        <f t="shared" ca="1" si="104"/>
        <v>-60678396.040435471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25">
      <c r="G1055" s="459"/>
      <c r="H1055" s="459">
        <v>1048</v>
      </c>
      <c r="I1055" s="444">
        <f t="shared" ca="1" si="105"/>
        <v>-60678396.040435471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-252916.88059979182</v>
      </c>
      <c r="L1055" s="444">
        <f t="shared" ca="1" si="104"/>
        <v>-60952968.224549837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25">
      <c r="G1056" s="459"/>
      <c r="H1056" s="459">
        <v>1049</v>
      </c>
      <c r="I1056" s="444">
        <f t="shared" ca="1" si="105"/>
        <v>-60952968.224549837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-254060.93136693508</v>
      </c>
      <c r="L1056" s="444">
        <f t="shared" ca="1" si="104"/>
        <v>-61228684.45943135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25">
      <c r="G1057" s="459"/>
      <c r="H1057" s="459">
        <v>1050</v>
      </c>
      <c r="I1057" s="444">
        <f t="shared" ca="1" si="105"/>
        <v>-61228684.45943135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-255209.7490122747</v>
      </c>
      <c r="L1057" s="444">
        <f t="shared" ca="1" si="104"/>
        <v>-61505549.511958204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25">
      <c r="G1058" s="459"/>
      <c r="H1058" s="459">
        <v>1051</v>
      </c>
      <c r="I1058" s="444">
        <f t="shared" ca="1" si="105"/>
        <v>-61505549.511958204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-256363.35339780329</v>
      </c>
      <c r="L1058" s="444">
        <f t="shared" ca="1" si="104"/>
        <v>-61783568.168870583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25">
      <c r="G1059" s="459"/>
      <c r="H1059" s="459">
        <v>1052</v>
      </c>
      <c r="I1059" s="444">
        <f t="shared" ca="1" si="105"/>
        <v>-61783568.168870583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-257521.76446827149</v>
      </c>
      <c r="L1059" s="444">
        <f t="shared" ca="1" si="104"/>
        <v>-62062745.236853436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25">
      <c r="G1060" s="459"/>
      <c r="H1060" s="459">
        <v>1053</v>
      </c>
      <c r="I1060" s="444">
        <f t="shared" ca="1" si="105"/>
        <v>-62062745.236853436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-258685.00225153338</v>
      </c>
      <c r="L1060" s="444">
        <f t="shared" ca="1" si="104"/>
        <v>-62343085.542619549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25">
      <c r="G1061" s="459"/>
      <c r="H1061" s="459">
        <v>1054</v>
      </c>
      <c r="I1061" s="444">
        <f t="shared" ca="1" si="105"/>
        <v>-62343085.542619549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-259853.08685889214</v>
      </c>
      <c r="L1061" s="444">
        <f t="shared" ca="1" si="104"/>
        <v>-62624593.932993017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25">
      <c r="G1062" s="459"/>
      <c r="H1062" s="459">
        <v>1055</v>
      </c>
      <c r="I1062" s="444">
        <f t="shared" ca="1" si="105"/>
        <v>-62624593.932993017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-261026.03848544834</v>
      </c>
      <c r="L1062" s="444">
        <f t="shared" ca="1" si="104"/>
        <v>-62907275.27499304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25">
      <c r="G1063" s="459"/>
      <c r="H1063" s="459">
        <v>1056</v>
      </c>
      <c r="I1063" s="444">
        <f t="shared" ca="1" si="105"/>
        <v>-62907275.27499304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-262203.87741044845</v>
      </c>
      <c r="L1063" s="444">
        <f t="shared" ca="1" si="104"/>
        <v>-63191134.455918066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25">
      <c r="G1064" s="459"/>
      <c r="H1064" s="459">
        <v>1057</v>
      </c>
      <c r="I1064" s="444">
        <f t="shared" ca="1" si="105"/>
        <v>-63191134.455918066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-263386.62399763602</v>
      </c>
      <c r="L1064" s="444">
        <f t="shared" ca="1" si="104"/>
        <v>-63476176.38343028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25">
      <c r="G1065" s="459"/>
      <c r="H1065" s="459">
        <v>1058</v>
      </c>
      <c r="I1065" s="444">
        <f t="shared" ca="1" si="105"/>
        <v>-63476176.38343028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-264574.29869560356</v>
      </c>
      <c r="L1065" s="444">
        <f t="shared" ca="1" si="104"/>
        <v>-63762405.985640459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25">
      <c r="G1066" s="459"/>
      <c r="H1066" s="459">
        <v>1059</v>
      </c>
      <c r="I1066" s="444">
        <f t="shared" ca="1" si="105"/>
        <v>-63762405.985640459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-265766.922038146</v>
      </c>
      <c r="L1066" s="444">
        <f t="shared" ca="1" si="104"/>
        <v>-64049828.211193182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25">
      <c r="G1067" s="459"/>
      <c r="H1067" s="459">
        <v>1060</v>
      </c>
      <c r="I1067" s="444">
        <f t="shared" ca="1" si="105"/>
        <v>-64049828.211193182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-266964.5146446157</v>
      </c>
      <c r="L1067" s="444">
        <f t="shared" ca="1" si="104"/>
        <v>-64338448.029352374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25">
      <c r="G1068" s="459"/>
      <c r="H1068" s="459">
        <v>1061</v>
      </c>
      <c r="I1068" s="444">
        <f t="shared" ca="1" si="105"/>
        <v>-64338448.029352374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-268167.09722027899</v>
      </c>
      <c r="L1068" s="444">
        <f t="shared" ca="1" si="104"/>
        <v>-64628270.430087231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25">
      <c r="G1069" s="459"/>
      <c r="H1069" s="459">
        <v>1062</v>
      </c>
      <c r="I1069" s="444">
        <f t="shared" ca="1" si="105"/>
        <v>-64628270.430087231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-269374.69055667421</v>
      </c>
      <c r="L1069" s="444">
        <f t="shared" ca="1" si="104"/>
        <v>-64919300.424158484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25">
      <c r="G1070" s="459"/>
      <c r="H1070" s="459">
        <v>1063</v>
      </c>
      <c r="I1070" s="444">
        <f t="shared" ca="1" si="105"/>
        <v>-64919300.424158484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-270587.31553197111</v>
      </c>
      <c r="L1070" s="444">
        <f t="shared" ca="1" si="104"/>
        <v>-65211543.04320503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25">
      <c r="G1071" s="459"/>
      <c r="H1071" s="459">
        <v>1064</v>
      </c>
      <c r="I1071" s="444">
        <f t="shared" ca="1" si="105"/>
        <v>-65211543.04320503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-271804.99311133171</v>
      </c>
      <c r="L1071" s="444">
        <f t="shared" ca="1" si="104"/>
        <v>-65505003.339830942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25">
      <c r="G1072" s="459"/>
      <c r="H1072" s="459">
        <v>1065</v>
      </c>
      <c r="I1072" s="444">
        <f t="shared" ca="1" si="105"/>
        <v>-65505003.339830942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-273027.74434727302</v>
      </c>
      <c r="L1072" s="444">
        <f t="shared" ca="1" si="104"/>
        <v>-65799686.387692794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25">
      <c r="G1073" s="459"/>
      <c r="H1073" s="459">
        <v>1066</v>
      </c>
      <c r="I1073" s="444">
        <f t="shared" ca="1" si="105"/>
        <v>-65799686.387692794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-274255.59038003068</v>
      </c>
      <c r="L1073" s="444">
        <f t="shared" ca="1" si="104"/>
        <v>-66095597.2815874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25">
      <c r="G1074" s="459"/>
      <c r="H1074" s="459">
        <v>1067</v>
      </c>
      <c r="I1074" s="444">
        <f t="shared" ca="1" si="105"/>
        <v>-66095597.2815874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-275488.5524379249</v>
      </c>
      <c r="L1074" s="444">
        <f t="shared" ca="1" si="104"/>
        <v>-66392741.137539901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25">
      <c r="G1075" s="459"/>
      <c r="H1075" s="459">
        <v>1068</v>
      </c>
      <c r="I1075" s="444">
        <f t="shared" ca="1" si="105"/>
        <v>-66392741.137539901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-276726.65183772694</v>
      </c>
      <c r="L1075" s="444">
        <f t="shared" ca="1" si="104"/>
        <v>-66691123.092892207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25">
      <c r="G1076" s="459"/>
      <c r="H1076" s="459">
        <v>1069</v>
      </c>
      <c r="I1076" s="444">
        <f t="shared" ca="1" si="105"/>
        <v>-66691123.092892207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-277969.90998502827</v>
      </c>
      <c r="L1076" s="444">
        <f t="shared" ca="1" si="104"/>
        <v>-66990748.306391813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25">
      <c r="G1077" s="459"/>
      <c r="H1077" s="459">
        <v>1070</v>
      </c>
      <c r="I1077" s="444">
        <f t="shared" ca="1" si="105"/>
        <v>-66990748.306391813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-279218.34837460995</v>
      </c>
      <c r="L1077" s="444">
        <f t="shared" ca="1" si="104"/>
        <v>-67291621.958280995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25">
      <c r="G1078" s="459"/>
      <c r="H1078" s="459">
        <v>1071</v>
      </c>
      <c r="I1078" s="444">
        <f t="shared" ca="1" si="105"/>
        <v>-67291621.958280995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-280471.98859081493</v>
      </c>
      <c r="L1078" s="444">
        <f t="shared" ca="1" si="104"/>
        <v>-67593749.250386402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25">
      <c r="G1079" s="459"/>
      <c r="H1079" s="459">
        <v>1072</v>
      </c>
      <c r="I1079" s="444">
        <f t="shared" ca="1" si="105"/>
        <v>-67593749.250386402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-281730.85230792075</v>
      </c>
      <c r="L1079" s="444">
        <f t="shared" ca="1" si="104"/>
        <v>-67897135.406208903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25">
      <c r="G1080" s="459"/>
      <c r="H1080" s="459">
        <v>1073</v>
      </c>
      <c r="I1080" s="444">
        <f t="shared" ca="1" si="105"/>
        <v>-67897135.406208903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-282994.9612905145</v>
      </c>
      <c r="L1080" s="444">
        <f t="shared" ca="1" si="104"/>
        <v>-68201785.671013996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25">
      <c r="G1081" s="459"/>
      <c r="H1081" s="459">
        <v>1074</v>
      </c>
      <c r="I1081" s="444">
        <f t="shared" ca="1" si="105"/>
        <v>-68201785.671013996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-284264.33739386906</v>
      </c>
      <c r="L1081" s="444">
        <f t="shared" ca="1" si="104"/>
        <v>-68507705.311922446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25">
      <c r="G1082" s="459"/>
      <c r="H1082" s="459">
        <v>1075</v>
      </c>
      <c r="I1082" s="444">
        <f t="shared" ca="1" si="105"/>
        <v>-68507705.311922446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-285539.00256432098</v>
      </c>
      <c r="L1082" s="444">
        <f t="shared" ca="1" si="104"/>
        <v>-68814899.618001357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25">
      <c r="G1083" s="459"/>
      <c r="H1083" s="459">
        <v>1076</v>
      </c>
      <c r="I1083" s="444">
        <f t="shared" ca="1" si="105"/>
        <v>-68814899.618001357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-286818.97883964976</v>
      </c>
      <c r="L1083" s="444">
        <f t="shared" ca="1" si="104"/>
        <v>-69123373.900355592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25">
      <c r="G1084" s="459"/>
      <c r="H1084" s="459">
        <v>1077</v>
      </c>
      <c r="I1084" s="444">
        <f t="shared" ca="1" si="105"/>
        <v>-69123373.900355592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-288104.28834945906</v>
      </c>
      <c r="L1084" s="444">
        <f t="shared" ca="1" si="104"/>
        <v>-69433133.492219642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25">
      <c r="G1085" s="459"/>
      <c r="H1085" s="459">
        <v>1078</v>
      </c>
      <c r="I1085" s="444">
        <f t="shared" ca="1" si="105"/>
        <v>-69433133.492219642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-289394.95331555925</v>
      </c>
      <c r="L1085" s="444">
        <f t="shared" ca="1" si="104"/>
        <v>-69744183.749049783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25">
      <c r="G1086" s="459"/>
      <c r="H1086" s="459">
        <v>1079</v>
      </c>
      <c r="I1086" s="444">
        <f t="shared" ca="1" si="105"/>
        <v>-69744183.749049783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-290690.99605235155</v>
      </c>
      <c r="L1086" s="444">
        <f t="shared" ca="1" si="104"/>
        <v>-70056530.048616722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25">
      <c r="G1087" s="459"/>
      <c r="H1087" s="459">
        <v>1080</v>
      </c>
      <c r="I1087" s="444">
        <f t="shared" ca="1" si="105"/>
        <v>-70056530.048616722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-291992.43896721379</v>
      </c>
      <c r="L1087" s="444">
        <f t="shared" ca="1" si="104"/>
        <v>-70370177.79109852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25">
      <c r="G1088" s="459"/>
      <c r="H1088" s="459">
        <v>1081</v>
      </c>
      <c r="I1088" s="444">
        <f t="shared" ca="1" si="105"/>
        <v>-70370177.79109852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-293299.30456088792</v>
      </c>
      <c r="L1088" s="444">
        <f t="shared" ca="1" si="104"/>
        <v>-70685132.39917399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25">
      <c r="G1089" s="459"/>
      <c r="H1089" s="459">
        <v>1082</v>
      </c>
      <c r="I1089" s="444">
        <f t="shared" ca="1" si="105"/>
        <v>-70685132.39917399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-294611.61542786908</v>
      </c>
      <c r="L1089" s="444">
        <f t="shared" ca="1" si="104"/>
        <v>-71001399.318116441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25">
      <c r="G1090" s="459"/>
      <c r="H1090" s="459">
        <v>1083</v>
      </c>
      <c r="I1090" s="444">
        <f t="shared" ca="1" si="105"/>
        <v>-71001399.318116441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-295929.39425679593</v>
      </c>
      <c r="L1090" s="444">
        <f t="shared" ca="1" si="104"/>
        <v>-71318984.015887827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25">
      <c r="G1091" s="459"/>
      <c r="H1091" s="459">
        <v>1084</v>
      </c>
      <c r="I1091" s="444">
        <f t="shared" ca="1" si="105"/>
        <v>-71318984.015887827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-297252.6638308434</v>
      </c>
      <c r="L1091" s="444">
        <f t="shared" ca="1" si="104"/>
        <v>-71637891.983233258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25">
      <c r="G1092" s="459"/>
      <c r="H1092" s="459">
        <v>1085</v>
      </c>
      <c r="I1092" s="444">
        <f t="shared" ca="1" si="105"/>
        <v>-71637891.983233258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-298581.44702811603</v>
      </c>
      <c r="L1092" s="444">
        <f t="shared" ca="1" si="104"/>
        <v>-71958128.733775958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25">
      <c r="G1093" s="459"/>
      <c r="H1093" s="459">
        <v>1086</v>
      </c>
      <c r="I1093" s="444">
        <f t="shared" ca="1" si="105"/>
        <v>-71958128.733775958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-299915.76682204392</v>
      </c>
      <c r="L1093" s="444">
        <f t="shared" ca="1" si="104"/>
        <v>-72279699.804112583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25">
      <c r="G1094" s="459"/>
      <c r="H1094" s="459">
        <v>1087</v>
      </c>
      <c r="I1094" s="444">
        <f t="shared" ca="1" si="105"/>
        <v>-72279699.804112583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-301255.64628177986</v>
      </c>
      <c r="L1094" s="444">
        <f t="shared" ca="1" si="104"/>
        <v>-72602610.753908947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25">
      <c r="G1095" s="459"/>
      <c r="H1095" s="459">
        <v>1088</v>
      </c>
      <c r="I1095" s="444">
        <f t="shared" ca="1" si="105"/>
        <v>-72602610.753908947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-302601.10857259802</v>
      </c>
      <c r="L1095" s="444">
        <f t="shared" ca="1" si="104"/>
        <v>-72926867.165996134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25">
      <c r="G1096" s="459"/>
      <c r="H1096" s="459">
        <v>1089</v>
      </c>
      <c r="I1096" s="444">
        <f t="shared" ca="1" si="105"/>
        <v>-72926867.165996134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-303952.17695629469</v>
      </c>
      <c r="L1096" s="444">
        <f t="shared" ca="1" si="104"/>
        <v>-73252474.646467015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25">
      <c r="G1097" s="459"/>
      <c r="H1097" s="459">
        <v>1090</v>
      </c>
      <c r="I1097" s="444">
        <f t="shared" ca="1" si="105"/>
        <v>-73252474.646467015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-305308.87479158997</v>
      </c>
      <c r="L1097" s="444">
        <f t="shared" ca="1" si="104"/>
        <v>-73579438.824773192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25">
      <c r="G1098" s="459"/>
      <c r="H1098" s="459">
        <v>1091</v>
      </c>
      <c r="I1098" s="444">
        <f t="shared" ca="1" si="105"/>
        <v>-73579438.824773192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-306671.22553453239</v>
      </c>
      <c r="L1098" s="444">
        <f t="shared" ca="1" si="104"/>
        <v>-73907765.353822306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25">
      <c r="G1099" s="459"/>
      <c r="H1099" s="459">
        <v>1092</v>
      </c>
      <c r="I1099" s="444">
        <f t="shared" ca="1" si="105"/>
        <v>-73907765.353822306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-308039.25273890368</v>
      </c>
      <c r="L1099" s="444">
        <f t="shared" ca="1" si="104"/>
        <v>-74237459.910075799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25">
      <c r="G1100" s="459"/>
      <c r="H1100" s="459">
        <v>1093</v>
      </c>
      <c r="I1100" s="444">
        <f t="shared" ca="1" si="105"/>
        <v>-74237459.910075799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-309412.98005662661</v>
      </c>
      <c r="L1100" s="444">
        <f t="shared" ca="1" si="104"/>
        <v>-74568528.193647012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25">
      <c r="G1101" s="459"/>
      <c r="H1101" s="459">
        <v>1094</v>
      </c>
      <c r="I1101" s="444">
        <f t="shared" ca="1" si="105"/>
        <v>-74568528.193647012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-310792.43123817333</v>
      </c>
      <c r="L1101" s="444">
        <f t="shared" ca="1" si="104"/>
        <v>-74900975.928399771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25">
      <c r="G1102" s="459"/>
      <c r="H1102" s="459">
        <v>1095</v>
      </c>
      <c r="I1102" s="444">
        <f t="shared" ca="1" si="105"/>
        <v>-74900975.928399771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-312177.63013297645</v>
      </c>
      <c r="L1102" s="444">
        <f t="shared" ca="1" si="104"/>
        <v>-75234808.86204733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25">
      <c r="G1103" s="459"/>
      <c r="H1103" s="459">
        <v>1096</v>
      </c>
      <c r="I1103" s="444">
        <f t="shared" ca="1" si="105"/>
        <v>-75234808.86204733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-313568.60068984132</v>
      </c>
      <c r="L1103" s="444">
        <f t="shared" ca="1" si="104"/>
        <v>-75570032.766251758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25">
      <c r="G1104" s="459"/>
      <c r="H1104" s="459">
        <v>1097</v>
      </c>
      <c r="I1104" s="444">
        <f t="shared" ca="1" si="105"/>
        <v>-75570032.766251758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-314965.36695735977</v>
      </c>
      <c r="L1104" s="444">
        <f t="shared" ca="1" si="104"/>
        <v>-75906653.436723709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25">
      <c r="G1105" s="459"/>
      <c r="H1105" s="459">
        <v>1098</v>
      </c>
      <c r="I1105" s="444">
        <f t="shared" ca="1" si="105"/>
        <v>-75906653.436723709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-316367.95308432623</v>
      </c>
      <c r="L1105" s="444">
        <f t="shared" ca="1" si="104"/>
        <v>-76244676.693322614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25">
      <c r="G1106" s="459"/>
      <c r="H1106" s="459">
        <v>1099</v>
      </c>
      <c r="I1106" s="444">
        <f t="shared" ca="1" si="105"/>
        <v>-76244676.693322614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-317776.38332015497</v>
      </c>
      <c r="L1106" s="444">
        <f t="shared" ca="1" si="104"/>
        <v>-76584108.380157351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25">
      <c r="G1107" s="459"/>
      <c r="H1107" s="459">
        <v>1100</v>
      </c>
      <c r="I1107" s="444">
        <f t="shared" ca="1" si="105"/>
        <v>-76584108.380157351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-319190.68201529974</v>
      </c>
      <c r="L1107" s="444">
        <f t="shared" ca="1" si="104"/>
        <v>-76924954.365687236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25">
      <c r="G1108" s="459"/>
      <c r="H1108" s="459">
        <v>1101</v>
      </c>
      <c r="I1108" s="444">
        <f t="shared" ca="1" si="105"/>
        <v>-76924954.365687236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-320610.87362167425</v>
      </c>
      <c r="L1108" s="444">
        <f t="shared" ca="1" si="104"/>
        <v>-77267220.542823493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25">
      <c r="G1109" s="459"/>
      <c r="H1109" s="459">
        <v>1102</v>
      </c>
      <c r="I1109" s="444">
        <f t="shared" ca="1" si="105"/>
        <v>-77267220.542823493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-322036.98269307532</v>
      </c>
      <c r="L1109" s="444">
        <f t="shared" ca="1" si="104"/>
        <v>-77610912.829031155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25">
      <c r="G1110" s="459"/>
      <c r="H1110" s="459">
        <v>1103</v>
      </c>
      <c r="I1110" s="444">
        <f t="shared" ca="1" si="105"/>
        <v>-77610912.829031155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-323469.03388560726</v>
      </c>
      <c r="L1110" s="444">
        <f t="shared" ca="1" si="104"/>
        <v>-77956037.166431352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25">
      <c r="G1111" s="459"/>
      <c r="H1111" s="459">
        <v>1104</v>
      </c>
      <c r="I1111" s="444">
        <f t="shared" ca="1" si="105"/>
        <v>-77956037.166431352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-324907.05195810809</v>
      </c>
      <c r="L1111" s="444">
        <f t="shared" ca="1" si="104"/>
        <v>-78302599.521904051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25">
      <c r="G1112" s="459"/>
      <c r="H1112" s="459">
        <v>1105</v>
      </c>
      <c r="I1112" s="444">
        <f t="shared" ca="1" si="105"/>
        <v>-78302599.521904051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-326351.06177257764</v>
      </c>
      <c r="L1112" s="444">
        <f t="shared" ca="1" si="104"/>
        <v>-78650605.887191221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25">
      <c r="G1113" s="459"/>
      <c r="H1113" s="459">
        <v>1106</v>
      </c>
      <c r="I1113" s="444">
        <f t="shared" ca="1" si="105"/>
        <v>-78650605.887191221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-327801.08829460753</v>
      </c>
      <c r="L1113" s="444">
        <f t="shared" ca="1" si="104"/>
        <v>-79000062.279000416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25">
      <c r="G1114" s="459"/>
      <c r="H1114" s="459">
        <v>1107</v>
      </c>
      <c r="I1114" s="444">
        <f t="shared" ca="1" si="105"/>
        <v>-79000062.279000416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-329257.15659381251</v>
      </c>
      <c r="L1114" s="444">
        <f t="shared" ca="1" si="104"/>
        <v>-79350974.739108816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25">
      <c r="G1115" s="459"/>
      <c r="H1115" s="459">
        <v>1108</v>
      </c>
      <c r="I1115" s="444">
        <f t="shared" ca="1" si="105"/>
        <v>-79350974.739108816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-330719.29184426414</v>
      </c>
      <c r="L1115" s="444">
        <f t="shared" ca="1" si="104"/>
        <v>-79703349.334467664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25">
      <c r="G1116" s="459"/>
      <c r="H1116" s="459">
        <v>1109</v>
      </c>
      <c r="I1116" s="444">
        <f t="shared" ca="1" si="105"/>
        <v>-79703349.334467664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-332187.51932492602</v>
      </c>
      <c r="L1116" s="444">
        <f t="shared" ca="1" si="104"/>
        <v>-80057192.157307178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25">
      <c r="G1117" s="459"/>
      <c r="H1117" s="459">
        <v>1110</v>
      </c>
      <c r="I1117" s="444">
        <f t="shared" ca="1" si="105"/>
        <v>-80057192.157307178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-333661.86442009069</v>
      </c>
      <c r="L1117" s="444">
        <f t="shared" ca="1" si="104"/>
        <v>-80412509.325241849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25">
      <c r="G1118" s="459"/>
      <c r="H1118" s="459">
        <v>1111</v>
      </c>
      <c r="I1118" s="444">
        <f t="shared" ca="1" si="105"/>
        <v>-80412509.325241849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-335142.35261981847</v>
      </c>
      <c r="L1118" s="444">
        <f t="shared" ca="1" si="104"/>
        <v>-80769306.981376246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25">
      <c r="G1119" s="459"/>
      <c r="H1119" s="459">
        <v>1112</v>
      </c>
      <c r="I1119" s="444">
        <f t="shared" ca="1" si="105"/>
        <v>-80769306.981376246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-336629.00952037843</v>
      </c>
      <c r="L1119" s="444">
        <f t="shared" ca="1" si="104"/>
        <v>-81127591.294411212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25">
      <c r="G1120" s="459"/>
      <c r="H1120" s="459">
        <v>1113</v>
      </c>
      <c r="I1120" s="444">
        <f t="shared" ca="1" si="105"/>
        <v>-81127591.294411212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-338121.86082469084</v>
      </c>
      <c r="L1120" s="444">
        <f t="shared" ca="1" si="104"/>
        <v>-81487368.458750486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25">
      <c r="G1121" s="459"/>
      <c r="H1121" s="459">
        <v>1114</v>
      </c>
      <c r="I1121" s="444">
        <f t="shared" ca="1" si="105"/>
        <v>-81487368.458750486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-339620.93234277115</v>
      </c>
      <c r="L1121" s="444">
        <f t="shared" ca="1" si="104"/>
        <v>-81848644.694607839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25">
      <c r="G1122" s="459"/>
      <c r="H1122" s="459">
        <v>1115</v>
      </c>
      <c r="I1122" s="444">
        <f t="shared" ca="1" si="105"/>
        <v>-81848644.694607839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-341126.24999217677</v>
      </c>
      <c r="L1122" s="444">
        <f t="shared" ca="1" si="104"/>
        <v>-82211426.248114601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25">
      <c r="G1123" s="459"/>
      <c r="H1123" s="459">
        <v>1116</v>
      </c>
      <c r="I1123" s="444">
        <f t="shared" ca="1" si="105"/>
        <v>-82211426.248114601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-342637.83979845495</v>
      </c>
      <c r="L1123" s="444">
        <f t="shared" ca="1" si="104"/>
        <v>-82575719.391427636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25">
      <c r="G1124" s="459"/>
      <c r="H1124" s="459">
        <v>1117</v>
      </c>
      <c r="I1124" s="444">
        <f t="shared" ca="1" si="105"/>
        <v>-82575719.391427636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-344155.72789559257</v>
      </c>
      <c r="L1124" s="444">
        <f t="shared" ca="1" si="104"/>
        <v>-82941530.422837809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25">
      <c r="G1125" s="459"/>
      <c r="H1125" s="459">
        <v>1118</v>
      </c>
      <c r="I1125" s="444">
        <f t="shared" ca="1" si="105"/>
        <v>-82941530.422837809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-345679.94052646833</v>
      </c>
      <c r="L1125" s="444">
        <f t="shared" ca="1" si="104"/>
        <v>-83308865.666878864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25">
      <c r="G1126" s="459"/>
      <c r="H1126" s="459">
        <v>1119</v>
      </c>
      <c r="I1126" s="444">
        <f t="shared" ca="1" si="105"/>
        <v>-83308865.666878864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-347210.50404330605</v>
      </c>
      <c r="L1126" s="444">
        <f t="shared" ca="1" si="104"/>
        <v>-83677731.47443676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25">
      <c r="G1127" s="459"/>
      <c r="H1127" s="459">
        <v>1120</v>
      </c>
      <c r="I1127" s="444">
        <f t="shared" ca="1" si="105"/>
        <v>-83677731.47443676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-348747.44490813062</v>
      </c>
      <c r="L1127" s="444">
        <f t="shared" ca="1" si="104"/>
        <v>-84048134.222859472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25">
      <c r="G1128" s="459"/>
      <c r="H1128" s="459">
        <v>1121</v>
      </c>
      <c r="I1128" s="444">
        <f t="shared" ca="1" si="105"/>
        <v>-84048134.222859472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-350290.78969322523</v>
      </c>
      <c r="L1128" s="444">
        <f t="shared" ca="1" si="104"/>
        <v>-84420080.316067278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25">
      <c r="G1129" s="459"/>
      <c r="H1129" s="459">
        <v>1122</v>
      </c>
      <c r="I1129" s="444">
        <f t="shared" ca="1" si="105"/>
        <v>-84420080.316067278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-351840.56508159108</v>
      </c>
      <c r="L1129" s="444">
        <f t="shared" ca="1" si="104"/>
        <v>-84793576.18466346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25">
      <c r="G1130" s="459"/>
      <c r="H1130" s="459">
        <v>1123</v>
      </c>
      <c r="I1130" s="444">
        <f t="shared" ca="1" si="105"/>
        <v>-84793576.18466346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-353396.79786740849</v>
      </c>
      <c r="L1130" s="444">
        <f t="shared" ca="1" si="104"/>
        <v>-85168628.286045447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25">
      <c r="G1131" s="459"/>
      <c r="H1131" s="459">
        <v>1124</v>
      </c>
      <c r="I1131" s="444">
        <f t="shared" ca="1" si="105"/>
        <v>-85168628.286045447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-354959.51495650015</v>
      </c>
      <c r="L1131" s="444">
        <f t="shared" ca="1" si="104"/>
        <v>-85545243.104516536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25">
      <c r="G1132" s="459"/>
      <c r="H1132" s="459">
        <v>1125</v>
      </c>
      <c r="I1132" s="444">
        <f t="shared" ca="1" si="105"/>
        <v>-85545243.104516536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-356528.74336679635</v>
      </c>
      <c r="L1132" s="444">
        <f t="shared" ca="1" si="104"/>
        <v>-85923427.151397914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25">
      <c r="G1133" s="459"/>
      <c r="H1133" s="459">
        <v>1126</v>
      </c>
      <c r="I1133" s="444">
        <f t="shared" ca="1" si="105"/>
        <v>-85923427.151397914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-358104.5102288021</v>
      </c>
      <c r="L1133" s="444">
        <f t="shared" ca="1" si="104"/>
        <v>-86303186.965141296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25">
      <c r="G1134" s="459"/>
      <c r="H1134" s="459">
        <v>1127</v>
      </c>
      <c r="I1134" s="444">
        <f t="shared" ca="1" si="105"/>
        <v>-86303186.965141296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-359686.84278606618</v>
      </c>
      <c r="L1134" s="444">
        <f t="shared" ca="1" si="104"/>
        <v>-86684529.11144194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25">
      <c r="G1135" s="459"/>
      <c r="H1135" s="459">
        <v>1128</v>
      </c>
      <c r="I1135" s="444">
        <f t="shared" ca="1" si="105"/>
        <v>-86684529.11144194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-361275.76839565218</v>
      </c>
      <c r="L1135" s="444">
        <f t="shared" ca="1" si="104"/>
        <v>-87067460.183352172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25">
      <c r="G1136" s="459"/>
      <c r="H1136" s="459">
        <v>1129</v>
      </c>
      <c r="I1136" s="444">
        <f t="shared" ca="1" si="105"/>
        <v>-87067460.183352172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-362871.31452861149</v>
      </c>
      <c r="L1136" s="444">
        <f t="shared" ca="1" si="104"/>
        <v>-87451986.801395372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25">
      <c r="G1137" s="459"/>
      <c r="H1137" s="459">
        <v>1130</v>
      </c>
      <c r="I1137" s="444">
        <f t="shared" ca="1" si="105"/>
        <v>-87451986.801395372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-364473.50877045817</v>
      </c>
      <c r="L1137" s="444">
        <f t="shared" ca="1" si="104"/>
        <v>-87838115.613680407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25">
      <c r="G1138" s="459"/>
      <c r="H1138" s="459">
        <v>1131</v>
      </c>
      <c r="I1138" s="444">
        <f t="shared" ca="1" si="105"/>
        <v>-87838115.613680407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-366082.37882164581</v>
      </c>
      <c r="L1138" s="444">
        <f t="shared" ca="1" si="104"/>
        <v>-88225853.296016634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25">
      <c r="G1139" s="459"/>
      <c r="H1139" s="459">
        <v>1132</v>
      </c>
      <c r="I1139" s="444">
        <f t="shared" ca="1" si="105"/>
        <v>-88225853.296016634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-367697.95249804674</v>
      </c>
      <c r="L1139" s="444">
        <f t="shared" ca="1" si="104"/>
        <v>-88615206.552029267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25">
      <c r="G1140" s="459"/>
      <c r="H1140" s="459">
        <v>1133</v>
      </c>
      <c r="I1140" s="444">
        <f t="shared" ca="1" si="105"/>
        <v>-88615206.552029267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-369320.25773143274</v>
      </c>
      <c r="L1140" s="444">
        <f t="shared" ca="1" si="104"/>
        <v>-89006182.11327529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25">
      <c r="G1141" s="459"/>
      <c r="H1141" s="459">
        <v>1134</v>
      </c>
      <c r="I1141" s="444">
        <f t="shared" ca="1" si="105"/>
        <v>-89006182.11327529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-370949.32256995782</v>
      </c>
      <c r="L1141" s="444">
        <f t="shared" ca="1" si="104"/>
        <v>-89398786.739359826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25">
      <c r="G1142" s="459"/>
      <c r="H1142" s="459">
        <v>1135</v>
      </c>
      <c r="I1142" s="444">
        <f t="shared" ca="1" si="105"/>
        <v>-89398786.739359826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-372585.17517864337</v>
      </c>
      <c r="L1142" s="444">
        <f t="shared" ca="1" si="104"/>
        <v>-89793027.218053058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25">
      <c r="G1143" s="459"/>
      <c r="H1143" s="459">
        <v>1136</v>
      </c>
      <c r="I1143" s="444">
        <f t="shared" ca="1" si="105"/>
        <v>-89793027.218053058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-374227.84383986518</v>
      </c>
      <c r="L1143" s="444">
        <f t="shared" ca="1" si="104"/>
        <v>-90188910.365407512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25">
      <c r="G1144" s="459"/>
      <c r="H1144" s="459">
        <v>1137</v>
      </c>
      <c r="I1144" s="444">
        <f t="shared" ca="1" si="105"/>
        <v>-90188910.365407512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-375877.35695384204</v>
      </c>
      <c r="L1144" s="444">
        <f t="shared" ca="1" si="104"/>
        <v>-90586443.025875941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25">
      <c r="G1145" s="459"/>
      <c r="H1145" s="459">
        <v>1138</v>
      </c>
      <c r="I1145" s="444">
        <f t="shared" ca="1" si="105"/>
        <v>-90586443.025875941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-377533.74303912721</v>
      </c>
      <c r="L1145" s="444">
        <f t="shared" ca="1" si="104"/>
        <v>-90985632.072429657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25">
      <c r="G1146" s="459"/>
      <c r="H1146" s="459">
        <v>1139</v>
      </c>
      <c r="I1146" s="444">
        <f t="shared" ca="1" si="105"/>
        <v>-90985632.072429657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-379197.03073310101</v>
      </c>
      <c r="L1146" s="444">
        <f t="shared" ca="1" si="104"/>
        <v>-91386484.406677336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25">
      <c r="G1147" s="459"/>
      <c r="H1147" s="459">
        <v>1140</v>
      </c>
      <c r="I1147" s="444">
        <f t="shared" ca="1" si="105"/>
        <v>-91386484.406677336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-380867.24879246636</v>
      </c>
      <c r="L1147" s="444">
        <f t="shared" ca="1" si="104"/>
        <v>-91789006.95898439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25">
      <c r="G1148" s="459"/>
      <c r="H1148" s="459">
        <v>1141</v>
      </c>
      <c r="I1148" s="444">
        <f t="shared" ca="1" si="105"/>
        <v>-91789006.95898439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-382544.42609374574</v>
      </c>
      <c r="L1148" s="444">
        <f t="shared" ca="1" si="104"/>
        <v>-92193206.688592717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25">
      <c r="G1149" s="459"/>
      <c r="H1149" s="459">
        <v>1142</v>
      </c>
      <c r="I1149" s="444">
        <f t="shared" ca="1" si="105"/>
        <v>-92193206.688592717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-384228.59163378039</v>
      </c>
      <c r="L1149" s="444">
        <f t="shared" ca="1" si="104"/>
        <v>-92599090.583741084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25">
      <c r="G1150" s="459"/>
      <c r="H1150" s="459">
        <v>1143</v>
      </c>
      <c r="I1150" s="444">
        <f t="shared" ca="1" si="105"/>
        <v>-92599090.583741084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-385919.77453023195</v>
      </c>
      <c r="L1150" s="444">
        <f t="shared" ca="1" si="104"/>
        <v>-93006665.661785901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25">
      <c r="G1151" s="459"/>
      <c r="H1151" s="459">
        <v>1144</v>
      </c>
      <c r="I1151" s="444">
        <f t="shared" ca="1" si="105"/>
        <v>-93006665.661785901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-387618.00402208534</v>
      </c>
      <c r="L1151" s="444">
        <f t="shared" ca="1" si="104"/>
        <v>-93415938.969322577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25">
      <c r="G1152" s="459"/>
      <c r="H1152" s="459">
        <v>1145</v>
      </c>
      <c r="I1152" s="444">
        <f t="shared" ca="1" si="105"/>
        <v>-93415938.969322577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-389323.30947015481</v>
      </c>
      <c r="L1152" s="444">
        <f t="shared" ca="1" si="104"/>
        <v>-93826917.582307324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25">
      <c r="G1153" s="459"/>
      <c r="H1153" s="459">
        <v>1146</v>
      </c>
      <c r="I1153" s="444">
        <f t="shared" ca="1" si="105"/>
        <v>-93826917.582307324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-391035.72035759129</v>
      </c>
      <c r="L1153" s="444">
        <f t="shared" ca="1" si="104"/>
        <v>-94239608.606179506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25">
      <c r="G1154" s="459"/>
      <c r="H1154" s="459">
        <v>1147</v>
      </c>
      <c r="I1154" s="444">
        <f t="shared" ca="1" si="105"/>
        <v>-94239608.606179506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-392755.26629039203</v>
      </c>
      <c r="L1154" s="444">
        <f t="shared" ca="1" si="104"/>
        <v>-94654019.175984487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25">
      <c r="G1155" s="459"/>
      <c r="H1155" s="459">
        <v>1148</v>
      </c>
      <c r="I1155" s="444">
        <f t="shared" ca="1" si="105"/>
        <v>-94654019.175984487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-394481.9769979128</v>
      </c>
      <c r="L1155" s="444">
        <f t="shared" ca="1" si="104"/>
        <v>-95070156.456496984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25">
      <c r="G1156" s="459"/>
      <c r="H1156" s="459">
        <v>1149</v>
      </c>
      <c r="I1156" s="444">
        <f t="shared" ca="1" si="105"/>
        <v>-95070156.456496984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-396215.88233338151</v>
      </c>
      <c r="L1156" s="444">
        <f t="shared" ca="1" si="104"/>
        <v>-95488027.642344952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25">
      <c r="G1157" s="459"/>
      <c r="H1157" s="459">
        <v>1150</v>
      </c>
      <c r="I1157" s="444">
        <f t="shared" ca="1" si="105"/>
        <v>-95488027.642344952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-397957.01227441471</v>
      </c>
      <c r="L1157" s="444">
        <f t="shared" ca="1" si="104"/>
        <v>-95907639.958133951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25">
      <c r="G1158" s="459"/>
      <c r="H1158" s="459">
        <v>1151</v>
      </c>
      <c r="I1158" s="444">
        <f t="shared" ca="1" si="105"/>
        <v>-95907639.958133951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-399705.39692353556</v>
      </c>
      <c r="L1158" s="444">
        <f t="shared" ca="1" si="104"/>
        <v>-96329000.658572078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25">
      <c r="G1159" s="459"/>
      <c r="H1159" s="459">
        <v>1152</v>
      </c>
      <c r="I1159" s="444">
        <f t="shared" ca="1" si="105"/>
        <v>-96329000.658572078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-401461.06650869444</v>
      </c>
      <c r="L1159" s="444">
        <f t="shared" ca="1" si="104"/>
        <v>-96752117.028595358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25">
      <c r="G1160" s="459"/>
      <c r="H1160" s="459">
        <v>1153</v>
      </c>
      <c r="I1160" s="444">
        <f t="shared" ca="1" si="105"/>
        <v>-96752117.028595358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-403224.05138379143</v>
      </c>
      <c r="L1160" s="444">
        <f t="shared" ca="1" si="104"/>
        <v>-97176996.383493736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25">
      <c r="G1161" s="459"/>
      <c r="H1161" s="459">
        <v>1154</v>
      </c>
      <c r="I1161" s="444">
        <f t="shared" ca="1" si="105"/>
        <v>-97176996.383493736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-404994.38202920131</v>
      </c>
      <c r="L1161" s="444">
        <f t="shared" ca="1" si="104"/>
        <v>-97603646.069037527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25">
      <c r="G1162" s="459"/>
      <c r="H1162" s="459">
        <v>1155</v>
      </c>
      <c r="I1162" s="444">
        <f t="shared" ca="1" si="105"/>
        <v>-97603646.069037527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-406772.08905230043</v>
      </c>
      <c r="L1162" s="444">
        <f t="shared" ca="1" si="104"/>
        <v>-98032073.461604416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25">
      <c r="G1163" s="459"/>
      <c r="H1163" s="459">
        <v>1156</v>
      </c>
      <c r="I1163" s="444">
        <f t="shared" ca="1" si="105"/>
        <v>-98032073.461604416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-408557.20318799582</v>
      </c>
      <c r="L1163" s="444">
        <f t="shared" ca="1" si="104"/>
        <v>-98462285.968307003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25">
      <c r="G1164" s="459"/>
      <c r="H1164" s="459">
        <v>1157</v>
      </c>
      <c r="I1164" s="444">
        <f t="shared" ca="1" si="105"/>
        <v>-98462285.968307003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-410349.75529925659</v>
      </c>
      <c r="L1164" s="444">
        <f t="shared" ca="1" si="104"/>
        <v>-98894291.027120844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25">
      <c r="G1165" s="459"/>
      <c r="H1165" s="459">
        <v>1158</v>
      </c>
      <c r="I1165" s="444">
        <f t="shared" ca="1" si="105"/>
        <v>-98894291.027120844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-412149.77637764759</v>
      </c>
      <c r="L1165" s="444">
        <f t="shared" ca="1" si="104"/>
        <v>-99328096.107013077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25">
      <c r="G1166" s="459"/>
      <c r="H1166" s="459">
        <v>1159</v>
      </c>
      <c r="I1166" s="444">
        <f t="shared" ca="1" si="105"/>
        <v>-99328096.107013077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-413957.29754386528</v>
      </c>
      <c r="L1166" s="444">
        <f t="shared" ca="1" si="104"/>
        <v>-99763708.70807153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25">
      <c r="G1167" s="459"/>
      <c r="H1167" s="459">
        <v>1160</v>
      </c>
      <c r="I1167" s="444">
        <f t="shared" ca="1" si="105"/>
        <v>-99763708.70807153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-415772.35004827549</v>
      </c>
      <c r="L1167" s="444">
        <f t="shared" ca="1" si="104"/>
        <v>-100201136.36163439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25">
      <c r="G1168" s="459"/>
      <c r="H1168" s="459">
        <v>1161</v>
      </c>
      <c r="I1168" s="444">
        <f t="shared" ca="1" si="105"/>
        <v>-100201136.36163439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-417594.96527145407</v>
      </c>
      <c r="L1168" s="444">
        <f t="shared" ca="1" si="104"/>
        <v>-100640386.63042043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25">
      <c r="G1169" s="459"/>
      <c r="H1169" s="459">
        <v>1162</v>
      </c>
      <c r="I1169" s="444">
        <f t="shared" ca="1" si="105"/>
        <v>-100640386.63042043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-419334.94429341843</v>
      </c>
      <c r="L1169" s="444">
        <f t="shared" ca="1" si="104"/>
        <v>-101059721.57471386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25">
      <c r="G1170" s="459"/>
      <c r="H1170" s="459">
        <v>1163</v>
      </c>
      <c r="I1170" s="444">
        <f t="shared" ca="1" si="105"/>
        <v>-101059721.57471386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-421082.17322797439</v>
      </c>
      <c r="L1170" s="444">
        <f t="shared" ca="1" si="104"/>
        <v>-101480803.74794184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25">
      <c r="G1171" s="459"/>
      <c r="H1171" s="459">
        <v>1164</v>
      </c>
      <c r="I1171" s="444">
        <f t="shared" ca="1" si="105"/>
        <v>-101480803.74794184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-422836.68228309095</v>
      </c>
      <c r="L1171" s="444">
        <f t="shared" ca="1" si="104"/>
        <v>-101903640.43022493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25">
      <c r="G1172" s="459"/>
      <c r="H1172" s="459">
        <v>1165</v>
      </c>
      <c r="I1172" s="444">
        <f t="shared" ca="1" si="105"/>
        <v>-101903640.43022493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-424598.50179260387</v>
      </c>
      <c r="L1172" s="444">
        <f t="shared" ca="1" si="104"/>
        <v>-102328238.93201753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25">
      <c r="G1173" s="459"/>
      <c r="H1173" s="459">
        <v>1166</v>
      </c>
      <c r="I1173" s="444">
        <f t="shared" ca="1" si="105"/>
        <v>-102328238.93201753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-426367.66221673973</v>
      </c>
      <c r="L1173" s="444">
        <f t="shared" ca="1" si="104"/>
        <v>-102754606.59423427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25">
      <c r="G1174" s="459"/>
      <c r="H1174" s="459">
        <v>1167</v>
      </c>
      <c r="I1174" s="444">
        <f t="shared" ca="1" si="105"/>
        <v>-102754606.59423427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-428144.19414264278</v>
      </c>
      <c r="L1174" s="444">
        <f t="shared" ca="1" si="104"/>
        <v>-103182750.78837691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25">
      <c r="G1175" s="459"/>
      <c r="H1175" s="459">
        <v>1168</v>
      </c>
      <c r="I1175" s="444">
        <f t="shared" ca="1" si="105"/>
        <v>-103182750.78837691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-429928.12828490377</v>
      </c>
      <c r="L1175" s="444">
        <f t="shared" ca="1" si="104"/>
        <v>-103612678.91666181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25">
      <c r="G1176" s="459"/>
      <c r="H1176" s="459">
        <v>1169</v>
      </c>
      <c r="I1176" s="444">
        <f t="shared" ca="1" si="105"/>
        <v>-103612678.91666181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-431719.49548609089</v>
      </c>
      <c r="L1176" s="444">
        <f t="shared" ca="1" si="104"/>
        <v>-104044398.41214791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25">
      <c r="G1177" s="459"/>
      <c r="H1177" s="459">
        <v>1170</v>
      </c>
      <c r="I1177" s="444">
        <f t="shared" ca="1" si="105"/>
        <v>-104044398.41214791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-433518.32671728294</v>
      </c>
      <c r="L1177" s="444">
        <f t="shared" ca="1" si="104"/>
        <v>-104477916.7388652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25">
      <c r="G1178" s="459"/>
      <c r="H1178" s="459">
        <v>1171</v>
      </c>
      <c r="I1178" s="444">
        <f t="shared" ca="1" si="105"/>
        <v>-104477916.7388652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-435324.65307860496</v>
      </c>
      <c r="L1178" s="444">
        <f t="shared" ca="1" si="104"/>
        <v>-104913241.3919438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25">
      <c r="G1179" s="459"/>
      <c r="H1179" s="459">
        <v>1172</v>
      </c>
      <c r="I1179" s="444">
        <f t="shared" ca="1" si="105"/>
        <v>-104913241.3919438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-437138.50579976582</v>
      </c>
      <c r="L1179" s="444">
        <f t="shared" ca="1" si="104"/>
        <v>-105350379.89774357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25">
      <c r="G1180" s="459"/>
      <c r="H1180" s="459">
        <v>1173</v>
      </c>
      <c r="I1180" s="444">
        <f t="shared" ca="1" si="105"/>
        <v>-105350379.89774357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-438959.91624059825</v>
      </c>
      <c r="L1180" s="444">
        <f t="shared" ca="1" si="104"/>
        <v>-105789339.81398417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25">
      <c r="G1181" s="459"/>
      <c r="H1181" s="459">
        <v>1174</v>
      </c>
      <c r="I1181" s="444">
        <f t="shared" ca="1" si="105"/>
        <v>-105789339.81398417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-440788.91589160071</v>
      </c>
      <c r="L1181" s="444">
        <f t="shared" ca="1" si="104"/>
        <v>-106230128.72987577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25">
      <c r="G1182" s="459"/>
      <c r="H1182" s="459">
        <v>1175</v>
      </c>
      <c r="I1182" s="444">
        <f t="shared" ca="1" si="105"/>
        <v>-106230128.72987577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-442625.53637448244</v>
      </c>
      <c r="L1182" s="444">
        <f t="shared" ca="1" si="104"/>
        <v>-106672754.26625025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25">
      <c r="G1183" s="459"/>
      <c r="H1183" s="459">
        <v>1176</v>
      </c>
      <c r="I1183" s="444">
        <f t="shared" ca="1" si="105"/>
        <v>-106672754.26625025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-444469.80944270932</v>
      </c>
      <c r="L1183" s="444">
        <f t="shared" ca="1" si="104"/>
        <v>-107117224.07569297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25">
      <c r="G1184" s="459"/>
      <c r="H1184" s="459">
        <v>1177</v>
      </c>
      <c r="I1184" s="444">
        <f t="shared" ca="1" si="105"/>
        <v>-107117224.07569297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-446321.76698205405</v>
      </c>
      <c r="L1184" s="444">
        <f t="shared" ca="1" si="104"/>
        <v>-107563545.84267502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25">
      <c r="G1185" s="459"/>
      <c r="H1185" s="459">
        <v>1178</v>
      </c>
      <c r="I1185" s="444">
        <f t="shared" ca="1" si="105"/>
        <v>-107563545.84267502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-448181.44101114589</v>
      </c>
      <c r="L1185" s="444">
        <f t="shared" ca="1" si="104"/>
        <v>-108011727.28368616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25">
      <c r="G1186" s="459"/>
      <c r="H1186" s="459">
        <v>1179</v>
      </c>
      <c r="I1186" s="444">
        <f t="shared" ca="1" si="105"/>
        <v>-108011727.28368616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-450048.86368202564</v>
      </c>
      <c r="L1186" s="444">
        <f t="shared" ca="1" si="104"/>
        <v>-108461776.14736819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25">
      <c r="G1187" s="459"/>
      <c r="H1187" s="459">
        <v>1180</v>
      </c>
      <c r="I1187" s="444">
        <f t="shared" ca="1" si="105"/>
        <v>-108461776.14736819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-451924.06728070084</v>
      </c>
      <c r="L1187" s="444">
        <f t="shared" ca="1" si="104"/>
        <v>-108913700.21464889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25">
      <c r="G1188" s="459"/>
      <c r="H1188" s="459">
        <v>1181</v>
      </c>
      <c r="I1188" s="444">
        <f t="shared" ca="1" si="105"/>
        <v>-108913700.21464889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-453807.08422770369</v>
      </c>
      <c r="L1188" s="444">
        <f t="shared" ca="1" si="104"/>
        <v>-109367507.2988766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25">
      <c r="G1189" s="459"/>
      <c r="H1189" s="459">
        <v>1182</v>
      </c>
      <c r="I1189" s="444">
        <f t="shared" ca="1" si="105"/>
        <v>-109367507.2988766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-455697.94707865251</v>
      </c>
      <c r="L1189" s="444">
        <f t="shared" ca="1" si="104"/>
        <v>-109823205.24595524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25">
      <c r="G1190" s="459"/>
      <c r="H1190" s="459">
        <v>1183</v>
      </c>
      <c r="I1190" s="444">
        <f t="shared" ca="1" si="105"/>
        <v>-109823205.24595524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-457596.68852481351</v>
      </c>
      <c r="L1190" s="444">
        <f t="shared" ca="1" si="104"/>
        <v>-110280801.93448006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25">
      <c r="G1191" s="459"/>
      <c r="H1191" s="459">
        <v>1184</v>
      </c>
      <c r="I1191" s="444">
        <f t="shared" ca="1" si="105"/>
        <v>-110280801.93448006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-459503.34139366687</v>
      </c>
      <c r="L1191" s="444">
        <f t="shared" ca="1" si="104"/>
        <v>-110740305.27587372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25">
      <c r="G1192" s="459"/>
      <c r="H1192" s="459">
        <v>1185</v>
      </c>
      <c r="I1192" s="444">
        <f t="shared" ca="1" si="105"/>
        <v>-110740305.27587372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-461417.93864947383</v>
      </c>
      <c r="L1192" s="444">
        <f t="shared" ca="1" si="104"/>
        <v>-111201723.2145232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25">
      <c r="G1193" s="459"/>
      <c r="H1193" s="459">
        <v>1186</v>
      </c>
      <c r="I1193" s="444">
        <f t="shared" ca="1" si="105"/>
        <v>-111201723.2145232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-463340.51339384657</v>
      </c>
      <c r="L1193" s="444">
        <f t="shared" ca="1" si="104"/>
        <v>-111665063.72791705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25">
      <c r="G1194" s="459"/>
      <c r="H1194" s="459">
        <v>1187</v>
      </c>
      <c r="I1194" s="444">
        <f t="shared" ca="1" si="105"/>
        <v>-111665063.72791705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-465271.09886632103</v>
      </c>
      <c r="L1194" s="444">
        <f t="shared" ca="1" si="104"/>
        <v>-112130334.82678336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25">
      <c r="G1195" s="459"/>
      <c r="H1195" s="459">
        <v>1188</v>
      </c>
      <c r="I1195" s="444">
        <f t="shared" ca="1" si="105"/>
        <v>-112130334.82678336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-467209.72844493069</v>
      </c>
      <c r="L1195" s="444">
        <f t="shared" ca="1" si="104"/>
        <v>-112597544.55522829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25">
      <c r="G1196" s="459"/>
      <c r="H1196" s="459">
        <v>1189</v>
      </c>
      <c r="I1196" s="444">
        <f t="shared" ca="1" si="105"/>
        <v>-112597544.55522829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-469156.43564678461</v>
      </c>
      <c r="L1196" s="444">
        <f t="shared" ca="1" si="104"/>
        <v>-113066700.99087508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25">
      <c r="G1197" s="459"/>
      <c r="H1197" s="459">
        <v>1190</v>
      </c>
      <c r="I1197" s="444">
        <f t="shared" ca="1" si="105"/>
        <v>-113066700.99087508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-471111.25412864611</v>
      </c>
      <c r="L1197" s="444">
        <f t="shared" ca="1" si="104"/>
        <v>-113537812.24500373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25">
      <c r="G1198" s="459"/>
      <c r="H1198" s="459">
        <v>1191</v>
      </c>
      <c r="I1198" s="444">
        <f t="shared" ca="1" si="105"/>
        <v>-113537812.24500373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-473074.21768751548</v>
      </c>
      <c r="L1198" s="444">
        <f t="shared" ca="1" si="104"/>
        <v>-114010886.46269125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25">
      <c r="G1199" s="459"/>
      <c r="H1199" s="459">
        <v>1192</v>
      </c>
      <c r="I1199" s="444">
        <f t="shared" ca="1" si="105"/>
        <v>-114010886.46269125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-475045.36026121356</v>
      </c>
      <c r="L1199" s="444">
        <f t="shared" ca="1" si="104"/>
        <v>-114485931.82295246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25">
      <c r="G1200" s="459"/>
      <c r="H1200" s="459">
        <v>1193</v>
      </c>
      <c r="I1200" s="444">
        <f t="shared" ca="1" si="105"/>
        <v>-114485931.82295246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-477024.71592896868</v>
      </c>
      <c r="L1200" s="444">
        <f t="shared" ca="1" si="104"/>
        <v>-114962956.53888144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25">
      <c r="G1201" s="459"/>
      <c r="H1201" s="459">
        <v>1194</v>
      </c>
      <c r="I1201" s="444">
        <f t="shared" ca="1" si="105"/>
        <v>-114962956.53888144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-479012.31891200593</v>
      </c>
      <c r="L1201" s="444">
        <f t="shared" ca="1" si="104"/>
        <v>-115441968.85779344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25">
      <c r="G1202" s="459"/>
      <c r="H1202" s="459">
        <v>1195</v>
      </c>
      <c r="I1202" s="444">
        <f t="shared" ca="1" si="105"/>
        <v>-115441968.85779344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-481008.20357413933</v>
      </c>
      <c r="L1202" s="444">
        <f t="shared" ca="1" si="104"/>
        <v>-115922977.06136757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25">
      <c r="G1203" s="459"/>
      <c r="H1203" s="459">
        <v>1196</v>
      </c>
      <c r="I1203" s="444">
        <f t="shared" ca="1" si="105"/>
        <v>-115922977.06136757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-483012.4044223649</v>
      </c>
      <c r="L1203" s="444">
        <f t="shared" ca="1" si="104"/>
        <v>-116405989.46578993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25">
      <c r="G1204" s="459"/>
      <c r="H1204" s="459">
        <v>1197</v>
      </c>
      <c r="I1204" s="444">
        <f t="shared" ca="1" si="105"/>
        <v>-116405989.46578993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-485024.95610745804</v>
      </c>
      <c r="L1204" s="444">
        <f t="shared" ca="1" si="104"/>
        <v>-116891014.42189738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25">
      <c r="G1205" s="459"/>
      <c r="H1205" s="459">
        <v>1198</v>
      </c>
      <c r="I1205" s="444">
        <f t="shared" ca="1" si="105"/>
        <v>-116891014.42189738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-487045.89342457242</v>
      </c>
      <c r="L1205" s="444">
        <f t="shared" ca="1" si="104"/>
        <v>-117378060.31532195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25">
      <c r="G1206" s="459"/>
      <c r="H1206" s="459">
        <v>1199</v>
      </c>
      <c r="I1206" s="444">
        <f t="shared" ca="1" si="105"/>
        <v>-117378060.31532195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-489075.25131384144</v>
      </c>
      <c r="L1206" s="444">
        <f t="shared" ca="1" si="104"/>
        <v>-117867135.56663579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25">
      <c r="G1207" s="459"/>
      <c r="H1207" s="459">
        <v>1200</v>
      </c>
      <c r="I1207" s="444">
        <f t="shared" ca="1" si="105"/>
        <v>-117867135.56663579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-491113.06486098235</v>
      </c>
      <c r="L1207" s="444">
        <f t="shared" ca="1" si="104"/>
        <v>-118358248.63149677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25">
      <c r="G1208" s="459"/>
      <c r="H1208" s="459">
        <v>1201</v>
      </c>
      <c r="I1208" s="444">
        <f t="shared" ca="1" si="105"/>
        <v>-118358248.63149677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-493159.36929790321</v>
      </c>
      <c r="L1208" s="444">
        <f t="shared" ca="1" si="104"/>
        <v>-118851408.00079468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25">
      <c r="G1209" s="459"/>
      <c r="H1209" s="459">
        <v>1202</v>
      </c>
      <c r="I1209" s="444">
        <f t="shared" ca="1" si="105"/>
        <v>-118851408.00079468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-495214.20000331121</v>
      </c>
      <c r="L1209" s="444">
        <f t="shared" ca="1" si="104"/>
        <v>-119346622.20079799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25">
      <c r="G1210" s="459"/>
      <c r="H1210" s="459">
        <v>1203</v>
      </c>
      <c r="I1210" s="444">
        <f t="shared" ca="1" si="105"/>
        <v>-119346622.20079799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-497277.59250332502</v>
      </c>
      <c r="L1210" s="444">
        <f t="shared" ca="1" si="104"/>
        <v>-119843899.79330131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25">
      <c r="G1211" s="459"/>
      <c r="H1211" s="459">
        <v>1204</v>
      </c>
      <c r="I1211" s="444">
        <f t="shared" ca="1" si="105"/>
        <v>-119843899.79330131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-499349.5824720888</v>
      </c>
      <c r="L1211" s="444">
        <f t="shared" ca="1" si="104"/>
        <v>-120343249.3757734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25">
      <c r="G1212" s="459"/>
      <c r="H1212" s="459">
        <v>1205</v>
      </c>
      <c r="I1212" s="444">
        <f t="shared" ca="1" si="105"/>
        <v>-120343249.3757734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-501430.20573238924</v>
      </c>
      <c r="L1212" s="444">
        <f t="shared" ca="1" si="104"/>
        <v>-120844679.58150579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25">
      <c r="G1213" s="459"/>
      <c r="H1213" s="459">
        <v>1206</v>
      </c>
      <c r="I1213" s="444">
        <f t="shared" ca="1" si="105"/>
        <v>-120844679.58150579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-503519.49825627409</v>
      </c>
      <c r="L1213" s="444">
        <f t="shared" ca="1" si="104"/>
        <v>-121348199.07976207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25">
      <c r="G1214" s="459"/>
      <c r="H1214" s="459">
        <v>1207</v>
      </c>
      <c r="I1214" s="444">
        <f t="shared" ca="1" si="105"/>
        <v>-121348199.07976207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-505617.49616567529</v>
      </c>
      <c r="L1214" s="444">
        <f t="shared" ca="1" si="104"/>
        <v>-121853816.57592775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25">
      <c r="G1215" s="459"/>
      <c r="H1215" s="459">
        <v>1208</v>
      </c>
      <c r="I1215" s="444">
        <f t="shared" ca="1" si="105"/>
        <v>-121853816.57592775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-507724.23573303228</v>
      </c>
      <c r="L1215" s="444">
        <f t="shared" ca="1" si="104"/>
        <v>-122361540.81166078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25">
      <c r="G1216" s="459"/>
      <c r="H1216" s="459">
        <v>1209</v>
      </c>
      <c r="I1216" s="444">
        <f t="shared" ca="1" si="105"/>
        <v>-122361540.81166078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-509839.75338191993</v>
      </c>
      <c r="L1216" s="444">
        <f t="shared" ca="1" si="104"/>
        <v>-122871380.5650427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25">
      <c r="G1217" s="459"/>
      <c r="H1217" s="459">
        <v>1210</v>
      </c>
      <c r="I1217" s="444">
        <f t="shared" ca="1" si="105"/>
        <v>-122871380.5650427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-511964.0856876779</v>
      </c>
      <c r="L1217" s="444">
        <f t="shared" ca="1" si="104"/>
        <v>-123383344.65073039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25">
      <c r="G1218" s="459"/>
      <c r="H1218" s="459">
        <v>1211</v>
      </c>
      <c r="I1218" s="444">
        <f t="shared" ca="1" si="105"/>
        <v>-123383344.65073039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-514097.26937804325</v>
      </c>
      <c r="L1218" s="444">
        <f t="shared" ca="1" si="104"/>
        <v>-123897441.92010842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25">
      <c r="G1219" s="459"/>
      <c r="H1219" s="459">
        <v>1212</v>
      </c>
      <c r="I1219" s="444">
        <f t="shared" ca="1" si="105"/>
        <v>-123897441.92010842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-516239.34133378509</v>
      </c>
      <c r="L1219" s="444">
        <f t="shared" ca="1" si="104"/>
        <v>-124413681.26144221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25">
      <c r="G1220" s="459"/>
      <c r="H1220" s="459">
        <v>1213</v>
      </c>
      <c r="I1220" s="444">
        <f t="shared" ca="1" si="105"/>
        <v>-124413681.26144221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-518390.3385893426</v>
      </c>
      <c r="L1220" s="444">
        <f t="shared" ca="1" si="104"/>
        <v>-124932071.60003155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25">
      <c r="G1221" s="459"/>
      <c r="H1221" s="459">
        <v>1214</v>
      </c>
      <c r="I1221" s="444">
        <f t="shared" ca="1" si="105"/>
        <v>-124932071.60003155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-520550.29833346471</v>
      </c>
      <c r="L1221" s="444">
        <f t="shared" ca="1" si="104"/>
        <v>-125452621.89836502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25">
      <c r="G1222" s="459"/>
      <c r="H1222" s="459">
        <v>1215</v>
      </c>
      <c r="I1222" s="444">
        <f t="shared" ca="1" si="105"/>
        <v>-125452621.89836502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-522719.25790985423</v>
      </c>
      <c r="L1222" s="444">
        <f t="shared" ca="1" si="104"/>
        <v>-125975341.15627487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25">
      <c r="G1223" s="459"/>
      <c r="H1223" s="459">
        <v>1216</v>
      </c>
      <c r="I1223" s="444">
        <f t="shared" ca="1" si="105"/>
        <v>-125975341.15627487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-524897.25481781201</v>
      </c>
      <c r="L1223" s="444">
        <f t="shared" ca="1" si="104"/>
        <v>-126500238.41109268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25">
      <c r="G1224" s="459"/>
      <c r="H1224" s="459">
        <v>1217</v>
      </c>
      <c r="I1224" s="444">
        <f t="shared" ca="1" si="105"/>
        <v>-126500238.41109268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-527084.32671288622</v>
      </c>
      <c r="L1224" s="444">
        <f t="shared" ca="1" si="104"/>
        <v>-127027322.73780558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25">
      <c r="G1225" s="459"/>
      <c r="H1225" s="459">
        <v>1218</v>
      </c>
      <c r="I1225" s="444">
        <f t="shared" ca="1" si="105"/>
        <v>-127027322.73780558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-529280.51140752318</v>
      </c>
      <c r="L1225" s="444">
        <f t="shared" ca="1" si="104"/>
        <v>-127556603.2492131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25">
      <c r="G1226" s="459"/>
      <c r="H1226" s="459">
        <v>1219</v>
      </c>
      <c r="I1226" s="444">
        <f t="shared" ca="1" si="105"/>
        <v>-127556603.2492131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-531485.84687172121</v>
      </c>
      <c r="L1226" s="444">
        <f t="shared" ca="1" si="104"/>
        <v>-128088089.09608482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25">
      <c r="G1227" s="459"/>
      <c r="H1227" s="459">
        <v>1220</v>
      </c>
      <c r="I1227" s="444">
        <f t="shared" ca="1" si="105"/>
        <v>-128088089.09608482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-533700.37123368669</v>
      </c>
      <c r="L1227" s="444">
        <f t="shared" ca="1" si="104"/>
        <v>-128621789.46731851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25">
      <c r="G1228" s="459"/>
      <c r="H1228" s="459">
        <v>1221</v>
      </c>
      <c r="I1228" s="444">
        <f t="shared" ca="1" si="105"/>
        <v>-128621789.46731851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-535924.12278049381</v>
      </c>
      <c r="L1228" s="444">
        <f t="shared" ca="1" si="104"/>
        <v>-129157713.59009899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25">
      <c r="G1229" s="459"/>
      <c r="H1229" s="459">
        <v>1222</v>
      </c>
      <c r="I1229" s="444">
        <f t="shared" ca="1" si="105"/>
        <v>-129157713.59009899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-538157.1399587458</v>
      </c>
      <c r="L1229" s="444">
        <f t="shared" ca="1" si="104"/>
        <v>-129695870.73005773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25">
      <c r="G1230" s="459"/>
      <c r="H1230" s="459">
        <v>1223</v>
      </c>
      <c r="I1230" s="444">
        <f t="shared" ca="1" si="105"/>
        <v>-129695870.73005773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-540399.46137524047</v>
      </c>
      <c r="L1230" s="444">
        <f t="shared" ca="1" si="104"/>
        <v>-130236270.19143297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25">
      <c r="G1231" s="459"/>
      <c r="H1231" s="459">
        <v>1224</v>
      </c>
      <c r="I1231" s="444">
        <f t="shared" ca="1" si="105"/>
        <v>-130236270.19143297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-542651.12579763739</v>
      </c>
      <c r="L1231" s="444">
        <f t="shared" ca="1" si="104"/>
        <v>-130778921.31723061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25">
      <c r="G1232" s="459"/>
      <c r="H1232" s="459">
        <v>1225</v>
      </c>
      <c r="I1232" s="444">
        <f t="shared" ca="1" si="105"/>
        <v>-130778921.31723061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-544912.17215512751</v>
      </c>
      <c r="L1232" s="444">
        <f t="shared" ca="1" si="104"/>
        <v>-131323833.48938574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25">
      <c r="G1233" s="459"/>
      <c r="H1233" s="459">
        <v>1226</v>
      </c>
      <c r="I1233" s="444">
        <f t="shared" ca="1" si="105"/>
        <v>-131323833.48938574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-547182.63953910721</v>
      </c>
      <c r="L1233" s="444">
        <f t="shared" ca="1" si="104"/>
        <v>-131871016.12892485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25">
      <c r="G1234" s="459"/>
      <c r="H1234" s="459">
        <v>1227</v>
      </c>
      <c r="I1234" s="444">
        <f t="shared" ca="1" si="105"/>
        <v>-131871016.12892485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-549462.56720385351</v>
      </c>
      <c r="L1234" s="444">
        <f t="shared" ca="1" si="104"/>
        <v>-132420478.6961287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25">
      <c r="G1235" s="459"/>
      <c r="H1235" s="459">
        <v>1228</v>
      </c>
      <c r="I1235" s="444">
        <f t="shared" ca="1" si="105"/>
        <v>-132420478.6961287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-551751.99456720287</v>
      </c>
      <c r="L1235" s="444">
        <f t="shared" ca="1" si="104"/>
        <v>-132972230.6906959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25">
      <c r="G1236" s="459"/>
      <c r="H1236" s="459">
        <v>1229</v>
      </c>
      <c r="I1236" s="444">
        <f t="shared" ca="1" si="105"/>
        <v>-132972230.6906959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-554050.96121123293</v>
      </c>
      <c r="L1236" s="444">
        <f t="shared" ca="1" si="104"/>
        <v>-133526281.65190713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25">
      <c r="G1237" s="459"/>
      <c r="H1237" s="459">
        <v>1230</v>
      </c>
      <c r="I1237" s="444">
        <f t="shared" ca="1" si="105"/>
        <v>-133526281.65190713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-556359.50688294636</v>
      </c>
      <c r="L1237" s="444">
        <f t="shared" ca="1" si="104"/>
        <v>-134082641.15879008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25">
      <c r="G1238" s="459"/>
      <c r="H1238" s="459">
        <v>1231</v>
      </c>
      <c r="I1238" s="444">
        <f t="shared" ca="1" si="105"/>
        <v>-134082641.15879008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-558677.67149495869</v>
      </c>
      <c r="L1238" s="444">
        <f t="shared" ca="1" si="104"/>
        <v>-134641318.83028504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25">
      <c r="G1239" s="459"/>
      <c r="H1239" s="459">
        <v>1232</v>
      </c>
      <c r="I1239" s="444">
        <f t="shared" ca="1" si="105"/>
        <v>-134641318.83028504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-561005.49512618768</v>
      </c>
      <c r="L1239" s="444">
        <f t="shared" ca="1" si="104"/>
        <v>-135202324.32541123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25">
      <c r="G1240" s="459"/>
      <c r="H1240" s="459">
        <v>1233</v>
      </c>
      <c r="I1240" s="444">
        <f t="shared" ca="1" si="105"/>
        <v>-135202324.32541123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-563343.01802254678</v>
      </c>
      <c r="L1240" s="444">
        <f t="shared" ca="1" si="104"/>
        <v>-135765667.34343377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25">
      <c r="G1241" s="459"/>
      <c r="H1241" s="459">
        <v>1234</v>
      </c>
      <c r="I1241" s="444">
        <f t="shared" ca="1" si="105"/>
        <v>-135765667.34343377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-565690.28059764067</v>
      </c>
      <c r="L1241" s="444">
        <f t="shared" ca="1" si="104"/>
        <v>-136331357.62403139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25">
      <c r="G1242" s="459"/>
      <c r="H1242" s="459">
        <v>1235</v>
      </c>
      <c r="I1242" s="444">
        <f t="shared" ca="1" si="105"/>
        <v>-136331357.62403139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-568047.32343346416</v>
      </c>
      <c r="L1242" s="444">
        <f t="shared" ca="1" si="104"/>
        <v>-136899404.94746485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25">
      <c r="G1243" s="459"/>
      <c r="H1243" s="459">
        <v>1236</v>
      </c>
      <c r="I1243" s="444">
        <f t="shared" ca="1" si="105"/>
        <v>-136899404.94746485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-570414.18728110357</v>
      </c>
      <c r="L1243" s="444">
        <f t="shared" ca="1" si="104"/>
        <v>-137469819.13474596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25">
      <c r="G1244" s="459"/>
      <c r="H1244" s="459">
        <v>1237</v>
      </c>
      <c r="I1244" s="444">
        <f t="shared" ca="1" si="105"/>
        <v>-137469819.13474596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-572790.9130614415</v>
      </c>
      <c r="L1244" s="444">
        <f t="shared" ca="1" si="104"/>
        <v>-138042610.0478074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25">
      <c r="G1245" s="459"/>
      <c r="H1245" s="459">
        <v>1238</v>
      </c>
      <c r="I1245" s="444">
        <f t="shared" ca="1" si="105"/>
        <v>-138042610.0478074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-575177.54186586419</v>
      </c>
      <c r="L1245" s="444">
        <f t="shared" ca="1" si="104"/>
        <v>-138617787.58967325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25">
      <c r="G1246" s="459"/>
      <c r="H1246" s="459">
        <v>1239</v>
      </c>
      <c r="I1246" s="444">
        <f t="shared" ca="1" si="105"/>
        <v>-138617787.58967325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-577574.11495697184</v>
      </c>
      <c r="L1246" s="444">
        <f t="shared" ca="1" si="104"/>
        <v>-139195361.70463023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25">
      <c r="G1247" s="459"/>
      <c r="H1247" s="459">
        <v>1240</v>
      </c>
      <c r="I1247" s="444">
        <f t="shared" ca="1" si="105"/>
        <v>-139195361.70463023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-579980.67376929265</v>
      </c>
      <c r="L1247" s="444">
        <f t="shared" ca="1" si="104"/>
        <v>-139775342.37839952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25">
      <c r="G1248" s="459"/>
      <c r="H1248" s="459">
        <v>1241</v>
      </c>
      <c r="I1248" s="444">
        <f t="shared" ca="1" si="105"/>
        <v>-139775342.37839952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-582397.25990999804</v>
      </c>
      <c r="L1248" s="444">
        <f t="shared" ca="1" si="104"/>
        <v>-140357739.63830951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25">
      <c r="G1249" s="459"/>
      <c r="H1249" s="459">
        <v>1242</v>
      </c>
      <c r="I1249" s="444">
        <f t="shared" ca="1" si="105"/>
        <v>-140357739.63830951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-584823.91515962291</v>
      </c>
      <c r="L1249" s="444">
        <f t="shared" ca="1" si="104"/>
        <v>-140942563.55346912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25">
      <c r="G1250" s="459"/>
      <c r="H1250" s="459">
        <v>1243</v>
      </c>
      <c r="I1250" s="444">
        <f t="shared" ca="1" si="105"/>
        <v>-140942563.55346912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-587260.68147278798</v>
      </c>
      <c r="L1250" s="444">
        <f t="shared" ca="1" si="104"/>
        <v>-141529824.2349419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25">
      <c r="G1251" s="459"/>
      <c r="H1251" s="459">
        <v>1244</v>
      </c>
      <c r="I1251" s="444">
        <f t="shared" ca="1" si="105"/>
        <v>-141529824.2349419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-589707.60097892454</v>
      </c>
      <c r="L1251" s="444">
        <f t="shared" ca="1" si="104"/>
        <v>-142119531.83592081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25">
      <c r="G1252" s="459"/>
      <c r="H1252" s="459">
        <v>1245</v>
      </c>
      <c r="I1252" s="444">
        <f t="shared" ca="1" si="105"/>
        <v>-142119531.83592081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-592164.71598300338</v>
      </c>
      <c r="L1252" s="444">
        <f t="shared" ca="1" si="104"/>
        <v>-142711696.55190381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25">
      <c r="G1253" s="459"/>
      <c r="H1253" s="459">
        <v>1246</v>
      </c>
      <c r="I1253" s="444">
        <f t="shared" ca="1" si="105"/>
        <v>-142711696.55190381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-594632.06896626588</v>
      </c>
      <c r="L1253" s="444">
        <f t="shared" ca="1" si="104"/>
        <v>-143306328.62087008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25">
      <c r="G1254" s="459"/>
      <c r="H1254" s="459">
        <v>1247</v>
      </c>
      <c r="I1254" s="444">
        <f t="shared" ca="1" si="105"/>
        <v>-143306328.62087008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-597109.70258695865</v>
      </c>
      <c r="L1254" s="444">
        <f t="shared" ca="1" si="104"/>
        <v>-143903438.32345703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25">
      <c r="G1255" s="459"/>
      <c r="H1255" s="459">
        <v>1248</v>
      </c>
      <c r="I1255" s="444">
        <f t="shared" ca="1" si="105"/>
        <v>-143903438.32345703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-599597.65968107095</v>
      </c>
      <c r="L1255" s="444">
        <f t="shared" ca="1" si="104"/>
        <v>-144503035.98313811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25">
      <c r="G1256" s="459"/>
      <c r="H1256" s="459">
        <v>1249</v>
      </c>
      <c r="I1256" s="444">
        <f t="shared" ca="1" si="105"/>
        <v>-144503035.98313811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-602095.98326307547</v>
      </c>
      <c r="L1256" s="444">
        <f t="shared" ca="1" si="104"/>
        <v>-145105131.96640119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25">
      <c r="G1257" s="459"/>
      <c r="H1257" s="459">
        <v>1250</v>
      </c>
      <c r="I1257" s="444">
        <f t="shared" ca="1" si="105"/>
        <v>-145105131.96640119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-604604.71652667166</v>
      </c>
      <c r="L1257" s="444">
        <f t="shared" ca="1" si="104"/>
        <v>-145709736.68292785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25">
      <c r="G1258" s="459"/>
      <c r="H1258" s="459">
        <v>1251</v>
      </c>
      <c r="I1258" s="444">
        <f t="shared" ca="1" si="105"/>
        <v>-145709736.68292785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-607123.90284553263</v>
      </c>
      <c r="L1258" s="444">
        <f t="shared" ca="1" si="104"/>
        <v>-146316860.58577338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25">
      <c r="G1259" s="459"/>
      <c r="H1259" s="459">
        <v>1252</v>
      </c>
      <c r="I1259" s="444">
        <f t="shared" ca="1" si="105"/>
        <v>-146316860.58577338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-609653.58577405568</v>
      </c>
      <c r="L1259" s="444">
        <f t="shared" ca="1" si="104"/>
        <v>-146926514.17154744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25">
      <c r="G1260" s="459"/>
      <c r="H1260" s="459">
        <v>1253</v>
      </c>
      <c r="I1260" s="444">
        <f t="shared" ca="1" si="105"/>
        <v>-146926514.17154744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-612193.80904811434</v>
      </c>
      <c r="L1260" s="444">
        <f t="shared" ca="1" si="104"/>
        <v>-147538707.98059556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25">
      <c r="G1261" s="459"/>
      <c r="H1261" s="459">
        <v>1254</v>
      </c>
      <c r="I1261" s="444">
        <f t="shared" ca="1" si="105"/>
        <v>-147538707.98059556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-614744.61658581486</v>
      </c>
      <c r="L1261" s="444">
        <f t="shared" ca="1" si="104"/>
        <v>-148153452.59718138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25">
      <c r="G1262" s="459"/>
      <c r="H1262" s="459">
        <v>1255</v>
      </c>
      <c r="I1262" s="444">
        <f t="shared" ca="1" si="105"/>
        <v>-148153452.59718138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-617306.05248825578</v>
      </c>
      <c r="L1262" s="444">
        <f t="shared" ca="1" si="104"/>
        <v>-148770758.64966965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25">
      <c r="G1263" s="459"/>
      <c r="H1263" s="459">
        <v>1256</v>
      </c>
      <c r="I1263" s="444">
        <f t="shared" ca="1" si="105"/>
        <v>-148770758.64966965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-619878.16104029014</v>
      </c>
      <c r="L1263" s="444">
        <f t="shared" ca="1" si="104"/>
        <v>-149390636.81070992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25">
      <c r="G1264" s="459"/>
      <c r="H1264" s="459">
        <v>1257</v>
      </c>
      <c r="I1264" s="444">
        <f t="shared" ca="1" si="105"/>
        <v>-149390636.81070992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-622460.98671129136</v>
      </c>
      <c r="L1264" s="444">
        <f t="shared" ca="1" si="104"/>
        <v>-150013097.79742122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25">
      <c r="G1265" s="459"/>
      <c r="H1265" s="459">
        <v>1258</v>
      </c>
      <c r="I1265" s="444">
        <f t="shared" ca="1" si="105"/>
        <v>-150013097.79742122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-625054.5741559217</v>
      </c>
      <c r="L1265" s="444">
        <f t="shared" ca="1" si="104"/>
        <v>-150638152.37157714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25">
      <c r="G1266" s="459"/>
      <c r="H1266" s="459">
        <v>1259</v>
      </c>
      <c r="I1266" s="444">
        <f t="shared" ca="1" si="105"/>
        <v>-150638152.37157714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-627658.96821490477</v>
      </c>
      <c r="L1266" s="444">
        <f t="shared" ca="1" si="104"/>
        <v>-151265811.33979204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25">
      <c r="G1267" s="459"/>
      <c r="H1267" s="459">
        <v>1260</v>
      </c>
      <c r="I1267" s="444">
        <f t="shared" ca="1" si="105"/>
        <v>-151265811.33979204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-630274.21391580021</v>
      </c>
      <c r="L1267" s="444">
        <f t="shared" ca="1" si="104"/>
        <v>-151896085.55370784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25">
      <c r="G1268" s="459"/>
      <c r="H1268" s="459">
        <v>1261</v>
      </c>
      <c r="I1268" s="444">
        <f t="shared" ca="1" si="105"/>
        <v>-151896085.55370784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-632900.35647378268</v>
      </c>
      <c r="L1268" s="444">
        <f t="shared" ca="1" si="104"/>
        <v>-152528985.91018161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25">
      <c r="G1269" s="459"/>
      <c r="H1269" s="459">
        <v>1262</v>
      </c>
      <c r="I1269" s="444">
        <f t="shared" ca="1" si="105"/>
        <v>-152528985.91018161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-635537.44129242341</v>
      </c>
      <c r="L1269" s="444">
        <f t="shared" ca="1" si="104"/>
        <v>-153164523.35147405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25">
      <c r="G1270" s="459"/>
      <c r="H1270" s="459">
        <v>1263</v>
      </c>
      <c r="I1270" s="444">
        <f t="shared" ca="1" si="105"/>
        <v>-153164523.35147405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-638185.51396447513</v>
      </c>
      <c r="L1270" s="444">
        <f t="shared" ca="1" si="104"/>
        <v>-153802708.86543852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25">
      <c r="G1271" s="459"/>
      <c r="H1271" s="459">
        <v>1264</v>
      </c>
      <c r="I1271" s="444">
        <f t="shared" ca="1" si="105"/>
        <v>-153802708.86543852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-640844.62027266051</v>
      </c>
      <c r="L1271" s="444">
        <f t="shared" ca="1" si="104"/>
        <v>-154443553.48571119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25">
      <c r="G1272" s="459"/>
      <c r="H1272" s="459">
        <v>1265</v>
      </c>
      <c r="I1272" s="444">
        <f t="shared" ca="1" si="105"/>
        <v>-154443553.48571119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-643514.80619046325</v>
      </c>
      <c r="L1272" s="444">
        <f t="shared" ca="1" si="104"/>
        <v>-155087068.29190165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25">
      <c r="G1273" s="459"/>
      <c r="H1273" s="459">
        <v>1266</v>
      </c>
      <c r="I1273" s="444">
        <f t="shared" ca="1" si="105"/>
        <v>-155087068.29190165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-646196.11788292357</v>
      </c>
      <c r="L1273" s="444">
        <f t="shared" ca="1" si="104"/>
        <v>-155733264.40978459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25">
      <c r="G1274" s="459"/>
      <c r="H1274" s="459">
        <v>1267</v>
      </c>
      <c r="I1274" s="444">
        <f t="shared" ca="1" si="105"/>
        <v>-155733264.40978459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-648888.6017074358</v>
      </c>
      <c r="L1274" s="444">
        <f t="shared" ca="1" si="104"/>
        <v>-156382153.01149201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25">
      <c r="G1275" s="459"/>
      <c r="H1275" s="459">
        <v>1268</v>
      </c>
      <c r="I1275" s="444">
        <f t="shared" ca="1" si="105"/>
        <v>-156382153.01149201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-651592.30421455007</v>
      </c>
      <c r="L1275" s="444">
        <f t="shared" ca="1" si="104"/>
        <v>-157033745.31570655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25">
      <c r="G1276" s="459"/>
      <c r="H1276" s="459">
        <v>1269</v>
      </c>
      <c r="I1276" s="444">
        <f t="shared" ca="1" si="105"/>
        <v>-157033745.31570655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-654307.27214877727</v>
      </c>
      <c r="L1276" s="444">
        <f t="shared" ca="1" si="104"/>
        <v>-157688052.58785534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25">
      <c r="G1277" s="459"/>
      <c r="H1277" s="459">
        <v>1270</v>
      </c>
      <c r="I1277" s="444">
        <f t="shared" ca="1" si="105"/>
        <v>-157688052.58785534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-657033.55244939728</v>
      </c>
      <c r="L1277" s="444">
        <f t="shared" ca="1" si="104"/>
        <v>-158345086.14030474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25">
      <c r="G1278" s="459"/>
      <c r="H1278" s="459">
        <v>1271</v>
      </c>
      <c r="I1278" s="444">
        <f t="shared" ca="1" si="105"/>
        <v>-158345086.14030474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-659771.19225126971</v>
      </c>
      <c r="L1278" s="444">
        <f t="shared" ca="1" si="104"/>
        <v>-159004857.33255601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25">
      <c r="G1279" s="459"/>
      <c r="H1279" s="459">
        <v>1272</v>
      </c>
      <c r="I1279" s="444">
        <f t="shared" ca="1" si="105"/>
        <v>-159004857.33255601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-662520.23888565006</v>
      </c>
      <c r="L1279" s="444">
        <f t="shared" ca="1" si="104"/>
        <v>-159667377.57144165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25">
      <c r="G1280" s="459"/>
      <c r="H1280" s="459">
        <v>1273</v>
      </c>
      <c r="I1280" s="444">
        <f t="shared" ca="1" si="105"/>
        <v>-159667377.57144165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-665280.73988100688</v>
      </c>
      <c r="L1280" s="444">
        <f t="shared" ca="1" si="104"/>
        <v>-160332658.31132266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25">
      <c r="G1281" s="459"/>
      <c r="H1281" s="459">
        <v>1274</v>
      </c>
      <c r="I1281" s="444">
        <f t="shared" ca="1" si="105"/>
        <v>-160332658.31132266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-668052.74296384444</v>
      </c>
      <c r="L1281" s="444">
        <f t="shared" ca="1" si="104"/>
        <v>-161000711.05428651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25">
      <c r="G1282" s="459"/>
      <c r="H1282" s="459">
        <v>1275</v>
      </c>
      <c r="I1282" s="444">
        <f t="shared" ca="1" si="105"/>
        <v>-161000711.05428651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-670836.29605952709</v>
      </c>
      <c r="L1282" s="444">
        <f t="shared" ca="1" si="104"/>
        <v>-161671547.35034603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25">
      <c r="G1283" s="459"/>
      <c r="H1283" s="459">
        <v>1276</v>
      </c>
      <c r="I1283" s="444">
        <f t="shared" ca="1" si="105"/>
        <v>-161671547.35034603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-673631.44729310845</v>
      </c>
      <c r="L1283" s="444">
        <f t="shared" ref="L1283:L1537" ca="1" si="109">I1283-J1283+K1283</f>
        <v>-162345178.79763913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25">
      <c r="G1284" s="459"/>
      <c r="H1284" s="459">
        <v>1277</v>
      </c>
      <c r="I1284" s="444">
        <f t="shared" ref="I1284:I1538" ca="1" si="110">L1283</f>
        <v>-162345178.79763913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-676438.24499016302</v>
      </c>
      <c r="L1284" s="444">
        <f t="shared" ca="1" si="109"/>
        <v>-163021617.0426293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25">
      <c r="G1285" s="459"/>
      <c r="H1285" s="459">
        <v>1278</v>
      </c>
      <c r="I1285" s="444">
        <f t="shared" ca="1" si="110"/>
        <v>-163021617.0426293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-679256.73767762212</v>
      </c>
      <c r="L1285" s="444">
        <f t="shared" ca="1" si="109"/>
        <v>-163700873.78030694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25">
      <c r="G1286" s="459"/>
      <c r="H1286" s="459">
        <v>1279</v>
      </c>
      <c r="I1286" s="444">
        <f t="shared" ca="1" si="110"/>
        <v>-163700873.78030694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-682086.97408461221</v>
      </c>
      <c r="L1286" s="444">
        <f t="shared" ca="1" si="109"/>
        <v>-164382960.75439155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25">
      <c r="G1287" s="459"/>
      <c r="H1287" s="459">
        <v>1280</v>
      </c>
      <c r="I1287" s="444">
        <f t="shared" ca="1" si="110"/>
        <v>-164382960.75439155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-684929.00314329809</v>
      </c>
      <c r="L1287" s="444">
        <f t="shared" ca="1" si="109"/>
        <v>-165067889.75753486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25">
      <c r="G1288" s="459"/>
      <c r="H1288" s="459">
        <v>1281</v>
      </c>
      <c r="I1288" s="444">
        <f t="shared" ca="1" si="110"/>
        <v>-165067889.75753486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-687782.87398972863</v>
      </c>
      <c r="L1288" s="444">
        <f t="shared" ca="1" si="109"/>
        <v>-165755672.63152459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25">
      <c r="G1289" s="459"/>
      <c r="H1289" s="459">
        <v>1282</v>
      </c>
      <c r="I1289" s="444">
        <f t="shared" ca="1" si="110"/>
        <v>-165755672.63152459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-690648.63596468582</v>
      </c>
      <c r="L1289" s="444">
        <f t="shared" ca="1" si="109"/>
        <v>-166446321.26748928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25">
      <c r="G1290" s="459"/>
      <c r="H1290" s="459">
        <v>1283</v>
      </c>
      <c r="I1290" s="444">
        <f t="shared" ca="1" si="110"/>
        <v>-166446321.26748928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-693526.33861453866</v>
      </c>
      <c r="L1290" s="444">
        <f t="shared" ca="1" si="109"/>
        <v>-167139847.60610384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25">
      <c r="G1291" s="459"/>
      <c r="H1291" s="459">
        <v>1284</v>
      </c>
      <c r="I1291" s="444">
        <f t="shared" ca="1" si="110"/>
        <v>-167139847.60610384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-696416.03169209929</v>
      </c>
      <c r="L1291" s="444">
        <f t="shared" ca="1" si="109"/>
        <v>-167836263.63779593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25">
      <c r="G1292" s="459"/>
      <c r="H1292" s="459">
        <v>1285</v>
      </c>
      <c r="I1292" s="444">
        <f t="shared" ca="1" si="110"/>
        <v>-167836263.63779593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-699317.76515748305</v>
      </c>
      <c r="L1292" s="444">
        <f t="shared" ca="1" si="109"/>
        <v>-168535581.40295342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25">
      <c r="G1293" s="459"/>
      <c r="H1293" s="459">
        <v>1286</v>
      </c>
      <c r="I1293" s="444">
        <f t="shared" ca="1" si="110"/>
        <v>-168535581.40295342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-702231.58917897253</v>
      </c>
      <c r="L1293" s="444">
        <f t="shared" ca="1" si="109"/>
        <v>-169237812.9921324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25">
      <c r="G1294" s="459"/>
      <c r="H1294" s="459">
        <v>1287</v>
      </c>
      <c r="I1294" s="444">
        <f t="shared" ca="1" si="110"/>
        <v>-169237812.9921324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-705157.55413388496</v>
      </c>
      <c r="L1294" s="444">
        <f t="shared" ca="1" si="109"/>
        <v>-169942970.54626629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25">
      <c r="G1295" s="459"/>
      <c r="H1295" s="459">
        <v>1288</v>
      </c>
      <c r="I1295" s="444">
        <f t="shared" ca="1" si="110"/>
        <v>-169942970.54626629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-708095.7106094429</v>
      </c>
      <c r="L1295" s="444">
        <f t="shared" ca="1" si="109"/>
        <v>-170651066.25687572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25">
      <c r="G1296" s="459"/>
      <c r="H1296" s="459">
        <v>1289</v>
      </c>
      <c r="I1296" s="444">
        <f t="shared" ca="1" si="110"/>
        <v>-170651066.25687572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-711046.10940364888</v>
      </c>
      <c r="L1296" s="444">
        <f t="shared" ca="1" si="109"/>
        <v>-171362112.36627936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25">
      <c r="G1297" s="459"/>
      <c r="H1297" s="459">
        <v>1290</v>
      </c>
      <c r="I1297" s="444">
        <f t="shared" ca="1" si="110"/>
        <v>-171362112.36627936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-714008.80152616405</v>
      </c>
      <c r="L1297" s="444">
        <f t="shared" ca="1" si="109"/>
        <v>-172076121.16780552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25">
      <c r="G1298" s="459"/>
      <c r="H1298" s="459">
        <v>1291</v>
      </c>
      <c r="I1298" s="444">
        <f t="shared" ca="1" si="110"/>
        <v>-172076121.16780552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-716983.83819918963</v>
      </c>
      <c r="L1298" s="444">
        <f t="shared" ca="1" si="109"/>
        <v>-172793105.00600472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25">
      <c r="G1299" s="459"/>
      <c r="H1299" s="459">
        <v>1292</v>
      </c>
      <c r="I1299" s="444">
        <f t="shared" ca="1" si="110"/>
        <v>-172793105.00600472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-719971.270858353</v>
      </c>
      <c r="L1299" s="444">
        <f t="shared" ca="1" si="109"/>
        <v>-173513076.27686307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25">
      <c r="G1300" s="459"/>
      <c r="H1300" s="459">
        <v>1293</v>
      </c>
      <c r="I1300" s="444">
        <f t="shared" ca="1" si="110"/>
        <v>-173513076.27686307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-722971.15115359612</v>
      </c>
      <c r="L1300" s="444">
        <f t="shared" ca="1" si="109"/>
        <v>-174236047.42801666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25">
      <c r="G1301" s="459"/>
      <c r="H1301" s="459">
        <v>1294</v>
      </c>
      <c r="I1301" s="444">
        <f t="shared" ca="1" si="110"/>
        <v>-174236047.42801666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-725983.53095006943</v>
      </c>
      <c r="L1301" s="444">
        <f t="shared" ca="1" si="109"/>
        <v>-174962030.95896673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25">
      <c r="G1302" s="459"/>
      <c r="H1302" s="459">
        <v>1295</v>
      </c>
      <c r="I1302" s="444">
        <f t="shared" ca="1" si="110"/>
        <v>-174962030.95896673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-729008.46232902806</v>
      </c>
      <c r="L1302" s="444">
        <f t="shared" ca="1" si="109"/>
        <v>-175691039.42129576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25">
      <c r="G1303" s="459"/>
      <c r="H1303" s="459">
        <v>1296</v>
      </c>
      <c r="I1303" s="444">
        <f t="shared" ca="1" si="110"/>
        <v>-175691039.42129576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-732045.99758873228</v>
      </c>
      <c r="L1303" s="444">
        <f t="shared" ca="1" si="109"/>
        <v>-176423085.41888449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25">
      <c r="G1304" s="459"/>
      <c r="H1304" s="459">
        <v>1297</v>
      </c>
      <c r="I1304" s="444">
        <f t="shared" ca="1" si="110"/>
        <v>-176423085.41888449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-735096.18924535206</v>
      </c>
      <c r="L1304" s="444">
        <f t="shared" ca="1" si="109"/>
        <v>-177158181.60812983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25">
      <c r="G1305" s="459"/>
      <c r="H1305" s="459">
        <v>1298</v>
      </c>
      <c r="I1305" s="444">
        <f t="shared" ca="1" si="110"/>
        <v>-177158181.60812983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-738159.09003387426</v>
      </c>
      <c r="L1305" s="444">
        <f t="shared" ca="1" si="109"/>
        <v>-177896340.69816372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25">
      <c r="G1306" s="459"/>
      <c r="H1306" s="459">
        <v>1299</v>
      </c>
      <c r="I1306" s="444">
        <f t="shared" ca="1" si="110"/>
        <v>-177896340.69816372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-741234.75290901551</v>
      </c>
      <c r="L1306" s="444">
        <f t="shared" ca="1" si="109"/>
        <v>-178637575.45107272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25">
      <c r="G1307" s="459"/>
      <c r="H1307" s="459">
        <v>1300</v>
      </c>
      <c r="I1307" s="444">
        <f t="shared" ca="1" si="110"/>
        <v>-178637575.45107272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-744323.23104613635</v>
      </c>
      <c r="L1307" s="444">
        <f t="shared" ca="1" si="109"/>
        <v>-179381898.68211886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25">
      <c r="G1308" s="459"/>
      <c r="H1308" s="459">
        <v>1301</v>
      </c>
      <c r="I1308" s="444">
        <f t="shared" ca="1" si="110"/>
        <v>-179381898.68211886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-747424.57784216187</v>
      </c>
      <c r="L1308" s="444">
        <f t="shared" ca="1" si="109"/>
        <v>-180129323.25996104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25">
      <c r="G1309" s="459"/>
      <c r="H1309" s="459">
        <v>1302</v>
      </c>
      <c r="I1309" s="444">
        <f t="shared" ca="1" si="110"/>
        <v>-180129323.25996104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-750538.84691650432</v>
      </c>
      <c r="L1309" s="444">
        <f t="shared" ca="1" si="109"/>
        <v>-180879862.10687754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25">
      <c r="G1310" s="459"/>
      <c r="H1310" s="459">
        <v>1303</v>
      </c>
      <c r="I1310" s="444">
        <f t="shared" ca="1" si="110"/>
        <v>-180879862.10687754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-753666.09211198974</v>
      </c>
      <c r="L1310" s="444">
        <f t="shared" ca="1" si="109"/>
        <v>-181633528.19898951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25">
      <c r="G1311" s="459"/>
      <c r="H1311" s="459">
        <v>1304</v>
      </c>
      <c r="I1311" s="444">
        <f t="shared" ca="1" si="110"/>
        <v>-181633528.19898951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-756806.36749578966</v>
      </c>
      <c r="L1311" s="444">
        <f t="shared" ca="1" si="109"/>
        <v>-182390334.56648529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25">
      <c r="G1312" s="459"/>
      <c r="H1312" s="459">
        <v>1305</v>
      </c>
      <c r="I1312" s="444">
        <f t="shared" ca="1" si="110"/>
        <v>-182390334.56648529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-759959.72736035532</v>
      </c>
      <c r="L1312" s="444">
        <f t="shared" ca="1" si="109"/>
        <v>-183150294.29384565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25">
      <c r="G1313" s="459"/>
      <c r="H1313" s="459">
        <v>1306</v>
      </c>
      <c r="I1313" s="444">
        <f t="shared" ca="1" si="110"/>
        <v>-183150294.29384565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-763126.22622435691</v>
      </c>
      <c r="L1313" s="444">
        <f t="shared" ca="1" si="109"/>
        <v>-183913420.52007002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25">
      <c r="G1314" s="459"/>
      <c r="H1314" s="459">
        <v>1307</v>
      </c>
      <c r="I1314" s="444">
        <f t="shared" ca="1" si="110"/>
        <v>-183913420.52007002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-766305.91883362504</v>
      </c>
      <c r="L1314" s="444">
        <f t="shared" ca="1" si="109"/>
        <v>-184679726.43890363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25">
      <c r="G1315" s="459"/>
      <c r="H1315" s="459">
        <v>1308</v>
      </c>
      <c r="I1315" s="444">
        <f t="shared" ca="1" si="110"/>
        <v>-184679726.43890363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-769498.86016209843</v>
      </c>
      <c r="L1315" s="444">
        <f t="shared" ca="1" si="109"/>
        <v>-185449225.29906574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25">
      <c r="G1316" s="459"/>
      <c r="H1316" s="459">
        <v>1309</v>
      </c>
      <c r="I1316" s="444">
        <f t="shared" ca="1" si="110"/>
        <v>-185449225.29906574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-772705.1054127739</v>
      </c>
      <c r="L1316" s="444">
        <f t="shared" ca="1" si="109"/>
        <v>-186221930.40447852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25">
      <c r="G1317" s="459"/>
      <c r="H1317" s="459">
        <v>1310</v>
      </c>
      <c r="I1317" s="444">
        <f t="shared" ca="1" si="110"/>
        <v>-186221930.40447852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-775924.71001866052</v>
      </c>
      <c r="L1317" s="444">
        <f t="shared" ca="1" si="109"/>
        <v>-186997855.11449718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25">
      <c r="G1318" s="459"/>
      <c r="H1318" s="459">
        <v>1311</v>
      </c>
      <c r="I1318" s="444">
        <f t="shared" ca="1" si="110"/>
        <v>-186997855.11449718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-779157.72964373825</v>
      </c>
      <c r="L1318" s="444">
        <f t="shared" ca="1" si="109"/>
        <v>-187777012.84414092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25">
      <c r="G1319" s="459"/>
      <c r="H1319" s="459">
        <v>1312</v>
      </c>
      <c r="I1319" s="444">
        <f t="shared" ca="1" si="110"/>
        <v>-187777012.84414092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-782404.22018392046</v>
      </c>
      <c r="L1319" s="444">
        <f t="shared" ca="1" si="109"/>
        <v>-188559417.06432483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25">
      <c r="G1320" s="459"/>
      <c r="H1320" s="459">
        <v>1313</v>
      </c>
      <c r="I1320" s="444">
        <f t="shared" ca="1" si="110"/>
        <v>-188559417.06432483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-785664.23776802013</v>
      </c>
      <c r="L1320" s="444">
        <f t="shared" ca="1" si="109"/>
        <v>-189345081.30209285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25">
      <c r="G1321" s="459"/>
      <c r="H1321" s="459">
        <v>1314</v>
      </c>
      <c r="I1321" s="444">
        <f t="shared" ca="1" si="110"/>
        <v>-189345081.30209285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-788937.8387587202</v>
      </c>
      <c r="L1321" s="444">
        <f t="shared" ca="1" si="109"/>
        <v>-190134019.14085156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25">
      <c r="G1322" s="459"/>
      <c r="H1322" s="459">
        <v>1315</v>
      </c>
      <c r="I1322" s="444">
        <f t="shared" ca="1" si="110"/>
        <v>-190134019.14085156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-792225.07975354814</v>
      </c>
      <c r="L1322" s="444">
        <f t="shared" ca="1" si="109"/>
        <v>-190926244.22060511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25">
      <c r="G1323" s="459"/>
      <c r="H1323" s="459">
        <v>1316</v>
      </c>
      <c r="I1323" s="444">
        <f t="shared" ca="1" si="110"/>
        <v>-190926244.22060511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-795526.01758585463</v>
      </c>
      <c r="L1323" s="444">
        <f t="shared" ca="1" si="109"/>
        <v>-191721770.23819095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25">
      <c r="G1324" s="459"/>
      <c r="H1324" s="459">
        <v>1317</v>
      </c>
      <c r="I1324" s="444">
        <f t="shared" ca="1" si="110"/>
        <v>-191721770.23819095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-798840.70932579564</v>
      </c>
      <c r="L1324" s="444">
        <f t="shared" ca="1" si="109"/>
        <v>-192520610.94751674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25">
      <c r="G1325" s="459"/>
      <c r="H1325" s="459">
        <v>1318</v>
      </c>
      <c r="I1325" s="444">
        <f t="shared" ca="1" si="110"/>
        <v>-192520610.94751674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-802169.21228131978</v>
      </c>
      <c r="L1325" s="444">
        <f t="shared" ca="1" si="109"/>
        <v>-193322780.15979806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25">
      <c r="G1326" s="459"/>
      <c r="H1326" s="459">
        <v>1319</v>
      </c>
      <c r="I1326" s="444">
        <f t="shared" ca="1" si="110"/>
        <v>-193322780.15979806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-805511.58399915858</v>
      </c>
      <c r="L1326" s="444">
        <f t="shared" ca="1" si="109"/>
        <v>-194128291.74379721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25">
      <c r="G1327" s="459"/>
      <c r="H1327" s="459">
        <v>1320</v>
      </c>
      <c r="I1327" s="444">
        <f t="shared" ca="1" si="110"/>
        <v>-194128291.74379721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-808867.88226582168</v>
      </c>
      <c r="L1327" s="444">
        <f t="shared" ca="1" si="109"/>
        <v>-194937159.62606305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25">
      <c r="G1328" s="459"/>
      <c r="H1328" s="459">
        <v>1321</v>
      </c>
      <c r="I1328" s="444">
        <f t="shared" ca="1" si="110"/>
        <v>-194937159.62606305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-812238.16510859597</v>
      </c>
      <c r="L1328" s="444">
        <f t="shared" ca="1" si="109"/>
        <v>-195749397.79117164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25">
      <c r="G1329" s="459"/>
      <c r="H1329" s="459">
        <v>1322</v>
      </c>
      <c r="I1329" s="444">
        <f t="shared" ca="1" si="110"/>
        <v>-195749397.79117164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-815622.49079654855</v>
      </c>
      <c r="L1329" s="444">
        <f t="shared" ca="1" si="109"/>
        <v>-196565020.28196818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25">
      <c r="G1330" s="459"/>
      <c r="H1330" s="459">
        <v>1323</v>
      </c>
      <c r="I1330" s="444">
        <f t="shared" ca="1" si="110"/>
        <v>-196565020.28196818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-819020.91784153401</v>
      </c>
      <c r="L1330" s="444">
        <f t="shared" ca="1" si="109"/>
        <v>-197384041.1998097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25">
      <c r="G1331" s="459"/>
      <c r="H1331" s="459">
        <v>1324</v>
      </c>
      <c r="I1331" s="444">
        <f t="shared" ca="1" si="110"/>
        <v>-197384041.1998097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-822433.5049992071</v>
      </c>
      <c r="L1331" s="444">
        <f t="shared" ca="1" si="109"/>
        <v>-198206474.70480892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25">
      <c r="G1332" s="459"/>
      <c r="H1332" s="459">
        <v>1325</v>
      </c>
      <c r="I1332" s="444">
        <f t="shared" ca="1" si="110"/>
        <v>-198206474.70480892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-825860.3112700372</v>
      </c>
      <c r="L1332" s="444">
        <f t="shared" ca="1" si="109"/>
        <v>-199032335.01607895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25">
      <c r="G1333" s="459"/>
      <c r="H1333" s="459">
        <v>1326</v>
      </c>
      <c r="I1333" s="444">
        <f t="shared" ca="1" si="110"/>
        <v>-199032335.01607895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-829301.39590032899</v>
      </c>
      <c r="L1333" s="444">
        <f t="shared" ca="1" si="109"/>
        <v>-199861636.41197929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25">
      <c r="G1334" s="459"/>
      <c r="H1334" s="459">
        <v>1327</v>
      </c>
      <c r="I1334" s="444">
        <f t="shared" ca="1" si="110"/>
        <v>-199861636.41197929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-832756.81838324701</v>
      </c>
      <c r="L1334" s="444">
        <f t="shared" ca="1" si="109"/>
        <v>-200694393.23036253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25">
      <c r="G1335" s="459"/>
      <c r="H1335" s="459">
        <v>1328</v>
      </c>
      <c r="I1335" s="444">
        <f t="shared" ca="1" si="110"/>
        <v>-200694393.23036253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-836226.63845984393</v>
      </c>
      <c r="L1335" s="444">
        <f t="shared" ca="1" si="109"/>
        <v>-201530619.86882237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25">
      <c r="G1336" s="459"/>
      <c r="H1336" s="459">
        <v>1329</v>
      </c>
      <c r="I1336" s="444">
        <f t="shared" ca="1" si="110"/>
        <v>-201530619.86882237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-839710.9161200932</v>
      </c>
      <c r="L1336" s="444">
        <f t="shared" ca="1" si="109"/>
        <v>-202370330.78494245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25">
      <c r="G1337" s="459"/>
      <c r="H1337" s="459">
        <v>1330</v>
      </c>
      <c r="I1337" s="444">
        <f t="shared" ca="1" si="110"/>
        <v>-202370330.78494245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-843209.71160392684</v>
      </c>
      <c r="L1337" s="444">
        <f t="shared" ca="1" si="109"/>
        <v>-203213540.49654639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25">
      <c r="G1338" s="459"/>
      <c r="H1338" s="459">
        <v>1331</v>
      </c>
      <c r="I1338" s="444">
        <f t="shared" ca="1" si="110"/>
        <v>-203213540.49654639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-846723.0854022766</v>
      </c>
      <c r="L1338" s="444">
        <f t="shared" ca="1" si="109"/>
        <v>-204060263.58194867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25">
      <c r="G1339" s="459"/>
      <c r="H1339" s="459">
        <v>1332</v>
      </c>
      <c r="I1339" s="444">
        <f t="shared" ca="1" si="110"/>
        <v>-204060263.58194867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-850251.09825811943</v>
      </c>
      <c r="L1339" s="444">
        <f t="shared" ca="1" si="109"/>
        <v>-204910514.68020678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25">
      <c r="G1340" s="459"/>
      <c r="H1340" s="459">
        <v>1333</v>
      </c>
      <c r="I1340" s="444">
        <f t="shared" ca="1" si="110"/>
        <v>-204910514.68020678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-853793.81116752827</v>
      </c>
      <c r="L1340" s="444">
        <f t="shared" ca="1" si="109"/>
        <v>-205764308.49137431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25">
      <c r="G1341" s="459"/>
      <c r="H1341" s="459">
        <v>1334</v>
      </c>
      <c r="I1341" s="444">
        <f t="shared" ca="1" si="110"/>
        <v>-205764308.49137431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-857351.28538072633</v>
      </c>
      <c r="L1341" s="444">
        <f t="shared" ca="1" si="109"/>
        <v>-206621659.77675503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25">
      <c r="G1342" s="459"/>
      <c r="H1342" s="459">
        <v>1335</v>
      </c>
      <c r="I1342" s="444">
        <f t="shared" ca="1" si="110"/>
        <v>-206621659.77675503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-860923.58240314596</v>
      </c>
      <c r="L1342" s="444">
        <f t="shared" ca="1" si="109"/>
        <v>-207482583.35915819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25">
      <c r="G1343" s="459"/>
      <c r="H1343" s="459">
        <v>1336</v>
      </c>
      <c r="I1343" s="444">
        <f t="shared" ca="1" si="110"/>
        <v>-207482583.35915819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-864510.76399649249</v>
      </c>
      <c r="L1343" s="444">
        <f t="shared" ca="1" si="109"/>
        <v>-208347094.12315467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25">
      <c r="G1344" s="459"/>
      <c r="H1344" s="459">
        <v>1337</v>
      </c>
      <c r="I1344" s="444">
        <f t="shared" ca="1" si="110"/>
        <v>-208347094.12315467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-868112.89217981114</v>
      </c>
      <c r="L1344" s="444">
        <f t="shared" ca="1" si="109"/>
        <v>-209215207.01533449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25">
      <c r="G1345" s="459"/>
      <c r="H1345" s="459">
        <v>1338</v>
      </c>
      <c r="I1345" s="444">
        <f t="shared" ca="1" si="110"/>
        <v>-209215207.01533449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-871730.02923056029</v>
      </c>
      <c r="L1345" s="444">
        <f t="shared" ca="1" si="109"/>
        <v>-210086937.04456505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25">
      <c r="G1346" s="459"/>
      <c r="H1346" s="459">
        <v>1339</v>
      </c>
      <c r="I1346" s="444">
        <f t="shared" ca="1" si="110"/>
        <v>-210086937.04456505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-875362.23768568772</v>
      </c>
      <c r="L1346" s="444">
        <f t="shared" ca="1" si="109"/>
        <v>-210962299.28225073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25">
      <c r="G1347" s="459"/>
      <c r="H1347" s="459">
        <v>1340</v>
      </c>
      <c r="I1347" s="444">
        <f t="shared" ca="1" si="110"/>
        <v>-210962299.28225073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-879009.58034271142</v>
      </c>
      <c r="L1347" s="444">
        <f t="shared" ca="1" si="109"/>
        <v>-211841308.86259344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25">
      <c r="G1348" s="459"/>
      <c r="H1348" s="459">
        <v>1341</v>
      </c>
      <c r="I1348" s="444">
        <f t="shared" ca="1" si="110"/>
        <v>-211841308.86259344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-882672.12026080594</v>
      </c>
      <c r="L1348" s="444">
        <f t="shared" ca="1" si="109"/>
        <v>-212723980.98285425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25">
      <c r="G1349" s="459"/>
      <c r="H1349" s="459">
        <v>1342</v>
      </c>
      <c r="I1349" s="444">
        <f t="shared" ca="1" si="110"/>
        <v>-212723980.98285425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-886349.92076189269</v>
      </c>
      <c r="L1349" s="444">
        <f t="shared" ca="1" si="109"/>
        <v>-213610330.90361613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25">
      <c r="G1350" s="459"/>
      <c r="H1350" s="459">
        <v>1343</v>
      </c>
      <c r="I1350" s="444">
        <f t="shared" ca="1" si="110"/>
        <v>-213610330.90361613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-890043.04543173383</v>
      </c>
      <c r="L1350" s="444">
        <f t="shared" ca="1" si="109"/>
        <v>-214500373.94904786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25">
      <c r="G1351" s="459"/>
      <c r="H1351" s="459">
        <v>1344</v>
      </c>
      <c r="I1351" s="444">
        <f t="shared" ca="1" si="110"/>
        <v>-214500373.94904786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-893751.55812103266</v>
      </c>
      <c r="L1351" s="444">
        <f t="shared" ca="1" si="109"/>
        <v>-215394125.50716889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25">
      <c r="G1352" s="459"/>
      <c r="H1352" s="459">
        <v>1345</v>
      </c>
      <c r="I1352" s="444">
        <f t="shared" ca="1" si="110"/>
        <v>-215394125.50716889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-897475.52294653701</v>
      </c>
      <c r="L1352" s="444">
        <f t="shared" ca="1" si="109"/>
        <v>-216291601.03011543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25">
      <c r="G1353" s="459"/>
      <c r="H1353" s="459">
        <v>1346</v>
      </c>
      <c r="I1353" s="444">
        <f t="shared" ca="1" si="110"/>
        <v>-216291601.03011543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-901215.00429214758</v>
      </c>
      <c r="L1353" s="444">
        <f t="shared" ca="1" si="109"/>
        <v>-217192816.03440759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25">
      <c r="G1354" s="459"/>
      <c r="H1354" s="459">
        <v>1347</v>
      </c>
      <c r="I1354" s="444">
        <f t="shared" ca="1" si="110"/>
        <v>-217192816.03440759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-904970.06681003154</v>
      </c>
      <c r="L1354" s="444">
        <f t="shared" ca="1" si="109"/>
        <v>-218097786.10121763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25">
      <c r="G1355" s="459"/>
      <c r="H1355" s="459">
        <v>1348</v>
      </c>
      <c r="I1355" s="444">
        <f t="shared" ca="1" si="110"/>
        <v>-218097786.10121763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-908740.77542174025</v>
      </c>
      <c r="L1355" s="444">
        <f t="shared" ca="1" si="109"/>
        <v>-219006526.87663937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25">
      <c r="G1356" s="459"/>
      <c r="H1356" s="459">
        <v>1349</v>
      </c>
      <c r="I1356" s="444">
        <f t="shared" ca="1" si="110"/>
        <v>-219006526.87663937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-912527.19531933055</v>
      </c>
      <c r="L1356" s="444">
        <f t="shared" ca="1" si="109"/>
        <v>-219919054.07195869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25">
      <c r="G1357" s="459"/>
      <c r="H1357" s="459">
        <v>1350</v>
      </c>
      <c r="I1357" s="444">
        <f t="shared" ca="1" si="110"/>
        <v>-219919054.07195869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-916329.3919664945</v>
      </c>
      <c r="L1357" s="444">
        <f t="shared" ca="1" si="109"/>
        <v>-220835383.46392518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25">
      <c r="G1358" s="459"/>
      <c r="H1358" s="459">
        <v>1351</v>
      </c>
      <c r="I1358" s="444">
        <f t="shared" ca="1" si="110"/>
        <v>-220835383.46392518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-920147.43109968829</v>
      </c>
      <c r="L1358" s="444">
        <f t="shared" ca="1" si="109"/>
        <v>-221755530.89502487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25">
      <c r="G1359" s="459"/>
      <c r="H1359" s="459">
        <v>1352</v>
      </c>
      <c r="I1359" s="444">
        <f t="shared" ca="1" si="110"/>
        <v>-221755530.89502487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-923981.37872927031</v>
      </c>
      <c r="L1359" s="444">
        <f t="shared" ca="1" si="109"/>
        <v>-222679512.27375415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25">
      <c r="G1360" s="459"/>
      <c r="H1360" s="459">
        <v>1353</v>
      </c>
      <c r="I1360" s="444">
        <f t="shared" ca="1" si="110"/>
        <v>-222679512.27375415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-927831.30114064226</v>
      </c>
      <c r="L1360" s="444">
        <f t="shared" ca="1" si="109"/>
        <v>-223607343.57489479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25">
      <c r="G1361" s="459"/>
      <c r="H1361" s="459">
        <v>1354</v>
      </c>
      <c r="I1361" s="444">
        <f t="shared" ca="1" si="110"/>
        <v>-223607343.57489479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-931697.26489539491</v>
      </c>
      <c r="L1361" s="444">
        <f t="shared" ca="1" si="109"/>
        <v>-224539040.8397902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25">
      <c r="G1362" s="459"/>
      <c r="H1362" s="459">
        <v>1355</v>
      </c>
      <c r="I1362" s="444">
        <f t="shared" ca="1" si="110"/>
        <v>-224539040.8397902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-935579.33683245908</v>
      </c>
      <c r="L1362" s="444">
        <f t="shared" ca="1" si="109"/>
        <v>-225474620.17662266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25">
      <c r="G1363" s="459"/>
      <c r="H1363" s="459">
        <v>1356</v>
      </c>
      <c r="I1363" s="444">
        <f t="shared" ca="1" si="110"/>
        <v>-225474620.17662266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-939477.58406926109</v>
      </c>
      <c r="L1363" s="444">
        <f t="shared" ca="1" si="109"/>
        <v>-226414097.76069191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25">
      <c r="G1364" s="459"/>
      <c r="H1364" s="459">
        <v>1357</v>
      </c>
      <c r="I1364" s="444">
        <f t="shared" ca="1" si="110"/>
        <v>-226414097.76069191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-943392.07400288293</v>
      </c>
      <c r="L1364" s="444">
        <f t="shared" ca="1" si="109"/>
        <v>-227357489.8346948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25">
      <c r="G1365" s="459"/>
      <c r="H1365" s="459">
        <v>1358</v>
      </c>
      <c r="I1365" s="444">
        <f t="shared" ca="1" si="110"/>
        <v>-227357489.8346948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-947322.87431122828</v>
      </c>
      <c r="L1365" s="444">
        <f t="shared" ca="1" si="109"/>
        <v>-228304812.70900604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25">
      <c r="G1366" s="459"/>
      <c r="H1366" s="459">
        <v>1359</v>
      </c>
      <c r="I1366" s="444">
        <f t="shared" ca="1" si="110"/>
        <v>-228304812.70900604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-951270.05295419169</v>
      </c>
      <c r="L1366" s="444">
        <f t="shared" ca="1" si="109"/>
        <v>-229256082.76196024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25">
      <c r="G1367" s="459"/>
      <c r="H1367" s="459">
        <v>1360</v>
      </c>
      <c r="I1367" s="444">
        <f t="shared" ca="1" si="110"/>
        <v>-229256082.76196024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-955233.67817483423</v>
      </c>
      <c r="L1367" s="444">
        <f t="shared" ca="1" si="109"/>
        <v>-230211316.44013506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25">
      <c r="G1368" s="459"/>
      <c r="H1368" s="459">
        <v>1361</v>
      </c>
      <c r="I1368" s="444">
        <f t="shared" ca="1" si="110"/>
        <v>-230211316.44013506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-959213.81850056269</v>
      </c>
      <c r="L1368" s="444">
        <f t="shared" ca="1" si="109"/>
        <v>-231170530.25863561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25">
      <c r="G1369" s="459"/>
      <c r="H1369" s="459">
        <v>1362</v>
      </c>
      <c r="I1369" s="444">
        <f t="shared" ca="1" si="110"/>
        <v>-231170530.25863561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-963210.54274431488</v>
      </c>
      <c r="L1369" s="444">
        <f t="shared" ca="1" si="109"/>
        <v>-232133740.80137992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25">
      <c r="G1370" s="459"/>
      <c r="H1370" s="459">
        <v>1363</v>
      </c>
      <c r="I1370" s="444">
        <f t="shared" ca="1" si="110"/>
        <v>-232133740.80137992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-967223.92000574968</v>
      </c>
      <c r="L1370" s="444">
        <f t="shared" ca="1" si="109"/>
        <v>-233100964.72138566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25">
      <c r="G1371" s="459"/>
      <c r="H1371" s="459">
        <v>1364</v>
      </c>
      <c r="I1371" s="444">
        <f t="shared" ca="1" si="110"/>
        <v>-233100964.72138566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-971254.01967244025</v>
      </c>
      <c r="L1371" s="444">
        <f t="shared" ca="1" si="109"/>
        <v>-234072218.74105811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25">
      <c r="G1372" s="459"/>
      <c r="H1372" s="459">
        <v>1365</v>
      </c>
      <c r="I1372" s="444">
        <f t="shared" ca="1" si="110"/>
        <v>-234072218.74105811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-975300.91142107546</v>
      </c>
      <c r="L1372" s="444">
        <f t="shared" ca="1" si="109"/>
        <v>-235047519.65247917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25">
      <c r="G1373" s="459"/>
      <c r="H1373" s="459">
        <v>1366</v>
      </c>
      <c r="I1373" s="444">
        <f t="shared" ca="1" si="110"/>
        <v>-235047519.65247917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-979364.66521866317</v>
      </c>
      <c r="L1373" s="444">
        <f t="shared" ca="1" si="109"/>
        <v>-236026884.31769782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25">
      <c r="G1374" s="459"/>
      <c r="H1374" s="459">
        <v>1367</v>
      </c>
      <c r="I1374" s="444">
        <f t="shared" ca="1" si="110"/>
        <v>-236026884.31769782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-983445.35132374102</v>
      </c>
      <c r="L1374" s="444">
        <f t="shared" ca="1" si="109"/>
        <v>-237010329.66902158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25">
      <c r="G1375" s="459"/>
      <c r="H1375" s="459">
        <v>1368</v>
      </c>
      <c r="I1375" s="444">
        <f t="shared" ca="1" si="110"/>
        <v>-237010329.66902158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-987543.04028758989</v>
      </c>
      <c r="L1375" s="444">
        <f t="shared" ca="1" si="109"/>
        <v>-237997872.70930916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25">
      <c r="G1376" s="459"/>
      <c r="H1376" s="459">
        <v>1369</v>
      </c>
      <c r="I1376" s="444">
        <f t="shared" ca="1" si="110"/>
        <v>-237997872.70930916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-991657.8029554548</v>
      </c>
      <c r="L1376" s="444">
        <f t="shared" ca="1" si="109"/>
        <v>-238989530.51226461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25">
      <c r="G1377" s="459"/>
      <c r="H1377" s="459">
        <v>1370</v>
      </c>
      <c r="I1377" s="444">
        <f t="shared" ca="1" si="110"/>
        <v>-238989530.51226461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-995789.7104677693</v>
      </c>
      <c r="L1377" s="444">
        <f t="shared" ca="1" si="109"/>
        <v>-239985320.22273237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25">
      <c r="G1378" s="459"/>
      <c r="H1378" s="459">
        <v>1371</v>
      </c>
      <c r="I1378" s="444">
        <f t="shared" ca="1" si="110"/>
        <v>-239985320.22273237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-999938.83426138479</v>
      </c>
      <c r="L1378" s="444">
        <f t="shared" ca="1" si="109"/>
        <v>-240985259.05699375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25">
      <c r="G1379" s="459"/>
      <c r="H1379" s="459">
        <v>1372</v>
      </c>
      <c r="I1379" s="444">
        <f t="shared" ca="1" si="110"/>
        <v>-240985259.05699375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-1004105.2460708072</v>
      </c>
      <c r="L1379" s="444">
        <f t="shared" ca="1" si="109"/>
        <v>-241989364.30306455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25">
      <c r="G1380" s="459"/>
      <c r="H1380" s="459">
        <v>1373</v>
      </c>
      <c r="I1380" s="444">
        <f t="shared" ca="1" si="110"/>
        <v>-241989364.30306455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-1008289.0179294356</v>
      </c>
      <c r="L1380" s="444">
        <f t="shared" ca="1" si="109"/>
        <v>-242997653.32099399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25">
      <c r="G1381" s="459"/>
      <c r="H1381" s="459">
        <v>1374</v>
      </c>
      <c r="I1381" s="444">
        <f t="shared" ca="1" si="110"/>
        <v>-242997653.32099399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-1012490.2221708082</v>
      </c>
      <c r="L1381" s="444">
        <f t="shared" ca="1" si="109"/>
        <v>-244010143.54316479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25">
      <c r="G1382" s="459"/>
      <c r="H1382" s="459">
        <v>1375</v>
      </c>
      <c r="I1382" s="444">
        <f t="shared" ca="1" si="110"/>
        <v>-244010143.54316479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-1016708.9314298533</v>
      </c>
      <c r="L1382" s="444">
        <f t="shared" ca="1" si="109"/>
        <v>-245026852.47459465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25">
      <c r="G1383" s="459"/>
      <c r="H1383" s="459">
        <v>1376</v>
      </c>
      <c r="I1383" s="444">
        <f t="shared" ca="1" si="110"/>
        <v>-245026852.47459465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-1020945.2186441444</v>
      </c>
      <c r="L1383" s="444">
        <f t="shared" ca="1" si="109"/>
        <v>-246047797.69323879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25">
      <c r="G1384" s="459"/>
      <c r="H1384" s="459">
        <v>1377</v>
      </c>
      <c r="I1384" s="444">
        <f t="shared" ca="1" si="110"/>
        <v>-246047797.69323879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-1025199.1570551618</v>
      </c>
      <c r="L1384" s="444">
        <f t="shared" ca="1" si="109"/>
        <v>-247072996.85029396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25">
      <c r="G1385" s="459"/>
      <c r="H1385" s="459">
        <v>1378</v>
      </c>
      <c r="I1385" s="444">
        <f t="shared" ca="1" si="110"/>
        <v>-247072996.85029396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-1029470.8202095581</v>
      </c>
      <c r="L1385" s="444">
        <f t="shared" ca="1" si="109"/>
        <v>-248102467.67050353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25">
      <c r="G1386" s="459"/>
      <c r="H1386" s="459">
        <v>1379</v>
      </c>
      <c r="I1386" s="444">
        <f t="shared" ca="1" si="110"/>
        <v>-248102467.67050353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-1033760.2819604313</v>
      </c>
      <c r="L1386" s="444">
        <f t="shared" ca="1" si="109"/>
        <v>-249136227.95246395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25">
      <c r="G1387" s="459"/>
      <c r="H1387" s="459">
        <v>1380</v>
      </c>
      <c r="I1387" s="444">
        <f t="shared" ca="1" si="110"/>
        <v>-249136227.95246395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-1038067.6164685998</v>
      </c>
      <c r="L1387" s="444">
        <f t="shared" ca="1" si="109"/>
        <v>-250174295.56893256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25">
      <c r="G1388" s="459"/>
      <c r="H1388" s="459">
        <v>1381</v>
      </c>
      <c r="I1388" s="444">
        <f t="shared" ca="1" si="110"/>
        <v>-250174295.56893256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-1042392.8982038856</v>
      </c>
      <c r="L1388" s="444">
        <f t="shared" ca="1" si="109"/>
        <v>-251216688.46713644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25">
      <c r="G1389" s="459"/>
      <c r="H1389" s="459">
        <v>1382</v>
      </c>
      <c r="I1389" s="444">
        <f t="shared" ca="1" si="110"/>
        <v>-251216688.46713644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-1046736.201946402</v>
      </c>
      <c r="L1389" s="444">
        <f t="shared" ca="1" si="109"/>
        <v>-252263424.66908285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25">
      <c r="G1390" s="459"/>
      <c r="H1390" s="459">
        <v>1383</v>
      </c>
      <c r="I1390" s="444">
        <f t="shared" ca="1" si="110"/>
        <v>-252263424.66908285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-1051097.6027878451</v>
      </c>
      <c r="L1390" s="444">
        <f t="shared" ca="1" si="109"/>
        <v>-253314522.2718707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25">
      <c r="G1391" s="459"/>
      <c r="H1391" s="459">
        <v>1384</v>
      </c>
      <c r="I1391" s="444">
        <f t="shared" ca="1" si="110"/>
        <v>-253314522.2718707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-1055477.1761327945</v>
      </c>
      <c r="L1391" s="444">
        <f t="shared" ca="1" si="109"/>
        <v>-254369999.4480035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25">
      <c r="G1392" s="459"/>
      <c r="H1392" s="459">
        <v>1385</v>
      </c>
      <c r="I1392" s="444">
        <f t="shared" ca="1" si="110"/>
        <v>-254369999.4480035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-1059874.9977000146</v>
      </c>
      <c r="L1392" s="444">
        <f t="shared" ca="1" si="109"/>
        <v>-255429874.44570351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25">
      <c r="G1393" s="459"/>
      <c r="H1393" s="459">
        <v>1386</v>
      </c>
      <c r="I1393" s="444">
        <f t="shared" ca="1" si="110"/>
        <v>-255429874.44570351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-1064291.1435237646</v>
      </c>
      <c r="L1393" s="444">
        <f t="shared" ca="1" si="109"/>
        <v>-256494165.58922726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25">
      <c r="G1394" s="459"/>
      <c r="H1394" s="459">
        <v>1387</v>
      </c>
      <c r="I1394" s="444">
        <f t="shared" ca="1" si="110"/>
        <v>-256494165.58922726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-1068725.6899551137</v>
      </c>
      <c r="L1394" s="444">
        <f t="shared" ca="1" si="109"/>
        <v>-257562891.27918237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25">
      <c r="G1395" s="459"/>
      <c r="H1395" s="459">
        <v>1388</v>
      </c>
      <c r="I1395" s="444">
        <f t="shared" ca="1" si="110"/>
        <v>-257562891.27918237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-1073178.71366326</v>
      </c>
      <c r="L1395" s="444">
        <f t="shared" ca="1" si="109"/>
        <v>-258636069.99284562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25">
      <c r="G1396" s="459"/>
      <c r="H1396" s="459">
        <v>1389</v>
      </c>
      <c r="I1396" s="444">
        <f t="shared" ca="1" si="110"/>
        <v>-258636069.99284562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-1077650.2916368567</v>
      </c>
      <c r="L1396" s="444">
        <f t="shared" ca="1" si="109"/>
        <v>-259713720.28448248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25">
      <c r="G1397" s="459"/>
      <c r="H1397" s="459">
        <v>1390</v>
      </c>
      <c r="I1397" s="444">
        <f t="shared" ca="1" si="110"/>
        <v>-259713720.28448248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-1082140.5011853436</v>
      </c>
      <c r="L1397" s="444">
        <f t="shared" ca="1" si="109"/>
        <v>-260795860.78566784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25">
      <c r="G1398" s="459"/>
      <c r="H1398" s="459">
        <v>1391</v>
      </c>
      <c r="I1398" s="444">
        <f t="shared" ca="1" si="110"/>
        <v>-260795860.78566784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-1086649.4199402826</v>
      </c>
      <c r="L1398" s="444">
        <f t="shared" ca="1" si="109"/>
        <v>-261882510.20560813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25">
      <c r="G1399" s="459"/>
      <c r="H1399" s="459">
        <v>1392</v>
      </c>
      <c r="I1399" s="444">
        <f t="shared" ca="1" si="110"/>
        <v>-261882510.20560813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-1091177.1258567006</v>
      </c>
      <c r="L1399" s="444">
        <f t="shared" ca="1" si="109"/>
        <v>-262973687.33146483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25">
      <c r="G1400" s="459"/>
      <c r="H1400" s="459">
        <v>1393</v>
      </c>
      <c r="I1400" s="444">
        <f t="shared" ca="1" si="110"/>
        <v>-262973687.33146483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-1095723.6972144367</v>
      </c>
      <c r="L1400" s="444">
        <f t="shared" ca="1" si="109"/>
        <v>-264069411.02867925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25">
      <c r="G1401" s="459"/>
      <c r="H1401" s="459">
        <v>1394</v>
      </c>
      <c r="I1401" s="444">
        <f t="shared" ca="1" si="110"/>
        <v>-264069411.02867925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-1100289.212619497</v>
      </c>
      <c r="L1401" s="444">
        <f t="shared" ca="1" si="109"/>
        <v>-265169700.24129874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25">
      <c r="G1402" s="459"/>
      <c r="H1402" s="459">
        <v>1395</v>
      </c>
      <c r="I1402" s="444">
        <f t="shared" ca="1" si="110"/>
        <v>-265169700.24129874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-1104873.7510054114</v>
      </c>
      <c r="L1402" s="444">
        <f t="shared" ca="1" si="109"/>
        <v>-266274573.99230415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25">
      <c r="G1403" s="459"/>
      <c r="H1403" s="459">
        <v>1396</v>
      </c>
      <c r="I1403" s="444">
        <f t="shared" ca="1" si="110"/>
        <v>-266274573.99230415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-1109477.3916346007</v>
      </c>
      <c r="L1403" s="444">
        <f t="shared" ca="1" si="109"/>
        <v>-267384051.38393876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25">
      <c r="G1404" s="459"/>
      <c r="H1404" s="459">
        <v>1397</v>
      </c>
      <c r="I1404" s="444">
        <f t="shared" ca="1" si="110"/>
        <v>-267384051.38393876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-1114100.214099745</v>
      </c>
      <c r="L1404" s="444">
        <f t="shared" ca="1" si="109"/>
        <v>-268498151.59803849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25">
      <c r="G1405" s="459"/>
      <c r="H1405" s="459">
        <v>1398</v>
      </c>
      <c r="I1405" s="444">
        <f t="shared" ca="1" si="110"/>
        <v>-268498151.59803849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-1118742.2983251603</v>
      </c>
      <c r="L1405" s="444">
        <f t="shared" ca="1" si="109"/>
        <v>-269616893.89636368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25">
      <c r="G1406" s="459"/>
      <c r="H1406" s="459">
        <v>1399</v>
      </c>
      <c r="I1406" s="444">
        <f t="shared" ca="1" si="110"/>
        <v>-269616893.89636368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-1123403.7245681819</v>
      </c>
      <c r="L1406" s="444">
        <f t="shared" ca="1" si="109"/>
        <v>-270740297.62093186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25">
      <c r="G1407" s="459"/>
      <c r="H1407" s="459">
        <v>1400</v>
      </c>
      <c r="I1407" s="444">
        <f t="shared" ca="1" si="110"/>
        <v>-270740297.62093186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-1128084.5734205495</v>
      </c>
      <c r="L1407" s="444">
        <f t="shared" ca="1" si="109"/>
        <v>-271868382.19435239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25">
      <c r="G1408" s="459"/>
      <c r="H1408" s="459">
        <v>1401</v>
      </c>
      <c r="I1408" s="444">
        <f t="shared" ca="1" si="110"/>
        <v>-271868382.19435239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-1132784.9258098016</v>
      </c>
      <c r="L1408" s="444">
        <f t="shared" ca="1" si="109"/>
        <v>-273001167.12016219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25">
      <c r="G1409" s="459"/>
      <c r="H1409" s="459">
        <v>1402</v>
      </c>
      <c r="I1409" s="444">
        <f t="shared" ca="1" si="110"/>
        <v>-273001167.12016219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-1137504.8630006758</v>
      </c>
      <c r="L1409" s="444">
        <f t="shared" ca="1" si="109"/>
        <v>-274138671.98316288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25">
      <c r="G1410" s="459"/>
      <c r="H1410" s="459">
        <v>1403</v>
      </c>
      <c r="I1410" s="444">
        <f t="shared" ca="1" si="110"/>
        <v>-274138671.98316288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-1142244.4665965119</v>
      </c>
      <c r="L1410" s="444">
        <f t="shared" ca="1" si="109"/>
        <v>-275280916.44975936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25">
      <c r="G1411" s="459"/>
      <c r="H1411" s="459">
        <v>1404</v>
      </c>
      <c r="I1411" s="444">
        <f t="shared" ca="1" si="110"/>
        <v>-275280916.44975936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-1147003.8185406639</v>
      </c>
      <c r="L1411" s="444">
        <f t="shared" ca="1" si="109"/>
        <v>-276427920.26830006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25">
      <c r="G1412" s="459"/>
      <c r="H1412" s="459">
        <v>1405</v>
      </c>
      <c r="I1412" s="444">
        <f t="shared" ca="1" si="110"/>
        <v>-276427920.26830006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-1151783.0011179168</v>
      </c>
      <c r="L1412" s="444">
        <f t="shared" ca="1" si="109"/>
        <v>-277579703.269418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25">
      <c r="G1413" s="459"/>
      <c r="H1413" s="459">
        <v>1406</v>
      </c>
      <c r="I1413" s="444">
        <f t="shared" ca="1" si="110"/>
        <v>-277579703.269418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-1156582.0969559082</v>
      </c>
      <c r="L1413" s="444">
        <f t="shared" ca="1" si="109"/>
        <v>-278736285.3663739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25">
      <c r="G1414" s="459"/>
      <c r="H1414" s="459">
        <v>1407</v>
      </c>
      <c r="I1414" s="444">
        <f t="shared" ca="1" si="110"/>
        <v>-278736285.3663739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-1161401.1890265578</v>
      </c>
      <c r="L1414" s="444">
        <f t="shared" ca="1" si="109"/>
        <v>-279897686.55540043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25">
      <c r="G1415" s="459"/>
      <c r="H1415" s="459">
        <v>1408</v>
      </c>
      <c r="I1415" s="444">
        <f t="shared" ca="1" si="110"/>
        <v>-279897686.55540043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-1166240.3606475019</v>
      </c>
      <c r="L1415" s="444">
        <f t="shared" ca="1" si="109"/>
        <v>-281063926.91604793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25">
      <c r="G1416" s="459"/>
      <c r="H1416" s="459">
        <v>1409</v>
      </c>
      <c r="I1416" s="444">
        <f t="shared" ca="1" si="110"/>
        <v>-281063926.91604793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-1171099.695483533</v>
      </c>
      <c r="L1416" s="444">
        <f t="shared" ca="1" si="109"/>
        <v>-282235026.61153144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25">
      <c r="G1417" s="459"/>
      <c r="H1417" s="459">
        <v>1410</v>
      </c>
      <c r="I1417" s="444">
        <f t="shared" ca="1" si="110"/>
        <v>-282235026.61153144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-1175979.2775480477</v>
      </c>
      <c r="L1417" s="444">
        <f t="shared" ca="1" si="109"/>
        <v>-283411005.88907951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25">
      <c r="G1418" s="459"/>
      <c r="H1418" s="459">
        <v>1411</v>
      </c>
      <c r="I1418" s="444">
        <f t="shared" ca="1" si="110"/>
        <v>-283411005.88907951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-1180879.1912044981</v>
      </c>
      <c r="L1418" s="444">
        <f t="shared" ca="1" si="109"/>
        <v>-284591885.080284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25">
      <c r="G1419" s="459"/>
      <c r="H1419" s="459">
        <v>1412</v>
      </c>
      <c r="I1419" s="444">
        <f t="shared" ca="1" si="110"/>
        <v>-284591885.080284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-1185799.5211678499</v>
      </c>
      <c r="L1419" s="444">
        <f t="shared" ca="1" si="109"/>
        <v>-285777684.60145187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25">
      <c r="G1420" s="459"/>
      <c r="H1420" s="459">
        <v>1413</v>
      </c>
      <c r="I1420" s="444">
        <f t="shared" ca="1" si="110"/>
        <v>-285777684.60145187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-1190740.3525060494</v>
      </c>
      <c r="L1420" s="444">
        <f t="shared" ca="1" si="109"/>
        <v>-286968424.95395792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25">
      <c r="G1421" s="459"/>
      <c r="H1421" s="459">
        <v>1414</v>
      </c>
      <c r="I1421" s="444">
        <f t="shared" ca="1" si="110"/>
        <v>-286968424.95395792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-1195701.7706414913</v>
      </c>
      <c r="L1421" s="444">
        <f t="shared" ca="1" si="109"/>
        <v>-288164126.72459942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25">
      <c r="G1422" s="459"/>
      <c r="H1422" s="459">
        <v>1415</v>
      </c>
      <c r="I1422" s="444">
        <f t="shared" ca="1" si="110"/>
        <v>-288164126.72459942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-1200683.8613524975</v>
      </c>
      <c r="L1422" s="444">
        <f t="shared" ca="1" si="109"/>
        <v>-289364810.58595192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25">
      <c r="G1423" s="459"/>
      <c r="H1423" s="459">
        <v>1416</v>
      </c>
      <c r="I1423" s="444">
        <f t="shared" ca="1" si="110"/>
        <v>-289364810.58595192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-1205686.7107747996</v>
      </c>
      <c r="L1423" s="444">
        <f t="shared" ca="1" si="109"/>
        <v>-290570497.2967267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25">
      <c r="G1424" s="459"/>
      <c r="H1424" s="459">
        <v>1417</v>
      </c>
      <c r="I1424" s="444">
        <f t="shared" ca="1" si="110"/>
        <v>-290570497.2967267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-1210710.405403028</v>
      </c>
      <c r="L1424" s="444">
        <f t="shared" ca="1" si="109"/>
        <v>-291781207.70212972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25">
      <c r="G1425" s="459"/>
      <c r="H1425" s="459">
        <v>1418</v>
      </c>
      <c r="I1425" s="444">
        <f t="shared" ca="1" si="110"/>
        <v>-291781207.70212972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-1215755.0320922071</v>
      </c>
      <c r="L1425" s="444">
        <f t="shared" ca="1" si="109"/>
        <v>-292996962.73422194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25">
      <c r="G1426" s="459"/>
      <c r="H1426" s="459">
        <v>1419</v>
      </c>
      <c r="I1426" s="444">
        <f t="shared" ca="1" si="110"/>
        <v>-292996962.73422194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-1220820.678059258</v>
      </c>
      <c r="L1426" s="444">
        <f t="shared" ca="1" si="109"/>
        <v>-294217783.41228122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25">
      <c r="G1427" s="459"/>
      <c r="H1427" s="459">
        <v>1420</v>
      </c>
      <c r="I1427" s="444">
        <f t="shared" ca="1" si="110"/>
        <v>-294217783.41228122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-1225907.4308845052</v>
      </c>
      <c r="L1427" s="444">
        <f t="shared" ca="1" si="109"/>
        <v>-295443690.8431657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25">
      <c r="G1428" s="459"/>
      <c r="H1428" s="459">
        <v>1421</v>
      </c>
      <c r="I1428" s="444">
        <f t="shared" ca="1" si="110"/>
        <v>-295443690.8431657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-1231015.3785131904</v>
      </c>
      <c r="L1428" s="444">
        <f t="shared" ca="1" si="109"/>
        <v>-296674706.22167891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25">
      <c r="G1429" s="459"/>
      <c r="H1429" s="459">
        <v>1422</v>
      </c>
      <c r="I1429" s="444">
        <f t="shared" ca="1" si="110"/>
        <v>-296674706.22167891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-1236144.6092569954</v>
      </c>
      <c r="L1429" s="444">
        <f t="shared" ca="1" si="109"/>
        <v>-297910850.8309359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25">
      <c r="G1430" s="459"/>
      <c r="H1430" s="459">
        <v>1423</v>
      </c>
      <c r="I1430" s="444">
        <f t="shared" ca="1" si="110"/>
        <v>-297910850.8309359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-1241295.2117955661</v>
      </c>
      <c r="L1430" s="444">
        <f t="shared" ca="1" si="109"/>
        <v>-299152146.04273146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25">
      <c r="G1431" s="459"/>
      <c r="H1431" s="459">
        <v>1424</v>
      </c>
      <c r="I1431" s="444">
        <f t="shared" ca="1" si="110"/>
        <v>-299152146.04273146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-1246467.2751780478</v>
      </c>
      <c r="L1431" s="444">
        <f t="shared" ca="1" si="109"/>
        <v>-300398613.31790954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25">
      <c r="G1432" s="459"/>
      <c r="H1432" s="459">
        <v>1425</v>
      </c>
      <c r="I1432" s="444">
        <f t="shared" ca="1" si="110"/>
        <v>-300398613.31790954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-1251660.8888246231</v>
      </c>
      <c r="L1432" s="444">
        <f t="shared" ca="1" si="109"/>
        <v>-301650274.20673418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25">
      <c r="G1433" s="459"/>
      <c r="H1433" s="459">
        <v>1426</v>
      </c>
      <c r="I1433" s="444">
        <f t="shared" ca="1" si="110"/>
        <v>-301650274.20673418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-1256876.142528059</v>
      </c>
      <c r="L1433" s="444">
        <f t="shared" ca="1" si="109"/>
        <v>-302907150.34926224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25">
      <c r="G1434" s="459"/>
      <c r="H1434" s="459">
        <v>1427</v>
      </c>
      <c r="I1434" s="444">
        <f t="shared" ca="1" si="110"/>
        <v>-302907150.34926224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-1262113.1264552593</v>
      </c>
      <c r="L1434" s="444">
        <f t="shared" ca="1" si="109"/>
        <v>-304169263.47571748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25">
      <c r="G1435" s="459"/>
      <c r="H1435" s="459">
        <v>1428</v>
      </c>
      <c r="I1435" s="444">
        <f t="shared" ca="1" si="110"/>
        <v>-304169263.47571748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-1267371.9311488229</v>
      </c>
      <c r="L1435" s="444">
        <f t="shared" ca="1" si="109"/>
        <v>-305436635.40686631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25">
      <c r="G1436" s="459"/>
      <c r="H1436" s="459">
        <v>1429</v>
      </c>
      <c r="I1436" s="444">
        <f t="shared" ca="1" si="110"/>
        <v>-305436635.40686631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-1272652.6475286097</v>
      </c>
      <c r="L1436" s="444">
        <f t="shared" ca="1" si="109"/>
        <v>-306709288.0543949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25">
      <c r="G1437" s="459"/>
      <c r="H1437" s="459">
        <v>1430</v>
      </c>
      <c r="I1437" s="444">
        <f t="shared" ca="1" si="110"/>
        <v>-306709288.0543949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-1277955.366893312</v>
      </c>
      <c r="L1437" s="444">
        <f t="shared" ca="1" si="109"/>
        <v>-307987243.42128819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25">
      <c r="G1438" s="459"/>
      <c r="H1438" s="459">
        <v>1431</v>
      </c>
      <c r="I1438" s="444">
        <f t="shared" ca="1" si="110"/>
        <v>-307987243.42128819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-1283280.1809220342</v>
      </c>
      <c r="L1438" s="444">
        <f t="shared" ca="1" si="109"/>
        <v>-309270523.60221022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25">
      <c r="G1439" s="459"/>
      <c r="H1439" s="459">
        <v>1432</v>
      </c>
      <c r="I1439" s="444">
        <f t="shared" ca="1" si="110"/>
        <v>-309270523.60221022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-1288627.181675876</v>
      </c>
      <c r="L1439" s="444">
        <f t="shared" ca="1" si="109"/>
        <v>-310559150.78388608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25">
      <c r="G1440" s="459"/>
      <c r="H1440" s="459">
        <v>1433</v>
      </c>
      <c r="I1440" s="444">
        <f t="shared" ca="1" si="110"/>
        <v>-310559150.78388608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-1293996.4615995253</v>
      </c>
      <c r="L1440" s="444">
        <f t="shared" ca="1" si="109"/>
        <v>-311853147.2454856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25">
      <c r="G1441" s="459"/>
      <c r="H1441" s="459">
        <v>1434</v>
      </c>
      <c r="I1441" s="444">
        <f t="shared" ca="1" si="110"/>
        <v>-311853147.2454856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-1299388.1135228567</v>
      </c>
      <c r="L1441" s="444">
        <f t="shared" ca="1" si="109"/>
        <v>-313152535.35900843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25">
      <c r="G1442" s="459"/>
      <c r="H1442" s="459">
        <v>1435</v>
      </c>
      <c r="I1442" s="444">
        <f t="shared" ca="1" si="110"/>
        <v>-313152535.35900843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-1304802.2306625352</v>
      </c>
      <c r="L1442" s="444">
        <f t="shared" ca="1" si="109"/>
        <v>-314457337.58967096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25">
      <c r="G1443" s="459"/>
      <c r="H1443" s="459">
        <v>1436</v>
      </c>
      <c r="I1443" s="444">
        <f t="shared" ca="1" si="110"/>
        <v>-314457337.58967096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-1310238.9066236289</v>
      </c>
      <c r="L1443" s="444">
        <f t="shared" ca="1" si="109"/>
        <v>-315767576.49629456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25">
      <c r="G1444" s="459"/>
      <c r="H1444" s="459">
        <v>1437</v>
      </c>
      <c r="I1444" s="444">
        <f t="shared" ca="1" si="110"/>
        <v>-315767576.49629456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-1315698.2354012274</v>
      </c>
      <c r="L1444" s="444">
        <f t="shared" ca="1" si="109"/>
        <v>-317083274.73169577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25">
      <c r="G1445" s="459"/>
      <c r="H1445" s="459">
        <v>1438</v>
      </c>
      <c r="I1445" s="444">
        <f t="shared" ca="1" si="110"/>
        <v>-317083274.73169577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-1321180.3113820658</v>
      </c>
      <c r="L1445" s="444">
        <f t="shared" ca="1" si="109"/>
        <v>-318404455.04307783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25">
      <c r="G1446" s="459"/>
      <c r="H1446" s="459">
        <v>1439</v>
      </c>
      <c r="I1446" s="444">
        <f t="shared" ca="1" si="110"/>
        <v>-318404455.04307783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-1326685.2293461575</v>
      </c>
      <c r="L1446" s="444">
        <f t="shared" ca="1" si="109"/>
        <v>-319731140.27242398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25">
      <c r="G1447" s="459"/>
      <c r="H1447" s="459">
        <v>1440</v>
      </c>
      <c r="I1447" s="444">
        <f t="shared" ca="1" si="110"/>
        <v>-319731140.27242398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-1332213.0844684332</v>
      </c>
      <c r="L1447" s="444">
        <f t="shared" ca="1" si="109"/>
        <v>-321063353.35689241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25">
      <c r="G1448" s="459"/>
      <c r="H1448" s="459">
        <v>1441</v>
      </c>
      <c r="I1448" s="444">
        <f t="shared" ca="1" si="110"/>
        <v>-321063353.35689241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-1337763.972320385</v>
      </c>
      <c r="L1448" s="444">
        <f t="shared" ca="1" si="109"/>
        <v>-322401117.32921278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25">
      <c r="G1449" s="459"/>
      <c r="H1449" s="459">
        <v>1442</v>
      </c>
      <c r="I1449" s="444">
        <f t="shared" ca="1" si="110"/>
        <v>-322401117.32921278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-1343337.9888717199</v>
      </c>
      <c r="L1449" s="444">
        <f t="shared" ca="1" si="109"/>
        <v>-323744455.31808448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25">
      <c r="G1450" s="459"/>
      <c r="H1450" s="459">
        <v>1443</v>
      </c>
      <c r="I1450" s="444">
        <f t="shared" ca="1" si="110"/>
        <v>-323744455.31808448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-1348935.2304920186</v>
      </c>
      <c r="L1450" s="444">
        <f t="shared" ca="1" si="109"/>
        <v>-325093390.54857647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25">
      <c r="G1451" s="459"/>
      <c r="H1451" s="459">
        <v>1444</v>
      </c>
      <c r="I1451" s="444">
        <f t="shared" ca="1" si="110"/>
        <v>-325093390.54857647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-1354555.793952402</v>
      </c>
      <c r="L1451" s="444">
        <f t="shared" ca="1" si="109"/>
        <v>-326447946.34252888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25">
      <c r="G1452" s="459"/>
      <c r="H1452" s="459">
        <v>1445</v>
      </c>
      <c r="I1452" s="444">
        <f t="shared" ca="1" si="110"/>
        <v>-326447946.34252888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-1360199.7764272036</v>
      </c>
      <c r="L1452" s="444">
        <f t="shared" ca="1" si="109"/>
        <v>-327808146.11895609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25">
      <c r="G1453" s="459"/>
      <c r="H1453" s="459">
        <v>1446</v>
      </c>
      <c r="I1453" s="444">
        <f t="shared" ca="1" si="110"/>
        <v>-327808146.11895609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-1365867.2754956502</v>
      </c>
      <c r="L1453" s="444">
        <f t="shared" ca="1" si="109"/>
        <v>-329174013.39445174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25">
      <c r="G1454" s="459"/>
      <c r="H1454" s="459">
        <v>1447</v>
      </c>
      <c r="I1454" s="444">
        <f t="shared" ca="1" si="110"/>
        <v>-329174013.39445174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-1371558.3891435489</v>
      </c>
      <c r="L1454" s="444">
        <f t="shared" ca="1" si="109"/>
        <v>-330545571.78359526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25">
      <c r="G1455" s="459"/>
      <c r="H1455" s="459">
        <v>1448</v>
      </c>
      <c r="I1455" s="444">
        <f t="shared" ca="1" si="110"/>
        <v>-330545571.78359526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-1377273.2157649803</v>
      </c>
      <c r="L1455" s="444">
        <f t="shared" ca="1" si="109"/>
        <v>-331922844.99936026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25">
      <c r="G1456" s="459"/>
      <c r="H1456" s="459">
        <v>1449</v>
      </c>
      <c r="I1456" s="444">
        <f t="shared" ca="1" si="110"/>
        <v>-331922844.99936026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-1383011.8541640011</v>
      </c>
      <c r="L1456" s="444">
        <f t="shared" ca="1" si="109"/>
        <v>-333305856.85352427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25">
      <c r="G1457" s="459"/>
      <c r="H1457" s="459">
        <v>1450</v>
      </c>
      <c r="I1457" s="444">
        <f t="shared" ca="1" si="110"/>
        <v>-333305856.85352427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-1388774.4035563511</v>
      </c>
      <c r="L1457" s="444">
        <f t="shared" ca="1" si="109"/>
        <v>-334694631.25708061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25">
      <c r="G1458" s="459"/>
      <c r="H1458" s="459">
        <v>1451</v>
      </c>
      <c r="I1458" s="444">
        <f t="shared" ca="1" si="110"/>
        <v>-334694631.25708061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-1394560.9635711692</v>
      </c>
      <c r="L1458" s="444">
        <f t="shared" ca="1" si="109"/>
        <v>-336089192.22065181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25">
      <c r="G1459" s="459"/>
      <c r="H1459" s="459">
        <v>1452</v>
      </c>
      <c r="I1459" s="444">
        <f t="shared" ca="1" si="110"/>
        <v>-336089192.22065181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-1400371.6342527159</v>
      </c>
      <c r="L1459" s="444">
        <f t="shared" ca="1" si="109"/>
        <v>-337489563.85490453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25">
      <c r="G1460" s="459"/>
      <c r="H1460" s="459">
        <v>1453</v>
      </c>
      <c r="I1460" s="444">
        <f t="shared" ca="1" si="110"/>
        <v>-337489563.85490453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-1406206.5160621023</v>
      </c>
      <c r="L1460" s="444">
        <f t="shared" ca="1" si="109"/>
        <v>-338895770.37096661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25">
      <c r="G1461" s="459"/>
      <c r="H1461" s="459">
        <v>1454</v>
      </c>
      <c r="I1461" s="444">
        <f t="shared" ca="1" si="110"/>
        <v>-338895770.37096661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-1412065.7098790274</v>
      </c>
      <c r="L1461" s="444">
        <f t="shared" ca="1" si="109"/>
        <v>-340307836.08084565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25">
      <c r="G1462" s="459"/>
      <c r="H1462" s="459">
        <v>1455</v>
      </c>
      <c r="I1462" s="444">
        <f t="shared" ca="1" si="110"/>
        <v>-340307836.08084565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-1417949.3170035235</v>
      </c>
      <c r="L1462" s="444">
        <f t="shared" ca="1" si="109"/>
        <v>-341725785.3978492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25">
      <c r="G1463" s="459"/>
      <c r="H1463" s="459">
        <v>1456</v>
      </c>
      <c r="I1463" s="444">
        <f t="shared" ca="1" si="110"/>
        <v>-341725785.3978492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-1423857.4391577051</v>
      </c>
      <c r="L1463" s="444">
        <f t="shared" ca="1" si="109"/>
        <v>-343149642.83700693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25">
      <c r="G1464" s="459"/>
      <c r="H1464" s="459">
        <v>1457</v>
      </c>
      <c r="I1464" s="444">
        <f t="shared" ca="1" si="110"/>
        <v>-343149642.83700693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-1429790.1784875288</v>
      </c>
      <c r="L1464" s="444">
        <f t="shared" ca="1" si="109"/>
        <v>-344579433.01549447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25">
      <c r="G1465" s="459"/>
      <c r="H1465" s="459">
        <v>1458</v>
      </c>
      <c r="I1465" s="444">
        <f t="shared" ca="1" si="110"/>
        <v>-344579433.01549447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-1435747.6375645602</v>
      </c>
      <c r="L1465" s="444">
        <f t="shared" ca="1" si="109"/>
        <v>-346015180.65305901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25">
      <c r="G1466" s="459"/>
      <c r="H1466" s="459">
        <v>1459</v>
      </c>
      <c r="I1466" s="444">
        <f t="shared" ca="1" si="110"/>
        <v>-346015180.65305901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-1441729.9193877459</v>
      </c>
      <c r="L1466" s="444">
        <f t="shared" ca="1" si="109"/>
        <v>-347456910.57244676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25">
      <c r="G1467" s="459"/>
      <c r="H1467" s="459">
        <v>1460</v>
      </c>
      <c r="I1467" s="444">
        <f t="shared" ca="1" si="110"/>
        <v>-347456910.57244676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-1447737.1273851949</v>
      </c>
      <c r="L1467" s="444">
        <f t="shared" ca="1" si="109"/>
        <v>-348904647.69983196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25">
      <c r="G1468" s="459"/>
      <c r="H1468" s="459">
        <v>1461</v>
      </c>
      <c r="I1468" s="444">
        <f t="shared" ca="1" si="110"/>
        <v>-348904647.69983196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-1453769.3654159666</v>
      </c>
      <c r="L1468" s="444">
        <f t="shared" ca="1" si="109"/>
        <v>-350358417.06524795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25">
      <c r="G1469" s="459"/>
      <c r="H1469" s="459">
        <v>1462</v>
      </c>
      <c r="I1469" s="444">
        <f t="shared" ca="1" si="110"/>
        <v>-350358417.06524795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-1459826.7377718664</v>
      </c>
      <c r="L1469" s="444">
        <f t="shared" ca="1" si="109"/>
        <v>-351818243.80301982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25">
      <c r="G1470" s="459"/>
      <c r="H1470" s="459">
        <v>1463</v>
      </c>
      <c r="I1470" s="444">
        <f t="shared" ca="1" si="110"/>
        <v>-351818243.80301982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-1465909.3491792493</v>
      </c>
      <c r="L1470" s="444">
        <f t="shared" ca="1" si="109"/>
        <v>-353284153.15219909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25">
      <c r="G1471" s="459"/>
      <c r="H1471" s="459">
        <v>1464</v>
      </c>
      <c r="I1471" s="444">
        <f t="shared" ca="1" si="110"/>
        <v>-353284153.15219909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-1472017.3048008296</v>
      </c>
      <c r="L1471" s="444">
        <f t="shared" ca="1" si="109"/>
        <v>-354756170.4569999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25">
      <c r="G1472" s="459"/>
      <c r="H1472" s="459">
        <v>1465</v>
      </c>
      <c r="I1472" s="444">
        <f t="shared" ca="1" si="110"/>
        <v>-354756170.4569999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-1478150.7102374996</v>
      </c>
      <c r="L1472" s="444">
        <f t="shared" ca="1" si="109"/>
        <v>-356234321.1672374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25">
      <c r="G1473" s="459"/>
      <c r="H1473" s="459">
        <v>1466</v>
      </c>
      <c r="I1473" s="444">
        <f t="shared" ca="1" si="110"/>
        <v>-356234321.1672374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-1484309.6715301559</v>
      </c>
      <c r="L1473" s="444">
        <f t="shared" ca="1" si="109"/>
        <v>-357718630.83876753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25">
      <c r="G1474" s="459"/>
      <c r="H1474" s="459">
        <v>1467</v>
      </c>
      <c r="I1474" s="444">
        <f t="shared" ca="1" si="110"/>
        <v>-357718630.83876753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-1490494.2951615313</v>
      </c>
      <c r="L1474" s="444">
        <f t="shared" ca="1" si="109"/>
        <v>-359209125.13392907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25">
      <c r="G1475" s="459"/>
      <c r="H1475" s="459">
        <v>1468</v>
      </c>
      <c r="I1475" s="444">
        <f t="shared" ca="1" si="110"/>
        <v>-359209125.13392907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-1496704.6880580378</v>
      </c>
      <c r="L1475" s="444">
        <f t="shared" ca="1" si="109"/>
        <v>-360705829.82198709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25">
      <c r="G1476" s="459"/>
      <c r="H1476" s="459">
        <v>1469</v>
      </c>
      <c r="I1476" s="444">
        <f t="shared" ca="1" si="110"/>
        <v>-360705829.82198709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-1502940.9575916128</v>
      </c>
      <c r="L1476" s="444">
        <f t="shared" ca="1" si="109"/>
        <v>-362208770.77957869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25">
      <c r="G1477" s="459"/>
      <c r="H1477" s="459">
        <v>1470</v>
      </c>
      <c r="I1477" s="444">
        <f t="shared" ca="1" si="110"/>
        <v>-362208770.77957869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-1509203.2115815778</v>
      </c>
      <c r="L1477" s="444">
        <f t="shared" ca="1" si="109"/>
        <v>-363717973.99116027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25">
      <c r="G1478" s="459"/>
      <c r="H1478" s="459">
        <v>1471</v>
      </c>
      <c r="I1478" s="444">
        <f t="shared" ca="1" si="110"/>
        <v>-363717973.99116027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-1515491.5582965012</v>
      </c>
      <c r="L1478" s="444">
        <f t="shared" ca="1" si="109"/>
        <v>-365233465.54945678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25">
      <c r="G1479" s="459"/>
      <c r="H1479" s="459">
        <v>1472</v>
      </c>
      <c r="I1479" s="444">
        <f t="shared" ca="1" si="110"/>
        <v>-365233465.54945678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-1521806.10645607</v>
      </c>
      <c r="L1479" s="444">
        <f t="shared" ca="1" si="109"/>
        <v>-366755271.65591282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25">
      <c r="G1480" s="459"/>
      <c r="H1480" s="459">
        <v>1473</v>
      </c>
      <c r="I1480" s="444">
        <f t="shared" ca="1" si="110"/>
        <v>-366755271.65591282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-1528146.96523297</v>
      </c>
      <c r="L1480" s="444">
        <f t="shared" ca="1" si="109"/>
        <v>-368283418.62114578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25">
      <c r="G1481" s="459"/>
      <c r="H1481" s="459">
        <v>1474</v>
      </c>
      <c r="I1481" s="444">
        <f t="shared" ca="1" si="110"/>
        <v>-368283418.62114578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-1534514.2442547742</v>
      </c>
      <c r="L1481" s="444">
        <f t="shared" ca="1" si="109"/>
        <v>-369817932.86540055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25">
      <c r="G1482" s="459"/>
      <c r="H1482" s="459">
        <v>1475</v>
      </c>
      <c r="I1482" s="444">
        <f t="shared" ca="1" si="110"/>
        <v>-369817932.86540055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-1540908.0536058357</v>
      </c>
      <c r="L1482" s="444">
        <f t="shared" ca="1" si="109"/>
        <v>-371358840.91900641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25">
      <c r="G1483" s="459"/>
      <c r="H1483" s="459">
        <v>1476</v>
      </c>
      <c r="I1483" s="444">
        <f t="shared" ca="1" si="110"/>
        <v>-371358840.91900641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-1547328.5038291933</v>
      </c>
      <c r="L1483" s="444">
        <f t="shared" ca="1" si="109"/>
        <v>-372906169.42283559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25">
      <c r="G1484" s="459"/>
      <c r="H1484" s="459">
        <v>1477</v>
      </c>
      <c r="I1484" s="444">
        <f t="shared" ca="1" si="110"/>
        <v>-372906169.42283559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-1553775.7059284816</v>
      </c>
      <c r="L1484" s="444">
        <f t="shared" ca="1" si="109"/>
        <v>-374459945.12876409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25">
      <c r="G1485" s="459"/>
      <c r="H1485" s="459">
        <v>1478</v>
      </c>
      <c r="I1485" s="444">
        <f t="shared" ca="1" si="110"/>
        <v>-374459945.12876409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-1560249.7713698503</v>
      </c>
      <c r="L1485" s="444">
        <f t="shared" ca="1" si="109"/>
        <v>-376020194.90013397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25">
      <c r="G1486" s="459"/>
      <c r="H1486" s="459">
        <v>1479</v>
      </c>
      <c r="I1486" s="444">
        <f t="shared" ca="1" si="110"/>
        <v>-376020194.90013397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-1566750.8120838916</v>
      </c>
      <c r="L1486" s="444">
        <f t="shared" ca="1" si="109"/>
        <v>-377586945.71221787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25">
      <c r="G1487" s="459"/>
      <c r="H1487" s="459">
        <v>1480</v>
      </c>
      <c r="I1487" s="444">
        <f t="shared" ca="1" si="110"/>
        <v>-377586945.71221787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-1573278.9404675744</v>
      </c>
      <c r="L1487" s="444">
        <f t="shared" ca="1" si="109"/>
        <v>-379160224.65268546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25">
      <c r="G1488" s="459"/>
      <c r="H1488" s="459">
        <v>1481</v>
      </c>
      <c r="I1488" s="444">
        <f t="shared" ca="1" si="110"/>
        <v>-379160224.65268546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-1579834.2693861895</v>
      </c>
      <c r="L1488" s="444">
        <f t="shared" ca="1" si="109"/>
        <v>-380740058.92207164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25">
      <c r="G1489" s="459"/>
      <c r="H1489" s="459">
        <v>1482</v>
      </c>
      <c r="I1489" s="444">
        <f t="shared" ca="1" si="110"/>
        <v>-380740058.92207164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-1586416.9121752984</v>
      </c>
      <c r="L1489" s="444">
        <f t="shared" ca="1" si="109"/>
        <v>-382326475.83424693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25">
      <c r="G1490" s="459"/>
      <c r="H1490" s="459">
        <v>1483</v>
      </c>
      <c r="I1490" s="444">
        <f t="shared" ca="1" si="110"/>
        <v>-382326475.83424693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-1593026.9826426955</v>
      </c>
      <c r="L1490" s="444">
        <f t="shared" ca="1" si="109"/>
        <v>-383919502.81688964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25">
      <c r="G1491" s="459"/>
      <c r="H1491" s="459">
        <v>1484</v>
      </c>
      <c r="I1491" s="444">
        <f t="shared" ca="1" si="110"/>
        <v>-383919502.81688964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-1599664.5950703735</v>
      </c>
      <c r="L1491" s="444">
        <f t="shared" ca="1" si="109"/>
        <v>-385519167.41196001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25">
      <c r="G1492" s="459"/>
      <c r="H1492" s="459">
        <v>1485</v>
      </c>
      <c r="I1492" s="444">
        <f t="shared" ca="1" si="110"/>
        <v>-385519167.41196001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-1606329.8642165</v>
      </c>
      <c r="L1492" s="444">
        <f t="shared" ca="1" si="109"/>
        <v>-387125497.27617651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25">
      <c r="G1493" s="459"/>
      <c r="H1493" s="459">
        <v>1486</v>
      </c>
      <c r="I1493" s="444">
        <f t="shared" ca="1" si="110"/>
        <v>-387125497.27617651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-1613022.9053174022</v>
      </c>
      <c r="L1493" s="444">
        <f t="shared" ca="1" si="109"/>
        <v>-388738520.18149394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25">
      <c r="G1494" s="459"/>
      <c r="H1494" s="459">
        <v>1487</v>
      </c>
      <c r="I1494" s="444">
        <f t="shared" ca="1" si="110"/>
        <v>-388738520.18149394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-1619743.8340895581</v>
      </c>
      <c r="L1494" s="444">
        <f t="shared" ca="1" si="109"/>
        <v>-390358264.01558352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25">
      <c r="G1495" s="459"/>
      <c r="H1495" s="459">
        <v>1488</v>
      </c>
      <c r="I1495" s="444">
        <f t="shared" ca="1" si="110"/>
        <v>-390358264.01558352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-1626492.7667315979</v>
      </c>
      <c r="L1495" s="444">
        <f t="shared" ca="1" si="109"/>
        <v>-391984756.78231514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25">
      <c r="G1496" s="459"/>
      <c r="H1496" s="459">
        <v>1489</v>
      </c>
      <c r="I1496" s="444">
        <f t="shared" ca="1" si="110"/>
        <v>-391984756.78231514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-1633269.8199263131</v>
      </c>
      <c r="L1496" s="444">
        <f t="shared" ca="1" si="109"/>
        <v>-393618026.60224146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25">
      <c r="G1497" s="459"/>
      <c r="H1497" s="459">
        <v>1490</v>
      </c>
      <c r="I1497" s="444">
        <f t="shared" ca="1" si="110"/>
        <v>-393618026.60224146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-1640075.1108426726</v>
      </c>
      <c r="L1497" s="444">
        <f t="shared" ca="1" si="109"/>
        <v>-395258101.7130841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25">
      <c r="G1498" s="459"/>
      <c r="H1498" s="459">
        <v>1491</v>
      </c>
      <c r="I1498" s="444">
        <f t="shared" ca="1" si="110"/>
        <v>-395258101.7130841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-1646908.7571378504</v>
      </c>
      <c r="L1498" s="444">
        <f t="shared" ca="1" si="109"/>
        <v>-396905010.47022194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25">
      <c r="G1499" s="459"/>
      <c r="H1499" s="459">
        <v>1492</v>
      </c>
      <c r="I1499" s="444">
        <f t="shared" ca="1" si="110"/>
        <v>-396905010.47022194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-1653770.876959258</v>
      </c>
      <c r="L1499" s="444">
        <f t="shared" ca="1" si="109"/>
        <v>-398558781.3471812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25">
      <c r="G1500" s="459"/>
      <c r="H1500" s="459">
        <v>1493</v>
      </c>
      <c r="I1500" s="444">
        <f t="shared" ca="1" si="110"/>
        <v>-398558781.3471812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-1660661.5889465883</v>
      </c>
      <c r="L1500" s="444">
        <f t="shared" ca="1" si="109"/>
        <v>-400219442.93612778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25">
      <c r="G1501" s="459"/>
      <c r="H1501" s="459">
        <v>1494</v>
      </c>
      <c r="I1501" s="444">
        <f t="shared" ca="1" si="110"/>
        <v>-400219442.93612778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-1667581.0122338657</v>
      </c>
      <c r="L1501" s="444">
        <f t="shared" ca="1" si="109"/>
        <v>-401887023.94836164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25">
      <c r="G1502" s="459"/>
      <c r="H1502" s="459">
        <v>1495</v>
      </c>
      <c r="I1502" s="444">
        <f t="shared" ca="1" si="110"/>
        <v>-401887023.94836164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-1674529.2664515069</v>
      </c>
      <c r="L1502" s="444">
        <f t="shared" ca="1" si="109"/>
        <v>-403561553.21481311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25">
      <c r="G1503" s="459"/>
      <c r="H1503" s="459">
        <v>1496</v>
      </c>
      <c r="I1503" s="444">
        <f t="shared" ca="1" si="110"/>
        <v>-403561553.21481311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-1681506.471728388</v>
      </c>
      <c r="L1503" s="444">
        <f t="shared" ca="1" si="109"/>
        <v>-405243059.6865415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25">
      <c r="G1504" s="459"/>
      <c r="H1504" s="459">
        <v>1497</v>
      </c>
      <c r="I1504" s="444">
        <f t="shared" ca="1" si="110"/>
        <v>-405243059.6865415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-1688512.7486939228</v>
      </c>
      <c r="L1504" s="444">
        <f t="shared" ca="1" si="109"/>
        <v>-406931572.43523544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25">
      <c r="G1505" s="459"/>
      <c r="H1505" s="459">
        <v>1498</v>
      </c>
      <c r="I1505" s="444">
        <f t="shared" ca="1" si="110"/>
        <v>-406931572.43523544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-1695548.2184801477</v>
      </c>
      <c r="L1505" s="444">
        <f t="shared" ca="1" si="109"/>
        <v>-408627120.65371561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25">
      <c r="G1506" s="459"/>
      <c r="H1506" s="459">
        <v>1499</v>
      </c>
      <c r="I1506" s="444">
        <f t="shared" ca="1" si="110"/>
        <v>-408627120.65371561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-1702613.0027238149</v>
      </c>
      <c r="L1506" s="444">
        <f t="shared" ca="1" si="109"/>
        <v>-410329733.65643942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25">
      <c r="G1507" s="459"/>
      <c r="H1507" s="459">
        <v>1500</v>
      </c>
      <c r="I1507" s="444">
        <f t="shared" ca="1" si="110"/>
        <v>-410329733.65643942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-1709707.2235684975</v>
      </c>
      <c r="L1507" s="444">
        <f t="shared" ca="1" si="109"/>
        <v>-412039440.88000792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25">
      <c r="G1508" s="459"/>
      <c r="H1508" s="459">
        <v>1501</v>
      </c>
      <c r="I1508" s="444">
        <f t="shared" ca="1" si="110"/>
        <v>-412039440.88000792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-1716831.0036666996</v>
      </c>
      <c r="L1508" s="444">
        <f t="shared" ca="1" si="109"/>
        <v>-413756271.88367462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25">
      <c r="G1509" s="459"/>
      <c r="H1509" s="459">
        <v>1502</v>
      </c>
      <c r="I1509" s="444">
        <f t="shared" ca="1" si="110"/>
        <v>-413756271.88367462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-1723984.4661819777</v>
      </c>
      <c r="L1509" s="444">
        <f t="shared" ca="1" si="109"/>
        <v>-415480256.34985662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25">
      <c r="G1510" s="459"/>
      <c r="H1510" s="459">
        <v>1503</v>
      </c>
      <c r="I1510" s="444">
        <f t="shared" ca="1" si="110"/>
        <v>-415480256.34985662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-1731167.7347910693</v>
      </c>
      <c r="L1510" s="444">
        <f t="shared" ca="1" si="109"/>
        <v>-417211424.08464766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25">
      <c r="G1511" s="459"/>
      <c r="H1511" s="459">
        <v>1504</v>
      </c>
      <c r="I1511" s="444">
        <f t="shared" ca="1" si="110"/>
        <v>-417211424.08464766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-1738380.933686032</v>
      </c>
      <c r="L1511" s="444">
        <f t="shared" ca="1" si="109"/>
        <v>-418949805.01833367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25">
      <c r="G1512" s="459"/>
      <c r="H1512" s="459">
        <v>1505</v>
      </c>
      <c r="I1512" s="444">
        <f t="shared" ca="1" si="110"/>
        <v>-418949805.01833367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-1745624.1875763906</v>
      </c>
      <c r="L1512" s="444">
        <f t="shared" ca="1" si="109"/>
        <v>-420695429.20591009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25">
      <c r="G1513" s="459"/>
      <c r="H1513" s="459">
        <v>1506</v>
      </c>
      <c r="I1513" s="444">
        <f t="shared" ca="1" si="110"/>
        <v>-420695429.20591009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-1752897.6216912919</v>
      </c>
      <c r="L1513" s="444">
        <f t="shared" ca="1" si="109"/>
        <v>-422448326.82760137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25">
      <c r="G1514" s="459"/>
      <c r="H1514" s="459">
        <v>1507</v>
      </c>
      <c r="I1514" s="444">
        <f t="shared" ca="1" si="110"/>
        <v>-422448326.82760137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-1760201.3617816721</v>
      </c>
      <c r="L1514" s="444">
        <f t="shared" ca="1" si="109"/>
        <v>-424208528.18938303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25">
      <c r="G1515" s="459"/>
      <c r="H1515" s="459">
        <v>1508</v>
      </c>
      <c r="I1515" s="444">
        <f t="shared" ca="1" si="110"/>
        <v>-424208528.18938303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-1767535.5341224293</v>
      </c>
      <c r="L1515" s="444">
        <f t="shared" ca="1" si="109"/>
        <v>-425976063.72350544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25">
      <c r="G1516" s="459"/>
      <c r="H1516" s="459">
        <v>1509</v>
      </c>
      <c r="I1516" s="444">
        <f t="shared" ca="1" si="110"/>
        <v>-425976063.72350544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-1774900.2655146059</v>
      </c>
      <c r="L1516" s="444">
        <f t="shared" ca="1" si="109"/>
        <v>-427750963.98902005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25">
      <c r="G1517" s="459"/>
      <c r="H1517" s="459">
        <v>1510</v>
      </c>
      <c r="I1517" s="444">
        <f t="shared" ca="1" si="110"/>
        <v>-427750963.98902005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-1782295.6832875835</v>
      </c>
      <c r="L1517" s="444">
        <f t="shared" ca="1" si="109"/>
        <v>-429533259.67230761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25">
      <c r="G1518" s="459"/>
      <c r="H1518" s="459">
        <v>1511</v>
      </c>
      <c r="I1518" s="444">
        <f t="shared" ca="1" si="110"/>
        <v>-429533259.67230761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-1789721.9153012817</v>
      </c>
      <c r="L1518" s="444">
        <f t="shared" ca="1" si="109"/>
        <v>-431322981.58760887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25">
      <c r="G1519" s="459"/>
      <c r="H1519" s="459">
        <v>1512</v>
      </c>
      <c r="I1519" s="444">
        <f t="shared" ca="1" si="110"/>
        <v>-431322981.58760887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-1797179.0899483704</v>
      </c>
      <c r="L1519" s="444">
        <f t="shared" ca="1" si="109"/>
        <v>-433120160.67755723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25">
      <c r="G1520" s="459"/>
      <c r="H1520" s="459">
        <v>1513</v>
      </c>
      <c r="I1520" s="444">
        <f t="shared" ca="1" si="110"/>
        <v>-433120160.67755723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-1804667.3361564884</v>
      </c>
      <c r="L1520" s="444">
        <f t="shared" ca="1" si="109"/>
        <v>-434924828.01371372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25">
      <c r="G1521" s="459"/>
      <c r="H1521" s="459">
        <v>1514</v>
      </c>
      <c r="I1521" s="444">
        <f t="shared" ca="1" si="110"/>
        <v>-434924828.01371372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-1812186.7833904738</v>
      </c>
      <c r="L1521" s="444">
        <f t="shared" ca="1" si="109"/>
        <v>-436737014.79710418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25">
      <c r="G1522" s="459"/>
      <c r="H1522" s="459">
        <v>1515</v>
      </c>
      <c r="I1522" s="444">
        <f t="shared" ca="1" si="110"/>
        <v>-436737014.79710418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-1819737.561654601</v>
      </c>
      <c r="L1522" s="444">
        <f t="shared" ca="1" si="109"/>
        <v>-438556752.35875881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25">
      <c r="G1523" s="459"/>
      <c r="H1523" s="459">
        <v>1516</v>
      </c>
      <c r="I1523" s="444">
        <f t="shared" ca="1" si="110"/>
        <v>-438556752.35875881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-1827319.8014948284</v>
      </c>
      <c r="L1523" s="444">
        <f t="shared" ca="1" si="109"/>
        <v>-440384072.16025364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25">
      <c r="G1524" s="459"/>
      <c r="H1524" s="459">
        <v>1517</v>
      </c>
      <c r="I1524" s="444">
        <f t="shared" ca="1" si="110"/>
        <v>-440384072.16025364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-1834933.6340010569</v>
      </c>
      <c r="L1524" s="444">
        <f t="shared" ca="1" si="109"/>
        <v>-442219005.79425472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25">
      <c r="G1525" s="459"/>
      <c r="H1525" s="459">
        <v>1518</v>
      </c>
      <c r="I1525" s="444">
        <f t="shared" ca="1" si="110"/>
        <v>-442219005.79425472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-1842579.1908093947</v>
      </c>
      <c r="L1525" s="444">
        <f t="shared" ca="1" si="109"/>
        <v>-444061584.98506409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25">
      <c r="G1526" s="459"/>
      <c r="H1526" s="459">
        <v>1519</v>
      </c>
      <c r="I1526" s="444">
        <f t="shared" ca="1" si="110"/>
        <v>-444061584.98506409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-1850256.6041044337</v>
      </c>
      <c r="L1526" s="444">
        <f t="shared" ca="1" si="109"/>
        <v>-445911841.58916855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25">
      <c r="G1527" s="459"/>
      <c r="H1527" s="459">
        <v>1520</v>
      </c>
      <c r="I1527" s="444">
        <f t="shared" ca="1" si="110"/>
        <v>-445911841.58916855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-1857966.0066215359</v>
      </c>
      <c r="L1527" s="444">
        <f t="shared" ca="1" si="109"/>
        <v>-447769807.59579009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25">
      <c r="G1528" s="459"/>
      <c r="H1528" s="459">
        <v>1521</v>
      </c>
      <c r="I1528" s="444">
        <f t="shared" ca="1" si="110"/>
        <v>-447769807.59579009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-1865707.5316491255</v>
      </c>
      <c r="L1528" s="444">
        <f t="shared" ca="1" si="109"/>
        <v>-449635515.1274392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25">
      <c r="G1529" s="459"/>
      <c r="H1529" s="459">
        <v>1522</v>
      </c>
      <c r="I1529" s="444">
        <f t="shared" ca="1" si="110"/>
        <v>-449635515.1274392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-1873481.3130309966</v>
      </c>
      <c r="L1529" s="444">
        <f t="shared" ca="1" si="109"/>
        <v>-451508996.44047022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25">
      <c r="G1530" s="459"/>
      <c r="H1530" s="459">
        <v>1523</v>
      </c>
      <c r="I1530" s="444">
        <f t="shared" ca="1" si="110"/>
        <v>-451508996.44047022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-1881287.4851686258</v>
      </c>
      <c r="L1530" s="444">
        <f t="shared" ca="1" si="109"/>
        <v>-453390283.92563885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25">
      <c r="G1531" s="459"/>
      <c r="H1531" s="459">
        <v>1524</v>
      </c>
      <c r="I1531" s="444">
        <f t="shared" ca="1" si="110"/>
        <v>-453390283.92563885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-1889126.1830234951</v>
      </c>
      <c r="L1531" s="444">
        <f t="shared" ca="1" si="109"/>
        <v>-455279410.10866237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25">
      <c r="G1532" s="459"/>
      <c r="H1532" s="459">
        <v>1525</v>
      </c>
      <c r="I1532" s="444">
        <f t="shared" ca="1" si="110"/>
        <v>-455279410.10866237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-1896997.5421194262</v>
      </c>
      <c r="L1532" s="444">
        <f t="shared" ca="1" si="109"/>
        <v>-457176407.65078181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25">
      <c r="G1533" s="459"/>
      <c r="H1533" s="459">
        <v>1526</v>
      </c>
      <c r="I1533" s="444">
        <f t="shared" ca="1" si="110"/>
        <v>-457176407.65078181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-1904901.6985449239</v>
      </c>
      <c r="L1533" s="444">
        <f t="shared" ca="1" si="109"/>
        <v>-459081309.34932673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25">
      <c r="G1534" s="459"/>
      <c r="H1534" s="459">
        <v>1527</v>
      </c>
      <c r="I1534" s="444">
        <f t="shared" ca="1" si="110"/>
        <v>-459081309.34932673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-1912838.7889555283</v>
      </c>
      <c r="L1534" s="444">
        <f t="shared" ca="1" si="109"/>
        <v>-460994148.13828224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25">
      <c r="G1535" s="459"/>
      <c r="H1535" s="459">
        <v>1528</v>
      </c>
      <c r="I1535" s="444">
        <f t="shared" ca="1" si="110"/>
        <v>-460994148.13828224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-1920808.9505761757</v>
      </c>
      <c r="L1535" s="444">
        <f t="shared" ca="1" si="109"/>
        <v>-462914957.08885843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25">
      <c r="G1536" s="459"/>
      <c r="H1536" s="459">
        <v>1529</v>
      </c>
      <c r="I1536" s="444">
        <f t="shared" ca="1" si="110"/>
        <v>-462914957.08885843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-1928812.3212035764</v>
      </c>
      <c r="L1536" s="444">
        <f t="shared" ca="1" si="109"/>
        <v>-464843769.41006202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25">
      <c r="G1537" s="459"/>
      <c r="H1537" s="459">
        <v>1530</v>
      </c>
      <c r="I1537" s="444">
        <f t="shared" ca="1" si="110"/>
        <v>-464843769.41006202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-1936849.0392085917</v>
      </c>
      <c r="L1537" s="444">
        <f t="shared" ca="1" si="109"/>
        <v>-466780618.44927061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25">
      <c r="G1538" s="459"/>
      <c r="H1538" s="459">
        <v>1531</v>
      </c>
      <c r="I1538" s="444">
        <f t="shared" ca="1" si="110"/>
        <v>-466780618.44927061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-1944919.2435386274</v>
      </c>
      <c r="L1538" s="444">
        <f t="shared" ref="L1538:L1792" ca="1" si="114">I1538-J1538+K1538</f>
        <v>-468725537.69280922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25">
      <c r="G1539" s="459"/>
      <c r="H1539" s="459">
        <v>1532</v>
      </c>
      <c r="I1539" s="444">
        <f t="shared" ref="I1539:I1793" ca="1" si="115">L1538</f>
        <v>-468725537.69280922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-1953023.0737200384</v>
      </c>
      <c r="L1539" s="444">
        <f t="shared" ca="1" si="114"/>
        <v>-470678560.76652926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25">
      <c r="G1540" s="459"/>
      <c r="H1540" s="459">
        <v>1533</v>
      </c>
      <c r="I1540" s="444">
        <f t="shared" ca="1" si="115"/>
        <v>-470678560.76652926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-1961160.6698605386</v>
      </c>
      <c r="L1540" s="444">
        <f t="shared" ca="1" si="114"/>
        <v>-472639721.4363898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25">
      <c r="G1541" s="459"/>
      <c r="H1541" s="459">
        <v>1534</v>
      </c>
      <c r="I1541" s="444">
        <f t="shared" ca="1" si="115"/>
        <v>-472639721.4363898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-1969332.1726516238</v>
      </c>
      <c r="L1541" s="444">
        <f t="shared" ca="1" si="114"/>
        <v>-474609053.60904145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25">
      <c r="G1542" s="459"/>
      <c r="H1542" s="459">
        <v>1535</v>
      </c>
      <c r="I1542" s="444">
        <f t="shared" ca="1" si="115"/>
        <v>-474609053.60904145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-1977537.7233710061</v>
      </c>
      <c r="L1542" s="444">
        <f t="shared" ca="1" si="114"/>
        <v>-476586591.33241248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25">
      <c r="G1543" s="459"/>
      <c r="H1543" s="459">
        <v>1536</v>
      </c>
      <c r="I1543" s="444">
        <f t="shared" ca="1" si="115"/>
        <v>-476586591.33241248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-1985777.4638850521</v>
      </c>
      <c r="L1543" s="444">
        <f t="shared" ca="1" si="114"/>
        <v>-478572368.79629755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25">
      <c r="G1544" s="459"/>
      <c r="H1544" s="459">
        <v>1537</v>
      </c>
      <c r="I1544" s="444">
        <f t="shared" ca="1" si="115"/>
        <v>-478572368.79629755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-1994051.5366512395</v>
      </c>
      <c r="L1544" s="444">
        <f t="shared" ca="1" si="114"/>
        <v>-480566420.3329488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25">
      <c r="G1545" s="459"/>
      <c r="H1545" s="459">
        <v>1538</v>
      </c>
      <c r="I1545" s="444">
        <f t="shared" ca="1" si="115"/>
        <v>-480566420.3329488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-2002360.08472062</v>
      </c>
      <c r="L1545" s="444">
        <f t="shared" ca="1" si="114"/>
        <v>-482568780.41766942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25">
      <c r="G1546" s="459"/>
      <c r="H1546" s="459">
        <v>1539</v>
      </c>
      <c r="I1546" s="444">
        <f t="shared" ca="1" si="115"/>
        <v>-482568780.41766942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-2010703.2517402892</v>
      </c>
      <c r="L1546" s="444">
        <f t="shared" ca="1" si="114"/>
        <v>-484579483.66940969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25">
      <c r="G1547" s="459"/>
      <c r="H1547" s="459">
        <v>1540</v>
      </c>
      <c r="I1547" s="444">
        <f t="shared" ca="1" si="115"/>
        <v>-484579483.66940969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-2019081.1819558737</v>
      </c>
      <c r="L1547" s="444">
        <f t="shared" ca="1" si="114"/>
        <v>-486598564.85136557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25">
      <c r="G1548" s="459"/>
      <c r="H1548" s="459">
        <v>1541</v>
      </c>
      <c r="I1548" s="444">
        <f t="shared" ca="1" si="115"/>
        <v>-486598564.85136557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-2027494.0202140231</v>
      </c>
      <c r="L1548" s="444">
        <f t="shared" ca="1" si="114"/>
        <v>-488626058.87157959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25">
      <c r="G1549" s="459"/>
      <c r="H1549" s="459">
        <v>1542</v>
      </c>
      <c r="I1549" s="444">
        <f t="shared" ca="1" si="115"/>
        <v>-488626058.87157959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-2035941.911964915</v>
      </c>
      <c r="L1549" s="444">
        <f t="shared" ca="1" si="114"/>
        <v>-490662000.78354448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25">
      <c r="G1550" s="459"/>
      <c r="H1550" s="459">
        <v>1543</v>
      </c>
      <c r="I1550" s="444">
        <f t="shared" ca="1" si="115"/>
        <v>-490662000.78354448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-2044425.0032647683</v>
      </c>
      <c r="L1550" s="444">
        <f t="shared" ca="1" si="114"/>
        <v>-492706425.78680927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25">
      <c r="G1551" s="459"/>
      <c r="H1551" s="459">
        <v>1544</v>
      </c>
      <c r="I1551" s="444">
        <f t="shared" ca="1" si="115"/>
        <v>-492706425.78680927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-2052943.4407783719</v>
      </c>
      <c r="L1551" s="444">
        <f t="shared" ca="1" si="114"/>
        <v>-494759369.22758764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25">
      <c r="G1552" s="459"/>
      <c r="H1552" s="459">
        <v>1545</v>
      </c>
      <c r="I1552" s="444">
        <f t="shared" ca="1" si="115"/>
        <v>-494759369.22758764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-2061497.3717816151</v>
      </c>
      <c r="L1552" s="444">
        <f t="shared" ca="1" si="114"/>
        <v>-496820866.59936923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25">
      <c r="G1553" s="459"/>
      <c r="H1553" s="459">
        <v>1546</v>
      </c>
      <c r="I1553" s="444">
        <f t="shared" ca="1" si="115"/>
        <v>-496820866.59936923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-2070086.9441640384</v>
      </c>
      <c r="L1553" s="444">
        <f t="shared" ca="1" si="114"/>
        <v>-498890953.54353327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25">
      <c r="G1554" s="459"/>
      <c r="H1554" s="459">
        <v>1547</v>
      </c>
      <c r="I1554" s="444">
        <f t="shared" ca="1" si="115"/>
        <v>-498890953.54353327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-2078712.3064313885</v>
      </c>
      <c r="L1554" s="444">
        <f t="shared" ca="1" si="114"/>
        <v>-500969665.84996468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25">
      <c r="G1555" s="459"/>
      <c r="H1555" s="459">
        <v>1548</v>
      </c>
      <c r="I1555" s="444">
        <f t="shared" ca="1" si="115"/>
        <v>-500969665.84996468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-2087373.6077081861</v>
      </c>
      <c r="L1555" s="444">
        <f t="shared" ca="1" si="114"/>
        <v>-503057039.45767289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25">
      <c r="G1556" s="459"/>
      <c r="H1556" s="459">
        <v>1549</v>
      </c>
      <c r="I1556" s="444">
        <f t="shared" ca="1" si="115"/>
        <v>-503057039.45767289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-2096070.9977403036</v>
      </c>
      <c r="L1556" s="444">
        <f t="shared" ca="1" si="114"/>
        <v>-505153110.45541322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25">
      <c r="G1557" s="459"/>
      <c r="H1557" s="459">
        <v>1550</v>
      </c>
      <c r="I1557" s="444">
        <f t="shared" ca="1" si="115"/>
        <v>-505153110.45541322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-2104804.6268975548</v>
      </c>
      <c r="L1557" s="444">
        <f t="shared" ca="1" si="114"/>
        <v>-507257915.0823108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25">
      <c r="G1558" s="459"/>
      <c r="H1558" s="459">
        <v>1551</v>
      </c>
      <c r="I1558" s="444">
        <f t="shared" ca="1" si="115"/>
        <v>-507257915.0823108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-2113574.6461762949</v>
      </c>
      <c r="L1558" s="444">
        <f t="shared" ca="1" si="114"/>
        <v>-509371489.72848707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25">
      <c r="G1559" s="459"/>
      <c r="H1559" s="459">
        <v>1552</v>
      </c>
      <c r="I1559" s="444">
        <f t="shared" ca="1" si="115"/>
        <v>-509371489.72848707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-2122381.2072020294</v>
      </c>
      <c r="L1559" s="444">
        <f t="shared" ca="1" si="114"/>
        <v>-511493870.93568909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25">
      <c r="G1560" s="459"/>
      <c r="H1560" s="459">
        <v>1553</v>
      </c>
      <c r="I1560" s="444">
        <f t="shared" ca="1" si="115"/>
        <v>-511493870.93568909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-2131224.4622320379</v>
      </c>
      <c r="L1560" s="444">
        <f t="shared" ca="1" si="114"/>
        <v>-513625095.39792114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25">
      <c r="G1561" s="459"/>
      <c r="H1561" s="459">
        <v>1554</v>
      </c>
      <c r="I1561" s="444">
        <f t="shared" ca="1" si="115"/>
        <v>-513625095.39792114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-2140104.5641580047</v>
      </c>
      <c r="L1561" s="444">
        <f t="shared" ca="1" si="114"/>
        <v>-515765199.96207917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25">
      <c r="G1562" s="459"/>
      <c r="H1562" s="459">
        <v>1555</v>
      </c>
      <c r="I1562" s="444">
        <f t="shared" ca="1" si="115"/>
        <v>-515765199.96207917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-2149021.666508663</v>
      </c>
      <c r="L1562" s="444">
        <f t="shared" ca="1" si="114"/>
        <v>-517914221.62858784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25">
      <c r="G1563" s="459"/>
      <c r="H1563" s="459">
        <v>1556</v>
      </c>
      <c r="I1563" s="444">
        <f t="shared" ca="1" si="115"/>
        <v>-517914221.62858784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-2157975.9234524495</v>
      </c>
      <c r="L1563" s="444">
        <f t="shared" ca="1" si="114"/>
        <v>-520072197.55204028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25">
      <c r="G1564" s="459"/>
      <c r="H1564" s="459">
        <v>1557</v>
      </c>
      <c r="I1564" s="444">
        <f t="shared" ca="1" si="115"/>
        <v>-520072197.55204028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-2166967.4898001677</v>
      </c>
      <c r="L1564" s="444">
        <f t="shared" ca="1" si="114"/>
        <v>-522239165.04184043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25">
      <c r="G1565" s="459"/>
      <c r="H1565" s="459">
        <v>1558</v>
      </c>
      <c r="I1565" s="444">
        <f t="shared" ca="1" si="115"/>
        <v>-522239165.04184043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-2175996.5210076682</v>
      </c>
      <c r="L1565" s="444">
        <f t="shared" ca="1" si="114"/>
        <v>-524415161.56284809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25">
      <c r="G1566" s="459"/>
      <c r="H1566" s="459">
        <v>1559</v>
      </c>
      <c r="I1566" s="444">
        <f t="shared" ca="1" si="115"/>
        <v>-524415161.56284809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-2185063.1731785336</v>
      </c>
      <c r="L1566" s="444">
        <f t="shared" ca="1" si="114"/>
        <v>-526600224.73602664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25">
      <c r="G1567" s="459"/>
      <c r="H1567" s="459">
        <v>1560</v>
      </c>
      <c r="I1567" s="444">
        <f t="shared" ca="1" si="115"/>
        <v>-526600224.73602664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-2194167.6030667778</v>
      </c>
      <c r="L1567" s="444">
        <f t="shared" ca="1" si="114"/>
        <v>-528794392.33909345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25">
      <c r="G1568" s="459"/>
      <c r="H1568" s="459">
        <v>1561</v>
      </c>
      <c r="I1568" s="444">
        <f t="shared" ca="1" si="115"/>
        <v>-528794392.33909345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-2203309.9680795558</v>
      </c>
      <c r="L1568" s="444">
        <f t="shared" ca="1" si="114"/>
        <v>-530997702.30717301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25">
      <c r="G1569" s="459"/>
      <c r="H1569" s="459">
        <v>1562</v>
      </c>
      <c r="I1569" s="444">
        <f t="shared" ca="1" si="115"/>
        <v>-530997702.30717301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-2212490.4262798876</v>
      </c>
      <c r="L1569" s="444">
        <f t="shared" ca="1" si="114"/>
        <v>-533210192.73345292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25">
      <c r="G1570" s="459"/>
      <c r="H1570" s="459">
        <v>1563</v>
      </c>
      <c r="I1570" s="444">
        <f t="shared" ca="1" si="115"/>
        <v>-533210192.73345292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-2221709.1363893873</v>
      </c>
      <c r="L1570" s="444">
        <f t="shared" ca="1" si="114"/>
        <v>-535431901.86984229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25">
      <c r="G1571" s="459"/>
      <c r="H1571" s="459">
        <v>1564</v>
      </c>
      <c r="I1571" s="444">
        <f t="shared" ca="1" si="115"/>
        <v>-535431901.86984229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-2230966.2577910097</v>
      </c>
      <c r="L1571" s="444">
        <f t="shared" ca="1" si="114"/>
        <v>-537662868.12763333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25">
      <c r="G1572" s="459"/>
      <c r="H1572" s="459">
        <v>1565</v>
      </c>
      <c r="I1572" s="444">
        <f t="shared" ca="1" si="115"/>
        <v>-537662868.12763333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-2240261.9505318054</v>
      </c>
      <c r="L1572" s="444">
        <f t="shared" ca="1" si="114"/>
        <v>-539903130.07816517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25">
      <c r="G1573" s="459"/>
      <c r="H1573" s="459">
        <v>1566</v>
      </c>
      <c r="I1573" s="444">
        <f t="shared" ca="1" si="115"/>
        <v>-539903130.07816517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-2249596.3753256882</v>
      </c>
      <c r="L1573" s="444">
        <f t="shared" ca="1" si="114"/>
        <v>-542152726.45349085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25">
      <c r="G1574" s="459"/>
      <c r="H1574" s="459">
        <v>1567</v>
      </c>
      <c r="I1574" s="444">
        <f t="shared" ca="1" si="115"/>
        <v>-542152726.45349085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-2258969.6935562119</v>
      </c>
      <c r="L1574" s="444">
        <f t="shared" ca="1" si="114"/>
        <v>-544411696.14704704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25">
      <c r="G1575" s="459"/>
      <c r="H1575" s="459">
        <v>1568</v>
      </c>
      <c r="I1575" s="444">
        <f t="shared" ca="1" si="115"/>
        <v>-544411696.14704704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-2268382.0672793626</v>
      </c>
      <c r="L1575" s="444">
        <f t="shared" ca="1" si="114"/>
        <v>-546680078.21432638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25">
      <c r="G1576" s="459"/>
      <c r="H1576" s="459">
        <v>1569</v>
      </c>
      <c r="I1576" s="444">
        <f t="shared" ca="1" si="115"/>
        <v>-546680078.21432638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-2277833.6592263598</v>
      </c>
      <c r="L1576" s="444">
        <f t="shared" ca="1" si="114"/>
        <v>-548957911.8735528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25">
      <c r="G1577" s="459"/>
      <c r="H1577" s="459">
        <v>1570</v>
      </c>
      <c r="I1577" s="444">
        <f t="shared" ca="1" si="115"/>
        <v>-548957911.8735528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-2287324.6328064702</v>
      </c>
      <c r="L1577" s="444">
        <f t="shared" ca="1" si="114"/>
        <v>-551245236.50635922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25">
      <c r="G1578" s="459"/>
      <c r="H1578" s="459">
        <v>1571</v>
      </c>
      <c r="I1578" s="444">
        <f t="shared" ca="1" si="115"/>
        <v>-551245236.50635922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-2296855.1521098302</v>
      </c>
      <c r="L1578" s="444">
        <f t="shared" ca="1" si="114"/>
        <v>-553542091.65846908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25">
      <c r="G1579" s="459"/>
      <c r="H1579" s="459">
        <v>1572</v>
      </c>
      <c r="I1579" s="444">
        <f t="shared" ca="1" si="115"/>
        <v>-553542091.65846908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-2306425.3819102878</v>
      </c>
      <c r="L1579" s="444">
        <f t="shared" ca="1" si="114"/>
        <v>-555848517.04037941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25">
      <c r="G1580" s="459"/>
      <c r="H1580" s="459">
        <v>1573</v>
      </c>
      <c r="I1580" s="444">
        <f t="shared" ca="1" si="115"/>
        <v>-555848517.04037941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-2316035.4876682474</v>
      </c>
      <c r="L1580" s="444">
        <f t="shared" ca="1" si="114"/>
        <v>-558164552.52804768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25">
      <c r="G1581" s="459"/>
      <c r="H1581" s="459">
        <v>1574</v>
      </c>
      <c r="I1581" s="444">
        <f t="shared" ca="1" si="115"/>
        <v>-558164552.52804768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-2325685.6355335321</v>
      </c>
      <c r="L1581" s="444">
        <f t="shared" ca="1" si="114"/>
        <v>-560490238.16358125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25">
      <c r="G1582" s="459"/>
      <c r="H1582" s="459">
        <v>1575</v>
      </c>
      <c r="I1582" s="444">
        <f t="shared" ca="1" si="115"/>
        <v>-560490238.16358125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-2335375.9923482551</v>
      </c>
      <c r="L1582" s="444">
        <f t="shared" ca="1" si="114"/>
        <v>-562825614.15592957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25">
      <c r="G1583" s="459"/>
      <c r="H1583" s="459">
        <v>1576</v>
      </c>
      <c r="I1583" s="444">
        <f t="shared" ca="1" si="115"/>
        <v>-562825614.15592957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-2345106.7256497066</v>
      </c>
      <c r="L1583" s="444">
        <f t="shared" ca="1" si="114"/>
        <v>-565170720.88157928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25">
      <c r="G1584" s="459"/>
      <c r="H1584" s="459">
        <v>1577</v>
      </c>
      <c r="I1584" s="444">
        <f t="shared" ca="1" si="115"/>
        <v>-565170720.88157928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-2354878.0036732471</v>
      </c>
      <c r="L1584" s="444">
        <f t="shared" ca="1" si="114"/>
        <v>-567525598.88525248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25">
      <c r="G1585" s="459"/>
      <c r="H1585" s="459">
        <v>1578</v>
      </c>
      <c r="I1585" s="444">
        <f t="shared" ca="1" si="115"/>
        <v>-567525598.88525248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-2364689.9953552186</v>
      </c>
      <c r="L1585" s="444">
        <f t="shared" ca="1" si="114"/>
        <v>-569890288.88060772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25">
      <c r="G1586" s="459"/>
      <c r="H1586" s="459">
        <v>1579</v>
      </c>
      <c r="I1586" s="444">
        <f t="shared" ca="1" si="115"/>
        <v>-569890288.88060772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-2374542.8703358653</v>
      </c>
      <c r="L1586" s="444">
        <f t="shared" ca="1" si="114"/>
        <v>-572264831.75094354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25">
      <c r="G1587" s="459"/>
      <c r="H1587" s="459">
        <v>1580</v>
      </c>
      <c r="I1587" s="444">
        <f t="shared" ca="1" si="115"/>
        <v>-572264831.75094354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-2384436.7989622648</v>
      </c>
      <c r="L1587" s="444">
        <f t="shared" ca="1" si="114"/>
        <v>-574649268.54990578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25">
      <c r="G1588" s="459"/>
      <c r="H1588" s="459">
        <v>1581</v>
      </c>
      <c r="I1588" s="444">
        <f t="shared" ca="1" si="115"/>
        <v>-574649268.54990578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-2394371.952291274</v>
      </c>
      <c r="L1588" s="444">
        <f t="shared" ca="1" si="114"/>
        <v>-577043640.50219703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25">
      <c r="G1589" s="459"/>
      <c r="H1589" s="459">
        <v>1582</v>
      </c>
      <c r="I1589" s="444">
        <f t="shared" ca="1" si="115"/>
        <v>-577043640.50219703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-2404348.5020924876</v>
      </c>
      <c r="L1589" s="444">
        <f t="shared" ca="1" si="114"/>
        <v>-579447989.00428951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25">
      <c r="G1590" s="459"/>
      <c r="H1590" s="459">
        <v>1583</v>
      </c>
      <c r="I1590" s="444">
        <f t="shared" ca="1" si="115"/>
        <v>-579447989.00428951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-2414366.6208512061</v>
      </c>
      <c r="L1590" s="444">
        <f t="shared" ca="1" si="114"/>
        <v>-581862355.62514067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25">
      <c r="G1591" s="459"/>
      <c r="H1591" s="459">
        <v>1584</v>
      </c>
      <c r="I1591" s="444">
        <f t="shared" ca="1" si="115"/>
        <v>-581862355.62514067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-2424426.4817714193</v>
      </c>
      <c r="L1591" s="444">
        <f t="shared" ca="1" si="114"/>
        <v>-584286782.10691214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25">
      <c r="G1592" s="459"/>
      <c r="H1592" s="459">
        <v>1585</v>
      </c>
      <c r="I1592" s="444">
        <f t="shared" ca="1" si="115"/>
        <v>-584286782.10691214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-2434528.2587788007</v>
      </c>
      <c r="L1592" s="444">
        <f t="shared" ca="1" si="114"/>
        <v>-586721310.36569095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25">
      <c r="G1593" s="459"/>
      <c r="H1593" s="459">
        <v>1586</v>
      </c>
      <c r="I1593" s="444">
        <f t="shared" ca="1" si="115"/>
        <v>-586721310.36569095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-2444672.1265237122</v>
      </c>
      <c r="L1593" s="444">
        <f t="shared" ca="1" si="114"/>
        <v>-589165982.49221468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25">
      <c r="G1594" s="459"/>
      <c r="H1594" s="459">
        <v>1587</v>
      </c>
      <c r="I1594" s="444">
        <f t="shared" ca="1" si="115"/>
        <v>-589165982.49221468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-2454858.2603842276</v>
      </c>
      <c r="L1594" s="444">
        <f t="shared" ca="1" si="114"/>
        <v>-591620840.75259888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25">
      <c r="G1595" s="459"/>
      <c r="H1595" s="459">
        <v>1588</v>
      </c>
      <c r="I1595" s="444">
        <f t="shared" ca="1" si="115"/>
        <v>-591620840.75259888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-2465086.8364691618</v>
      </c>
      <c r="L1595" s="444">
        <f t="shared" ca="1" si="114"/>
        <v>-594085927.58906806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25">
      <c r="G1596" s="459"/>
      <c r="H1596" s="459">
        <v>1589</v>
      </c>
      <c r="I1596" s="444">
        <f t="shared" ca="1" si="115"/>
        <v>-594085927.58906806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-2475358.0316211167</v>
      </c>
      <c r="L1596" s="444">
        <f t="shared" ca="1" si="114"/>
        <v>-596561285.62068915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25">
      <c r="G1597" s="459"/>
      <c r="H1597" s="459">
        <v>1590</v>
      </c>
      <c r="I1597" s="444">
        <f t="shared" ca="1" si="115"/>
        <v>-596561285.62068915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-2485672.023419538</v>
      </c>
      <c r="L1597" s="444">
        <f t="shared" ca="1" si="114"/>
        <v>-599046957.64410865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25">
      <c r="G1598" s="459"/>
      <c r="H1598" s="459">
        <v>1591</v>
      </c>
      <c r="I1598" s="444">
        <f t="shared" ca="1" si="115"/>
        <v>-599046957.64410865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-2496028.990183786</v>
      </c>
      <c r="L1598" s="444">
        <f t="shared" ca="1" si="114"/>
        <v>-601542986.63429248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25">
      <c r="G1599" s="459"/>
      <c r="H1599" s="459">
        <v>1592</v>
      </c>
      <c r="I1599" s="444">
        <f t="shared" ca="1" si="115"/>
        <v>-601542986.63429248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-2506429.1109762187</v>
      </c>
      <c r="L1599" s="444">
        <f t="shared" ca="1" si="114"/>
        <v>-604049415.7452687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25">
      <c r="G1600" s="459"/>
      <c r="H1600" s="459">
        <v>1593</v>
      </c>
      <c r="I1600" s="444">
        <f t="shared" ca="1" si="115"/>
        <v>-604049415.7452687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-2516872.565605286</v>
      </c>
      <c r="L1600" s="444">
        <f t="shared" ca="1" si="114"/>
        <v>-606566288.31087399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25">
      <c r="G1601" s="459"/>
      <c r="H1601" s="459">
        <v>1594</v>
      </c>
      <c r="I1601" s="444">
        <f t="shared" ca="1" si="115"/>
        <v>-606566288.31087399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-2527359.5346286418</v>
      </c>
      <c r="L1601" s="444">
        <f t="shared" ca="1" si="114"/>
        <v>-609093647.84550261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25">
      <c r="G1602" s="459"/>
      <c r="H1602" s="459">
        <v>1595</v>
      </c>
      <c r="I1602" s="444">
        <f t="shared" ca="1" si="115"/>
        <v>-609093647.84550261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-2537890.1993562607</v>
      </c>
      <c r="L1602" s="444">
        <f t="shared" ca="1" si="114"/>
        <v>-611631538.04485893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25">
      <c r="G1603" s="459"/>
      <c r="H1603" s="459">
        <v>1596</v>
      </c>
      <c r="I1603" s="444">
        <f t="shared" ca="1" si="115"/>
        <v>-611631538.04485893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-2548464.7418535789</v>
      </c>
      <c r="L1603" s="444">
        <f t="shared" ca="1" si="114"/>
        <v>-614180002.78671253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25">
      <c r="G1604" s="459"/>
      <c r="H1604" s="459">
        <v>1597</v>
      </c>
      <c r="I1604" s="444">
        <f t="shared" ca="1" si="115"/>
        <v>-614180002.78671253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-2559083.3449446354</v>
      </c>
      <c r="L1604" s="444">
        <f t="shared" ca="1" si="114"/>
        <v>-616739086.13165712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25">
      <c r="G1605" s="459"/>
      <c r="H1605" s="459">
        <v>1598</v>
      </c>
      <c r="I1605" s="444">
        <f t="shared" ca="1" si="115"/>
        <v>-616739086.13165712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-2569746.1922152378</v>
      </c>
      <c r="L1605" s="444">
        <f t="shared" ca="1" si="114"/>
        <v>-619308832.32387233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25">
      <c r="G1606" s="459"/>
      <c r="H1606" s="459">
        <v>1599</v>
      </c>
      <c r="I1606" s="444">
        <f t="shared" ca="1" si="115"/>
        <v>-619308832.32387233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-2580453.4680161346</v>
      </c>
      <c r="L1606" s="444">
        <f t="shared" ca="1" si="114"/>
        <v>-621889285.79188848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25">
      <c r="G1607" s="459"/>
      <c r="H1607" s="459">
        <v>1600</v>
      </c>
      <c r="I1607" s="444">
        <f t="shared" ca="1" si="115"/>
        <v>-621889285.79188848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-2591205.3574662018</v>
      </c>
      <c r="L1607" s="444">
        <f t="shared" ca="1" si="114"/>
        <v>-624480491.1493547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25">
      <c r="G1608" s="459"/>
      <c r="H1608" s="459">
        <v>1601</v>
      </c>
      <c r="I1608" s="444">
        <f t="shared" ca="1" si="115"/>
        <v>-624480491.1493547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-2602002.0464556445</v>
      </c>
      <c r="L1608" s="444">
        <f t="shared" ca="1" si="114"/>
        <v>-627082493.19581032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25">
      <c r="G1609" s="459"/>
      <c r="H1609" s="459">
        <v>1602</v>
      </c>
      <c r="I1609" s="444">
        <f t="shared" ca="1" si="115"/>
        <v>-627082493.19581032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-2612843.7216492095</v>
      </c>
      <c r="L1609" s="444">
        <f t="shared" ca="1" si="114"/>
        <v>-629695336.91745949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25">
      <c r="G1610" s="459"/>
      <c r="H1610" s="459">
        <v>1603</v>
      </c>
      <c r="I1610" s="444">
        <f t="shared" ca="1" si="115"/>
        <v>-629695336.91745949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-2623730.5704894145</v>
      </c>
      <c r="L1610" s="444">
        <f t="shared" ca="1" si="114"/>
        <v>-632319067.48794889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25">
      <c r="G1611" s="459"/>
      <c r="H1611" s="459">
        <v>1604</v>
      </c>
      <c r="I1611" s="444">
        <f t="shared" ca="1" si="115"/>
        <v>-632319067.48794889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-2634662.7811997868</v>
      </c>
      <c r="L1611" s="444">
        <f t="shared" ca="1" si="114"/>
        <v>-634953730.26914871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25">
      <c r="G1612" s="459"/>
      <c r="H1612" s="459">
        <v>1605</v>
      </c>
      <c r="I1612" s="444">
        <f t="shared" ca="1" si="115"/>
        <v>-634953730.26914871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-2645640.5427881195</v>
      </c>
      <c r="L1612" s="444">
        <f t="shared" ca="1" si="114"/>
        <v>-637599370.81193686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25">
      <c r="G1613" s="459"/>
      <c r="H1613" s="459">
        <v>1606</v>
      </c>
      <c r="I1613" s="444">
        <f t="shared" ca="1" si="115"/>
        <v>-637599370.81193686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-2656664.0450497367</v>
      </c>
      <c r="L1613" s="444">
        <f t="shared" ca="1" si="114"/>
        <v>-640256034.85698664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25">
      <c r="G1614" s="459"/>
      <c r="H1614" s="459">
        <v>1607</v>
      </c>
      <c r="I1614" s="444">
        <f t="shared" ca="1" si="115"/>
        <v>-640256034.85698664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-2667733.4785707775</v>
      </c>
      <c r="L1614" s="444">
        <f t="shared" ca="1" si="114"/>
        <v>-642923768.33555746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25">
      <c r="G1615" s="459"/>
      <c r="H1615" s="459">
        <v>1608</v>
      </c>
      <c r="I1615" s="444">
        <f t="shared" ca="1" si="115"/>
        <v>-642923768.33555746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-2678849.0347314896</v>
      </c>
      <c r="L1615" s="444">
        <f t="shared" ca="1" si="114"/>
        <v>-645602617.37028897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25">
      <c r="G1616" s="459"/>
      <c r="H1616" s="459">
        <v>1609</v>
      </c>
      <c r="I1616" s="444">
        <f t="shared" ca="1" si="115"/>
        <v>-645602617.37028897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-2690010.9057095372</v>
      </c>
      <c r="L1616" s="444">
        <f t="shared" ca="1" si="114"/>
        <v>-648292628.27599847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25">
      <c r="G1617" s="459"/>
      <c r="H1617" s="459">
        <v>1610</v>
      </c>
      <c r="I1617" s="444">
        <f t="shared" ca="1" si="115"/>
        <v>-648292628.27599847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-2701219.2844833271</v>
      </c>
      <c r="L1617" s="444">
        <f t="shared" ca="1" si="114"/>
        <v>-650993847.56048179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25">
      <c r="G1618" s="459"/>
      <c r="H1618" s="459">
        <v>1611</v>
      </c>
      <c r="I1618" s="444">
        <f t="shared" ca="1" si="115"/>
        <v>-650993847.56048179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-2712474.3648353405</v>
      </c>
      <c r="L1618" s="444">
        <f t="shared" ca="1" si="114"/>
        <v>-653706321.92531717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25">
      <c r="G1619" s="459"/>
      <c r="H1619" s="459">
        <v>1612</v>
      </c>
      <c r="I1619" s="444">
        <f t="shared" ca="1" si="115"/>
        <v>-653706321.92531717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-2723776.3413554882</v>
      </c>
      <c r="L1619" s="444">
        <f t="shared" ca="1" si="114"/>
        <v>-656430098.26667261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25">
      <c r="G1620" s="459"/>
      <c r="H1620" s="459">
        <v>1613</v>
      </c>
      <c r="I1620" s="444">
        <f t="shared" ca="1" si="115"/>
        <v>-656430098.26667261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-2735125.409444469</v>
      </c>
      <c r="L1620" s="444">
        <f t="shared" ca="1" si="114"/>
        <v>-659165223.67611706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25">
      <c r="G1621" s="459"/>
      <c r="H1621" s="459">
        <v>1614</v>
      </c>
      <c r="I1621" s="444">
        <f t="shared" ca="1" si="115"/>
        <v>-659165223.67611706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-2746521.7653171546</v>
      </c>
      <c r="L1621" s="444">
        <f t="shared" ca="1" si="114"/>
        <v>-661911745.44143426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25">
      <c r="G1622" s="459"/>
      <c r="H1622" s="459">
        <v>1615</v>
      </c>
      <c r="I1622" s="444">
        <f t="shared" ca="1" si="115"/>
        <v>-661911745.44143426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-2757965.606005976</v>
      </c>
      <c r="L1622" s="444">
        <f t="shared" ca="1" si="114"/>
        <v>-664669711.04744029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25">
      <c r="G1623" s="459"/>
      <c r="H1623" s="459">
        <v>1616</v>
      </c>
      <c r="I1623" s="444">
        <f t="shared" ca="1" si="115"/>
        <v>-664669711.04744029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-2769457.1293643345</v>
      </c>
      <c r="L1623" s="444">
        <f t="shared" ca="1" si="114"/>
        <v>-667439168.17680466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25">
      <c r="G1624" s="459"/>
      <c r="H1624" s="459">
        <v>1617</v>
      </c>
      <c r="I1624" s="444">
        <f t="shared" ca="1" si="115"/>
        <v>-667439168.17680466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-2780996.5340700196</v>
      </c>
      <c r="L1624" s="444">
        <f t="shared" ca="1" si="114"/>
        <v>-670220164.71087468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25">
      <c r="G1625" s="459"/>
      <c r="H1625" s="459">
        <v>1618</v>
      </c>
      <c r="I1625" s="444">
        <f t="shared" ca="1" si="115"/>
        <v>-670220164.71087468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-2792584.0196286445</v>
      </c>
      <c r="L1625" s="444">
        <f t="shared" ca="1" si="114"/>
        <v>-673012748.73050332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25">
      <c r="G1626" s="459"/>
      <c r="H1626" s="459">
        <v>1619</v>
      </c>
      <c r="I1626" s="444">
        <f t="shared" ca="1" si="115"/>
        <v>-673012748.73050332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-2804219.786377097</v>
      </c>
      <c r="L1626" s="444">
        <f t="shared" ca="1" si="114"/>
        <v>-675816968.51688039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25">
      <c r="G1627" s="459"/>
      <c r="H1627" s="459">
        <v>1620</v>
      </c>
      <c r="I1627" s="444">
        <f t="shared" ca="1" si="115"/>
        <v>-675816968.51688039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-2815904.0354870018</v>
      </c>
      <c r="L1627" s="444">
        <f t="shared" ca="1" si="114"/>
        <v>-678632872.55236745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25">
      <c r="G1628" s="459"/>
      <c r="H1628" s="459">
        <v>1621</v>
      </c>
      <c r="I1628" s="444">
        <f t="shared" ca="1" si="115"/>
        <v>-678632872.55236745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-2827636.9689681977</v>
      </c>
      <c r="L1628" s="444">
        <f t="shared" ca="1" si="114"/>
        <v>-681460509.5213356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25">
      <c r="G1629" s="459"/>
      <c r="H1629" s="459">
        <v>1622</v>
      </c>
      <c r="I1629" s="444">
        <f t="shared" ca="1" si="115"/>
        <v>-681460509.5213356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-2839418.7896722318</v>
      </c>
      <c r="L1629" s="444">
        <f t="shared" ca="1" si="114"/>
        <v>-684299928.31100786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25">
      <c r="G1630" s="459"/>
      <c r="H1630" s="459">
        <v>1623</v>
      </c>
      <c r="I1630" s="444">
        <f t="shared" ca="1" si="115"/>
        <v>-684299928.31100786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-2851249.7012958662</v>
      </c>
      <c r="L1630" s="444">
        <f t="shared" ca="1" si="114"/>
        <v>-687151178.01230371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25">
      <c r="G1631" s="459"/>
      <c r="H1631" s="459">
        <v>1624</v>
      </c>
      <c r="I1631" s="444">
        <f t="shared" ca="1" si="115"/>
        <v>-687151178.01230371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-2863129.9083845988</v>
      </c>
      <c r="L1631" s="444">
        <f t="shared" ca="1" si="114"/>
        <v>-690014307.92068827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25">
      <c r="G1632" s="459"/>
      <c r="H1632" s="459">
        <v>1625</v>
      </c>
      <c r="I1632" s="444">
        <f t="shared" ca="1" si="115"/>
        <v>-690014307.92068827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-2875059.6163362013</v>
      </c>
      <c r="L1632" s="444">
        <f t="shared" ca="1" si="114"/>
        <v>-692889367.5370245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25">
      <c r="G1633" s="459"/>
      <c r="H1633" s="459">
        <v>1626</v>
      </c>
      <c r="I1633" s="444">
        <f t="shared" ca="1" si="115"/>
        <v>-692889367.5370245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-2887039.0314042689</v>
      </c>
      <c r="L1633" s="444">
        <f t="shared" ca="1" si="114"/>
        <v>-695776406.56842875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25">
      <c r="G1634" s="459"/>
      <c r="H1634" s="459">
        <v>1627</v>
      </c>
      <c r="I1634" s="444">
        <f t="shared" ca="1" si="115"/>
        <v>-695776406.56842875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-2899068.3607017864</v>
      </c>
      <c r="L1634" s="444">
        <f t="shared" ca="1" si="114"/>
        <v>-698675474.92913055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25">
      <c r="G1635" s="459"/>
      <c r="H1635" s="459">
        <v>1628</v>
      </c>
      <c r="I1635" s="444">
        <f t="shared" ca="1" si="115"/>
        <v>-698675474.92913055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-2911147.8122047107</v>
      </c>
      <c r="L1635" s="444">
        <f t="shared" ca="1" si="114"/>
        <v>-701586622.74133527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25">
      <c r="G1636" s="459"/>
      <c r="H1636" s="459">
        <v>1629</v>
      </c>
      <c r="I1636" s="444">
        <f t="shared" ca="1" si="115"/>
        <v>-701586622.74133527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-2923277.5947555634</v>
      </c>
      <c r="L1636" s="444">
        <f t="shared" ca="1" si="114"/>
        <v>-704509900.3360908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25">
      <c r="G1637" s="459"/>
      <c r="H1637" s="459">
        <v>1630</v>
      </c>
      <c r="I1637" s="444">
        <f t="shared" ca="1" si="115"/>
        <v>-704509900.3360908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-2935457.918067045</v>
      </c>
      <c r="L1637" s="444">
        <f t="shared" ca="1" si="114"/>
        <v>-707445358.2541579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25">
      <c r="G1638" s="459"/>
      <c r="H1638" s="459">
        <v>1631</v>
      </c>
      <c r="I1638" s="444">
        <f t="shared" ca="1" si="115"/>
        <v>-707445358.2541579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-2947688.9927256578</v>
      </c>
      <c r="L1638" s="444">
        <f t="shared" ca="1" si="114"/>
        <v>-710393047.24688351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25">
      <c r="G1639" s="459"/>
      <c r="H1639" s="459">
        <v>1632</v>
      </c>
      <c r="I1639" s="444">
        <f t="shared" ca="1" si="115"/>
        <v>-710393047.24688351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-2959971.030195348</v>
      </c>
      <c r="L1639" s="444">
        <f t="shared" ca="1" si="114"/>
        <v>-713353018.27707887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25">
      <c r="G1640" s="459"/>
      <c r="H1640" s="459">
        <v>1633</v>
      </c>
      <c r="I1640" s="444">
        <f t="shared" ca="1" si="115"/>
        <v>-713353018.27707887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-2972304.2428211621</v>
      </c>
      <c r="L1640" s="444">
        <f t="shared" ca="1" si="114"/>
        <v>-716325322.51990008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25">
      <c r="G1641" s="459"/>
      <c r="H1641" s="459">
        <v>1634</v>
      </c>
      <c r="I1641" s="444">
        <f t="shared" ca="1" si="115"/>
        <v>-716325322.51990008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-2984688.843832917</v>
      </c>
      <c r="L1641" s="444">
        <f t="shared" ca="1" si="114"/>
        <v>-719310011.36373305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25">
      <c r="G1642" s="459"/>
      <c r="H1642" s="459">
        <v>1635</v>
      </c>
      <c r="I1642" s="444">
        <f t="shared" ca="1" si="115"/>
        <v>-719310011.36373305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-2997125.0473488877</v>
      </c>
      <c r="L1642" s="444">
        <f t="shared" ca="1" si="114"/>
        <v>-722307136.41108191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25">
      <c r="G1643" s="459"/>
      <c r="H1643" s="459">
        <v>1636</v>
      </c>
      <c r="I1643" s="444">
        <f t="shared" ca="1" si="115"/>
        <v>-722307136.41108191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-3009613.0683795079</v>
      </c>
      <c r="L1643" s="444">
        <f t="shared" ca="1" si="114"/>
        <v>-725316749.47946143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25">
      <c r="G1644" s="459"/>
      <c r="H1644" s="459">
        <v>1637</v>
      </c>
      <c r="I1644" s="444">
        <f t="shared" ca="1" si="115"/>
        <v>-725316749.47946143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-3022153.1228310894</v>
      </c>
      <c r="L1644" s="444">
        <f t="shared" ca="1" si="114"/>
        <v>-728338902.60229254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25">
      <c r="G1645" s="459"/>
      <c r="H1645" s="459">
        <v>1638</v>
      </c>
      <c r="I1645" s="444">
        <f t="shared" ca="1" si="115"/>
        <v>-728338902.60229254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-3034745.4275095523</v>
      </c>
      <c r="L1645" s="444">
        <f t="shared" ca="1" si="114"/>
        <v>-731373648.02980208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25">
      <c r="G1646" s="459"/>
      <c r="H1646" s="459">
        <v>1639</v>
      </c>
      <c r="I1646" s="444">
        <f t="shared" ca="1" si="115"/>
        <v>-731373648.02980208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-3047390.2001241753</v>
      </c>
      <c r="L1646" s="444">
        <f t="shared" ca="1" si="114"/>
        <v>-734421038.22992623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25">
      <c r="G1647" s="459"/>
      <c r="H1647" s="459">
        <v>1640</v>
      </c>
      <c r="I1647" s="444">
        <f t="shared" ca="1" si="115"/>
        <v>-734421038.22992623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-3060087.6592913591</v>
      </c>
      <c r="L1647" s="444">
        <f t="shared" ca="1" si="114"/>
        <v>-737481125.88921762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25">
      <c r="G1648" s="459"/>
      <c r="H1648" s="459">
        <v>1641</v>
      </c>
      <c r="I1648" s="444">
        <f t="shared" ca="1" si="115"/>
        <v>-737481125.88921762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-3072838.0245384066</v>
      </c>
      <c r="L1648" s="444">
        <f t="shared" ca="1" si="114"/>
        <v>-740553963.91375601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25">
      <c r="G1649" s="459"/>
      <c r="H1649" s="459">
        <v>1642</v>
      </c>
      <c r="I1649" s="444">
        <f t="shared" ca="1" si="115"/>
        <v>-740553963.91375601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-3085641.5163073167</v>
      </c>
      <c r="L1649" s="444">
        <f t="shared" ca="1" si="114"/>
        <v>-743639605.43006337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25">
      <c r="G1650" s="459"/>
      <c r="H1650" s="459">
        <v>1643</v>
      </c>
      <c r="I1650" s="444">
        <f t="shared" ca="1" si="115"/>
        <v>-743639605.43006337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-3098498.3559585973</v>
      </c>
      <c r="L1650" s="444">
        <f t="shared" ca="1" si="114"/>
        <v>-746738103.78602195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25">
      <c r="G1651" s="459"/>
      <c r="H1651" s="459">
        <v>1644</v>
      </c>
      <c r="I1651" s="444">
        <f t="shared" ca="1" si="115"/>
        <v>-746738103.78602195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-3111408.7657750915</v>
      </c>
      <c r="L1651" s="444">
        <f t="shared" ca="1" si="114"/>
        <v>-749849512.55179703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25">
      <c r="G1652" s="459"/>
      <c r="H1652" s="459">
        <v>1645</v>
      </c>
      <c r="I1652" s="444">
        <f t="shared" ca="1" si="115"/>
        <v>-749849512.55179703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-3124372.968965821</v>
      </c>
      <c r="L1652" s="444">
        <f t="shared" ca="1" si="114"/>
        <v>-752973885.5207628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25">
      <c r="G1653" s="459"/>
      <c r="H1653" s="459">
        <v>1646</v>
      </c>
      <c r="I1653" s="444">
        <f t="shared" ca="1" si="115"/>
        <v>-752973885.5207628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-3137391.1896698452</v>
      </c>
      <c r="L1653" s="444">
        <f t="shared" ca="1" si="114"/>
        <v>-756111276.71043265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25">
      <c r="G1654" s="459"/>
      <c r="H1654" s="459">
        <v>1647</v>
      </c>
      <c r="I1654" s="444">
        <f t="shared" ca="1" si="115"/>
        <v>-756111276.71043265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-3150463.6529601361</v>
      </c>
      <c r="L1654" s="444">
        <f t="shared" ca="1" si="114"/>
        <v>-759261740.36339283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25">
      <c r="G1655" s="459"/>
      <c r="H1655" s="459">
        <v>1648</v>
      </c>
      <c r="I1655" s="444">
        <f t="shared" ca="1" si="115"/>
        <v>-759261740.36339283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-3163590.5848474703</v>
      </c>
      <c r="L1655" s="444">
        <f t="shared" ca="1" si="114"/>
        <v>-762425330.94824028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25">
      <c r="G1656" s="459"/>
      <c r="H1656" s="459">
        <v>1649</v>
      </c>
      <c r="I1656" s="444">
        <f t="shared" ca="1" si="115"/>
        <v>-762425330.94824028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-3176772.2122843345</v>
      </c>
      <c r="L1656" s="444">
        <f t="shared" ca="1" si="114"/>
        <v>-765602103.16052461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25">
      <c r="G1657" s="459"/>
      <c r="H1657" s="459">
        <v>1650</v>
      </c>
      <c r="I1657" s="444">
        <f t="shared" ca="1" si="115"/>
        <v>-765602103.16052461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-3190008.7631688523</v>
      </c>
      <c r="L1657" s="444">
        <f t="shared" ca="1" si="114"/>
        <v>-768792111.92369342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25">
      <c r="G1658" s="459"/>
      <c r="H1658" s="459">
        <v>1651</v>
      </c>
      <c r="I1658" s="444">
        <f t="shared" ca="1" si="115"/>
        <v>-768792111.92369342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-3203300.4663487226</v>
      </c>
      <c r="L1658" s="444">
        <f t="shared" ca="1" si="114"/>
        <v>-771995412.39004219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25">
      <c r="G1659" s="459"/>
      <c r="H1659" s="459">
        <v>1652</v>
      </c>
      <c r="I1659" s="444">
        <f t="shared" ca="1" si="115"/>
        <v>-771995412.39004219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-3216647.5516251759</v>
      </c>
      <c r="L1659" s="444">
        <f t="shared" ca="1" si="114"/>
        <v>-775212059.94166732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25">
      <c r="G1660" s="459"/>
      <c r="H1660" s="459">
        <v>1653</v>
      </c>
      <c r="I1660" s="444">
        <f t="shared" ca="1" si="115"/>
        <v>-775212059.94166732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-3230050.2497569472</v>
      </c>
      <c r="L1660" s="444">
        <f t="shared" ca="1" si="114"/>
        <v>-778442110.19142425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25">
      <c r="G1661" s="459"/>
      <c r="H1661" s="459">
        <v>1654</v>
      </c>
      <c r="I1661" s="444">
        <f t="shared" ca="1" si="115"/>
        <v>-778442110.19142425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-3243508.7924642675</v>
      </c>
      <c r="L1661" s="444">
        <f t="shared" ca="1" si="114"/>
        <v>-781685618.98388851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25">
      <c r="G1662" s="459"/>
      <c r="H1662" s="459">
        <v>1655</v>
      </c>
      <c r="I1662" s="444">
        <f t="shared" ca="1" si="115"/>
        <v>-781685618.98388851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-3257023.412432869</v>
      </c>
      <c r="L1662" s="444">
        <f t="shared" ca="1" si="114"/>
        <v>-784942642.39632142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25">
      <c r="G1663" s="459"/>
      <c r="H1663" s="459">
        <v>1656</v>
      </c>
      <c r="I1663" s="444">
        <f t="shared" ca="1" si="115"/>
        <v>-784942642.39632142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-3270594.343318006</v>
      </c>
      <c r="L1663" s="444">
        <f t="shared" ca="1" si="114"/>
        <v>-788213236.7396394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25">
      <c r="G1664" s="459"/>
      <c r="H1664" s="459">
        <v>1657</v>
      </c>
      <c r="I1664" s="444">
        <f t="shared" ca="1" si="115"/>
        <v>-788213236.7396394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-3284221.8197484976</v>
      </c>
      <c r="L1664" s="444">
        <f t="shared" ca="1" si="114"/>
        <v>-791497458.55938792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25">
      <c r="G1665" s="459"/>
      <c r="H1665" s="459">
        <v>1658</v>
      </c>
      <c r="I1665" s="444">
        <f t="shared" ca="1" si="115"/>
        <v>-791497458.55938792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-3297906.077330783</v>
      </c>
      <c r="L1665" s="444">
        <f t="shared" ca="1" si="114"/>
        <v>-794795364.63671875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25">
      <c r="G1666" s="459"/>
      <c r="H1666" s="459">
        <v>1659</v>
      </c>
      <c r="I1666" s="444">
        <f t="shared" ca="1" si="115"/>
        <v>-794795364.63671875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-3311647.3526529949</v>
      </c>
      <c r="L1666" s="444">
        <f t="shared" ca="1" si="114"/>
        <v>-798107011.98937178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25">
      <c r="G1667" s="459"/>
      <c r="H1667" s="459">
        <v>1660</v>
      </c>
      <c r="I1667" s="444">
        <f t="shared" ca="1" si="115"/>
        <v>-798107011.98937178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-3325445.8832890489</v>
      </c>
      <c r="L1667" s="444">
        <f t="shared" ca="1" si="114"/>
        <v>-801432457.87266088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25">
      <c r="G1668" s="459"/>
      <c r="H1668" s="459">
        <v>1661</v>
      </c>
      <c r="I1668" s="444">
        <f t="shared" ca="1" si="115"/>
        <v>-801432457.87266088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-3339301.9078027536</v>
      </c>
      <c r="L1668" s="444">
        <f t="shared" ca="1" si="114"/>
        <v>-804771759.78046358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25">
      <c r="G1669" s="459"/>
      <c r="H1669" s="459">
        <v>1662</v>
      </c>
      <c r="I1669" s="444">
        <f t="shared" ca="1" si="115"/>
        <v>-804771759.78046358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-3353215.6657519317</v>
      </c>
      <c r="L1669" s="444">
        <f t="shared" ca="1" si="114"/>
        <v>-808124975.44621551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25">
      <c r="G1670" s="459"/>
      <c r="H1670" s="459">
        <v>1663</v>
      </c>
      <c r="I1670" s="444">
        <f t="shared" ca="1" si="115"/>
        <v>-808124975.44621551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-3367187.3976925644</v>
      </c>
      <c r="L1670" s="444">
        <f t="shared" ca="1" si="114"/>
        <v>-811492162.84390807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25">
      <c r="G1671" s="459"/>
      <c r="H1671" s="459">
        <v>1664</v>
      </c>
      <c r="I1671" s="444">
        <f t="shared" ca="1" si="115"/>
        <v>-811492162.84390807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-3381217.3451829501</v>
      </c>
      <c r="L1671" s="444">
        <f t="shared" ca="1" si="114"/>
        <v>-814873380.18909097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25">
      <c r="G1672" s="459"/>
      <c r="H1672" s="459">
        <v>1665</v>
      </c>
      <c r="I1672" s="444">
        <f t="shared" ca="1" si="115"/>
        <v>-814873380.18909097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-3395305.7507878789</v>
      </c>
      <c r="L1672" s="444">
        <f t="shared" ca="1" si="114"/>
        <v>-818268685.93987882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25">
      <c r="G1673" s="459"/>
      <c r="H1673" s="459">
        <v>1666</v>
      </c>
      <c r="I1673" s="444">
        <f t="shared" ca="1" si="115"/>
        <v>-818268685.93987882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-3409452.8580828286</v>
      </c>
      <c r="L1673" s="444">
        <f t="shared" ca="1" si="114"/>
        <v>-821678138.79796159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25">
      <c r="G1674" s="459"/>
      <c r="H1674" s="459">
        <v>1667</v>
      </c>
      <c r="I1674" s="444">
        <f t="shared" ca="1" si="115"/>
        <v>-821678138.79796159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-3423658.9116581734</v>
      </c>
      <c r="L1674" s="444">
        <f t="shared" ca="1" si="114"/>
        <v>-825101797.70961976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25">
      <c r="G1675" s="459"/>
      <c r="H1675" s="459">
        <v>1668</v>
      </c>
      <c r="I1675" s="444">
        <f t="shared" ca="1" si="115"/>
        <v>-825101797.70961976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-3437924.1571234157</v>
      </c>
      <c r="L1675" s="444">
        <f t="shared" ca="1" si="114"/>
        <v>-828539721.86674321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25">
      <c r="G1676" s="459"/>
      <c r="H1676" s="459">
        <v>1669</v>
      </c>
      <c r="I1676" s="444">
        <f t="shared" ca="1" si="115"/>
        <v>-828539721.86674321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-3452248.84111143</v>
      </c>
      <c r="L1676" s="444">
        <f t="shared" ca="1" si="114"/>
        <v>-831991970.70785463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25">
      <c r="G1677" s="459"/>
      <c r="H1677" s="459">
        <v>1670</v>
      </c>
      <c r="I1677" s="444">
        <f t="shared" ca="1" si="115"/>
        <v>-831991970.70785463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-3466633.2112827278</v>
      </c>
      <c r="L1677" s="444">
        <f t="shared" ca="1" si="114"/>
        <v>-835458603.91913736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25">
      <c r="G1678" s="459"/>
      <c r="H1678" s="459">
        <v>1671</v>
      </c>
      <c r="I1678" s="444">
        <f t="shared" ca="1" si="115"/>
        <v>-835458603.91913736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-3481077.5163297388</v>
      </c>
      <c r="L1678" s="444">
        <f t="shared" ca="1" si="114"/>
        <v>-838939681.43546712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25">
      <c r="G1679" s="459"/>
      <c r="H1679" s="459">
        <v>1672</v>
      </c>
      <c r="I1679" s="444">
        <f t="shared" ca="1" si="115"/>
        <v>-838939681.43546712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-3495582.0059811128</v>
      </c>
      <c r="L1679" s="444">
        <f t="shared" ca="1" si="114"/>
        <v>-842435263.44144821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25">
      <c r="G1680" s="459"/>
      <c r="H1680" s="459">
        <v>1673</v>
      </c>
      <c r="I1680" s="444">
        <f t="shared" ca="1" si="115"/>
        <v>-842435263.44144821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-3510146.9310060348</v>
      </c>
      <c r="L1680" s="444">
        <f t="shared" ca="1" si="114"/>
        <v>-845945410.37245429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25">
      <c r="G1681" s="459"/>
      <c r="H1681" s="459">
        <v>1674</v>
      </c>
      <c r="I1681" s="444">
        <f t="shared" ca="1" si="115"/>
        <v>-845945410.37245429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-3524772.5432185596</v>
      </c>
      <c r="L1681" s="444">
        <f t="shared" ca="1" si="114"/>
        <v>-849470182.9156729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25">
      <c r="G1682" s="459"/>
      <c r="H1682" s="459">
        <v>1675</v>
      </c>
      <c r="I1682" s="444">
        <f t="shared" ca="1" si="115"/>
        <v>-849470182.9156729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-3539459.0954819699</v>
      </c>
      <c r="L1682" s="444">
        <f t="shared" ca="1" si="114"/>
        <v>-853009642.01115489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25">
      <c r="G1683" s="459"/>
      <c r="H1683" s="459">
        <v>1676</v>
      </c>
      <c r="I1683" s="444">
        <f t="shared" ca="1" si="115"/>
        <v>-853009642.01115489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-3554206.8417131454</v>
      </c>
      <c r="L1683" s="444">
        <f t="shared" ca="1" si="114"/>
        <v>-856563848.85286808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25">
      <c r="G1684" s="459"/>
      <c r="H1684" s="459">
        <v>1677</v>
      </c>
      <c r="I1684" s="444">
        <f t="shared" ca="1" si="115"/>
        <v>-856563848.85286808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-3569016.0368869505</v>
      </c>
      <c r="L1684" s="444">
        <f t="shared" ca="1" si="114"/>
        <v>-860132864.88975501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25">
      <c r="G1685" s="459"/>
      <c r="H1685" s="459">
        <v>1678</v>
      </c>
      <c r="I1685" s="444">
        <f t="shared" ca="1" si="115"/>
        <v>-860132864.88975501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-3583886.9370406456</v>
      </c>
      <c r="L1685" s="444">
        <f t="shared" ca="1" si="114"/>
        <v>-863716751.8267957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25">
      <c r="G1686" s="459"/>
      <c r="H1686" s="459">
        <v>1679</v>
      </c>
      <c r="I1686" s="444">
        <f t="shared" ca="1" si="115"/>
        <v>-863716751.8267957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-3598819.7992783147</v>
      </c>
      <c r="L1686" s="444">
        <f t="shared" ca="1" si="114"/>
        <v>-867315571.62607396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25">
      <c r="G1687" s="459"/>
      <c r="H1687" s="459">
        <v>1680</v>
      </c>
      <c r="I1687" s="444">
        <f t="shared" ca="1" si="115"/>
        <v>-867315571.62607396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-3613814.8817753079</v>
      </c>
      <c r="L1687" s="444">
        <f t="shared" ca="1" si="114"/>
        <v>-870929386.50784922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25">
      <c r="G1688" s="459"/>
      <c r="H1688" s="459">
        <v>1681</v>
      </c>
      <c r="I1688" s="444">
        <f t="shared" ca="1" si="115"/>
        <v>-870929386.50784922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-3628872.4437827053</v>
      </c>
      <c r="L1688" s="444">
        <f t="shared" ca="1" si="114"/>
        <v>-874558258.9516319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25">
      <c r="G1689" s="459"/>
      <c r="H1689" s="459">
        <v>1682</v>
      </c>
      <c r="I1689" s="444">
        <f t="shared" ca="1" si="115"/>
        <v>-874558258.9516319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-3643992.7456317996</v>
      </c>
      <c r="L1689" s="444">
        <f t="shared" ca="1" si="114"/>
        <v>-878202251.69726372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25">
      <c r="G1690" s="459"/>
      <c r="H1690" s="459">
        <v>1683</v>
      </c>
      <c r="I1690" s="444">
        <f t="shared" ca="1" si="115"/>
        <v>-878202251.69726372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-3659176.0487385993</v>
      </c>
      <c r="L1690" s="444">
        <f t="shared" ca="1" si="114"/>
        <v>-881861427.74600232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25">
      <c r="G1691" s="459"/>
      <c r="H1691" s="459">
        <v>1684</v>
      </c>
      <c r="I1691" s="444">
        <f t="shared" ca="1" si="115"/>
        <v>-881861427.74600232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-3674422.6156083434</v>
      </c>
      <c r="L1691" s="444">
        <f t="shared" ca="1" si="114"/>
        <v>-885535850.36161065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25">
      <c r="G1692" s="459"/>
      <c r="H1692" s="459">
        <v>1685</v>
      </c>
      <c r="I1692" s="444">
        <f t="shared" ca="1" si="115"/>
        <v>-885535850.36161065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-3689732.7098400444</v>
      </c>
      <c r="L1692" s="444">
        <f t="shared" ca="1" si="114"/>
        <v>-889225583.07145071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25">
      <c r="G1693" s="459"/>
      <c r="H1693" s="459">
        <v>1686</v>
      </c>
      <c r="I1693" s="444">
        <f t="shared" ca="1" si="115"/>
        <v>-889225583.07145071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-3705106.5961310449</v>
      </c>
      <c r="L1693" s="444">
        <f t="shared" ca="1" si="114"/>
        <v>-892930689.6675818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25">
      <c r="G1694" s="459"/>
      <c r="H1694" s="459">
        <v>1687</v>
      </c>
      <c r="I1694" s="444">
        <f t="shared" ca="1" si="115"/>
        <v>-892930689.6675818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-3720544.5402815905</v>
      </c>
      <c r="L1694" s="444">
        <f t="shared" ca="1" si="114"/>
        <v>-896651234.20786333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25">
      <c r="G1695" s="459"/>
      <c r="H1695" s="459">
        <v>1688</v>
      </c>
      <c r="I1695" s="444">
        <f t="shared" ca="1" si="115"/>
        <v>-896651234.20786333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-3736046.809199431</v>
      </c>
      <c r="L1695" s="444">
        <f t="shared" ca="1" si="114"/>
        <v>-900387281.01706278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25">
      <c r="G1696" s="459"/>
      <c r="H1696" s="459">
        <v>1689</v>
      </c>
      <c r="I1696" s="444">
        <f t="shared" ca="1" si="115"/>
        <v>-900387281.01706278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-3751613.6709044282</v>
      </c>
      <c r="L1696" s="444">
        <f t="shared" ca="1" si="114"/>
        <v>-904138894.68796718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25">
      <c r="G1697" s="459"/>
      <c r="H1697" s="459">
        <v>1690</v>
      </c>
      <c r="I1697" s="444">
        <f t="shared" ca="1" si="115"/>
        <v>-904138894.68796718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-3767245.3945331965</v>
      </c>
      <c r="L1697" s="444">
        <f t="shared" ca="1" si="114"/>
        <v>-907906140.08250034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25">
      <c r="G1698" s="459"/>
      <c r="H1698" s="459">
        <v>1691</v>
      </c>
      <c r="I1698" s="444">
        <f t="shared" ca="1" si="115"/>
        <v>-907906140.08250034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-3782942.2503437507</v>
      </c>
      <c r="L1698" s="444">
        <f t="shared" ca="1" si="114"/>
        <v>-911689082.33284414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25">
      <c r="G1699" s="459"/>
      <c r="H1699" s="459">
        <v>1692</v>
      </c>
      <c r="I1699" s="444">
        <f t="shared" ca="1" si="115"/>
        <v>-911689082.33284414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-3798704.5097201839</v>
      </c>
      <c r="L1699" s="444">
        <f t="shared" ca="1" si="114"/>
        <v>-915487786.84256434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25">
      <c r="G1700" s="459"/>
      <c r="H1700" s="459">
        <v>1693</v>
      </c>
      <c r="I1700" s="444">
        <f t="shared" ca="1" si="115"/>
        <v>-915487786.84256434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-3814532.4451773516</v>
      </c>
      <c r="L1700" s="444">
        <f t="shared" ca="1" si="114"/>
        <v>-919302319.28774166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25">
      <c r="G1701" s="459"/>
      <c r="H1701" s="459">
        <v>1694</v>
      </c>
      <c r="I1701" s="444">
        <f t="shared" ca="1" si="115"/>
        <v>-919302319.28774166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-3830426.3303655903</v>
      </c>
      <c r="L1701" s="444">
        <f t="shared" ca="1" si="114"/>
        <v>-923132745.6181072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25">
      <c r="G1702" s="459"/>
      <c r="H1702" s="459">
        <v>1695</v>
      </c>
      <c r="I1702" s="444">
        <f t="shared" ca="1" si="115"/>
        <v>-923132745.6181072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-3846386.4400754459</v>
      </c>
      <c r="L1702" s="444">
        <f t="shared" ca="1" si="114"/>
        <v>-926979132.0581826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25">
      <c r="G1703" s="459"/>
      <c r="H1703" s="459">
        <v>1696</v>
      </c>
      <c r="I1703" s="444">
        <f t="shared" ca="1" si="115"/>
        <v>-926979132.0581826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-3862413.0502424273</v>
      </c>
      <c r="L1703" s="444">
        <f t="shared" ca="1" si="114"/>
        <v>-930841545.10842502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25">
      <c r="G1704" s="459"/>
      <c r="H1704" s="459">
        <v>1697</v>
      </c>
      <c r="I1704" s="444">
        <f t="shared" ca="1" si="115"/>
        <v>-930841545.10842502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-3878506.4379517715</v>
      </c>
      <c r="L1704" s="444">
        <f t="shared" ca="1" si="114"/>
        <v>-934720051.54637682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25">
      <c r="G1705" s="459"/>
      <c r="H1705" s="459">
        <v>1698</v>
      </c>
      <c r="I1705" s="444">
        <f t="shared" ca="1" si="115"/>
        <v>-934720051.54637682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-3894666.881443236</v>
      </c>
      <c r="L1705" s="444">
        <f t="shared" ca="1" si="114"/>
        <v>-938614718.42782009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25">
      <c r="G1706" s="459"/>
      <c r="H1706" s="459">
        <v>1699</v>
      </c>
      <c r="I1706" s="444">
        <f t="shared" ca="1" si="115"/>
        <v>-938614718.42782009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-3910894.6601159167</v>
      </c>
      <c r="L1706" s="444">
        <f t="shared" ca="1" si="114"/>
        <v>-942525613.08793604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25">
      <c r="G1707" s="459"/>
      <c r="H1707" s="459">
        <v>1700</v>
      </c>
      <c r="I1707" s="444">
        <f t="shared" ca="1" si="115"/>
        <v>-942525613.08793604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-3927190.0545330672</v>
      </c>
      <c r="L1707" s="444">
        <f t="shared" ca="1" si="114"/>
        <v>-946452803.14246917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25">
      <c r="G1708" s="459"/>
      <c r="H1708" s="459">
        <v>1701</v>
      </c>
      <c r="I1708" s="444">
        <f t="shared" ca="1" si="115"/>
        <v>-946452803.14246917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-3943553.346426955</v>
      </c>
      <c r="L1708" s="444">
        <f t="shared" ca="1" si="114"/>
        <v>-950396356.48889613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25">
      <c r="G1709" s="459"/>
      <c r="H1709" s="459">
        <v>1702</v>
      </c>
      <c r="I1709" s="444">
        <f t="shared" ca="1" si="115"/>
        <v>-950396356.48889613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-3959984.8187037343</v>
      </c>
      <c r="L1709" s="444">
        <f t="shared" ca="1" si="114"/>
        <v>-954356341.3075999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25">
      <c r="G1710" s="459"/>
      <c r="H1710" s="459">
        <v>1703</v>
      </c>
      <c r="I1710" s="444">
        <f t="shared" ca="1" si="115"/>
        <v>-954356341.3075999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-3976484.7554483335</v>
      </c>
      <c r="L1710" s="444">
        <f t="shared" ca="1" si="114"/>
        <v>-958332826.06304824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25">
      <c r="G1711" s="459"/>
      <c r="H1711" s="459">
        <v>1704</v>
      </c>
      <c r="I1711" s="444">
        <f t="shared" ca="1" si="115"/>
        <v>-958332826.06304824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-3993053.4419293678</v>
      </c>
      <c r="L1711" s="444">
        <f t="shared" ca="1" si="114"/>
        <v>-962325879.50497758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25">
      <c r="G1712" s="459"/>
      <c r="H1712" s="459">
        <v>1705</v>
      </c>
      <c r="I1712" s="444">
        <f t="shared" ca="1" si="115"/>
        <v>-962325879.50497758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-4009691.1646040734</v>
      </c>
      <c r="L1712" s="444">
        <f t="shared" ca="1" si="114"/>
        <v>-966335570.66958165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25">
      <c r="G1713" s="459"/>
      <c r="H1713" s="459">
        <v>1706</v>
      </c>
      <c r="I1713" s="444">
        <f t="shared" ca="1" si="115"/>
        <v>-966335570.66958165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-4026398.2111232569</v>
      </c>
      <c r="L1713" s="444">
        <f t="shared" ca="1" si="114"/>
        <v>-970361968.88070488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25">
      <c r="G1714" s="459"/>
      <c r="H1714" s="459">
        <v>1707</v>
      </c>
      <c r="I1714" s="444">
        <f t="shared" ca="1" si="115"/>
        <v>-970361968.88070488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-4043174.87033627</v>
      </c>
      <c r="L1714" s="444">
        <f t="shared" ca="1" si="114"/>
        <v>-974405143.75104117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25">
      <c r="G1715" s="459"/>
      <c r="H1715" s="459">
        <v>1708</v>
      </c>
      <c r="I1715" s="444">
        <f t="shared" ca="1" si="115"/>
        <v>-974405143.75104117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-4060021.4322960046</v>
      </c>
      <c r="L1715" s="444">
        <f t="shared" ca="1" si="114"/>
        <v>-978465165.18333721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25">
      <c r="G1716" s="459"/>
      <c r="H1716" s="459">
        <v>1709</v>
      </c>
      <c r="I1716" s="444">
        <f t="shared" ca="1" si="115"/>
        <v>-978465165.18333721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-4076938.1882639043</v>
      </c>
      <c r="L1716" s="444">
        <f t="shared" ca="1" si="114"/>
        <v>-982542103.3716011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25">
      <c r="G1717" s="459"/>
      <c r="H1717" s="459">
        <v>1710</v>
      </c>
      <c r="I1717" s="444">
        <f t="shared" ca="1" si="115"/>
        <v>-982542103.3716011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-4093925.430715004</v>
      </c>
      <c r="L1717" s="444">
        <f t="shared" ca="1" si="114"/>
        <v>-986636028.80231607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25">
      <c r="G1718" s="459"/>
      <c r="H1718" s="459">
        <v>1711</v>
      </c>
      <c r="I1718" s="444">
        <f t="shared" ca="1" si="115"/>
        <v>-986636028.80231607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-4110983.4533429835</v>
      </c>
      <c r="L1718" s="444">
        <f t="shared" ca="1" si="114"/>
        <v>-990747012.2556591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25">
      <c r="G1719" s="459"/>
      <c r="H1719" s="459">
        <v>1712</v>
      </c>
      <c r="I1719" s="444">
        <f t="shared" ca="1" si="115"/>
        <v>-990747012.2556591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-4128112.5510652466</v>
      </c>
      <c r="L1719" s="444">
        <f t="shared" ca="1" si="114"/>
        <v>-994875124.80672431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25">
      <c r="G1720" s="459"/>
      <c r="H1720" s="459">
        <v>1713</v>
      </c>
      <c r="I1720" s="444">
        <f t="shared" ca="1" si="115"/>
        <v>-994875124.80672431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-4145313.0200280175</v>
      </c>
      <c r="L1720" s="444">
        <f t="shared" ca="1" si="114"/>
        <v>-999020437.82675231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25">
      <c r="G1721" s="459"/>
      <c r="H1721" s="459">
        <v>1714</v>
      </c>
      <c r="I1721" s="444">
        <f t="shared" ca="1" si="115"/>
        <v>-999020437.82675231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-4162585.1576114679</v>
      </c>
      <c r="L1721" s="444">
        <f t="shared" ca="1" si="114"/>
        <v>-1003183022.9843638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25">
      <c r="G1722" s="459"/>
      <c r="H1722" s="459">
        <v>1715</v>
      </c>
      <c r="I1722" s="444">
        <f t="shared" ca="1" si="115"/>
        <v>-1003183022.9843638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-4179929.2624348495</v>
      </c>
      <c r="L1722" s="444">
        <f t="shared" ca="1" si="114"/>
        <v>-1007362952.2467986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25">
      <c r="G1723" s="459"/>
      <c r="H1723" s="459">
        <v>1716</v>
      </c>
      <c r="I1723" s="444">
        <f t="shared" ca="1" si="115"/>
        <v>-1007362952.2467986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-4197345.634361661</v>
      </c>
      <c r="L1723" s="444">
        <f t="shared" ca="1" si="114"/>
        <v>-1011560297.8811603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25">
      <c r="G1724" s="459"/>
      <c r="H1724" s="459">
        <v>1717</v>
      </c>
      <c r="I1724" s="444">
        <f t="shared" ca="1" si="115"/>
        <v>-1011560297.8811603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-4214834.5745048346</v>
      </c>
      <c r="L1724" s="444">
        <f t="shared" ca="1" si="114"/>
        <v>-1015775132.4556651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25">
      <c r="G1725" s="459"/>
      <c r="H1725" s="459">
        <v>1718</v>
      </c>
      <c r="I1725" s="444">
        <f t="shared" ca="1" si="115"/>
        <v>-1015775132.4556651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-4232396.3852319382</v>
      </c>
      <c r="L1725" s="444">
        <f t="shared" ca="1" si="114"/>
        <v>-1020007528.8408971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25">
      <c r="G1726" s="459"/>
      <c r="H1726" s="459">
        <v>1719</v>
      </c>
      <c r="I1726" s="444">
        <f t="shared" ca="1" si="115"/>
        <v>-1020007528.8408971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-4250031.3701704051</v>
      </c>
      <c r="L1726" s="444">
        <f t="shared" ca="1" si="114"/>
        <v>-1024257560.2110674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25">
      <c r="G1727" s="459"/>
      <c r="H1727" s="459">
        <v>1720</v>
      </c>
      <c r="I1727" s="444">
        <f t="shared" ca="1" si="115"/>
        <v>-1024257560.2110674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-4267739.8342127809</v>
      </c>
      <c r="L1727" s="444">
        <f t="shared" ca="1" si="114"/>
        <v>-1028525300.0452802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25">
      <c r="G1728" s="459"/>
      <c r="H1728" s="459">
        <v>1721</v>
      </c>
      <c r="I1728" s="444">
        <f t="shared" ca="1" si="115"/>
        <v>-1028525300.0452802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-4285522.0835220013</v>
      </c>
      <c r="L1728" s="444">
        <f t="shared" ca="1" si="114"/>
        <v>-1032810822.1288022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25">
      <c r="G1729" s="459"/>
      <c r="H1729" s="459">
        <v>1722</v>
      </c>
      <c r="I1729" s="444">
        <f t="shared" ca="1" si="115"/>
        <v>-1032810822.1288022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-4303378.4255366763</v>
      </c>
      <c r="L1729" s="444">
        <f t="shared" ca="1" si="114"/>
        <v>-1037114200.5543388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25">
      <c r="G1730" s="459"/>
      <c r="H1730" s="459">
        <v>1723</v>
      </c>
      <c r="I1730" s="444">
        <f t="shared" ca="1" si="115"/>
        <v>-1037114200.5543388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-4321309.1689764112</v>
      </c>
      <c r="L1730" s="444">
        <f t="shared" ca="1" si="114"/>
        <v>-1041435509.7233152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25">
      <c r="G1731" s="459"/>
      <c r="H1731" s="459">
        <v>1724</v>
      </c>
      <c r="I1731" s="444">
        <f t="shared" ca="1" si="115"/>
        <v>-1041435509.7233152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-4339314.6238471474</v>
      </c>
      <c r="L1731" s="444">
        <f t="shared" ca="1" si="114"/>
        <v>-1045774824.3471624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25">
      <c r="G1732" s="459"/>
      <c r="H1732" s="459">
        <v>1725</v>
      </c>
      <c r="I1732" s="444">
        <f t="shared" ca="1" si="115"/>
        <v>-1045774824.3471624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-4357395.1014465094</v>
      </c>
      <c r="L1732" s="444">
        <f t="shared" ca="1" si="114"/>
        <v>-1050132219.4486089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25">
      <c r="G1733" s="459"/>
      <c r="H1733" s="459">
        <v>1726</v>
      </c>
      <c r="I1733" s="444">
        <f t="shared" ca="1" si="115"/>
        <v>-1050132219.4486089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-4375550.9143692032</v>
      </c>
      <c r="L1733" s="444">
        <f t="shared" ca="1" si="114"/>
        <v>-1054507770.3629781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25">
      <c r="G1734" s="459"/>
      <c r="H1734" s="459">
        <v>1727</v>
      </c>
      <c r="I1734" s="444">
        <f t="shared" ca="1" si="115"/>
        <v>-1054507770.3629781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-4393782.3765124092</v>
      </c>
      <c r="L1734" s="444">
        <f t="shared" ca="1" si="114"/>
        <v>-1058901552.7394905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25">
      <c r="G1735" s="459"/>
      <c r="H1735" s="459">
        <v>1728</v>
      </c>
      <c r="I1735" s="444">
        <f t="shared" ca="1" si="115"/>
        <v>-1058901552.7394905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-4412089.8030812098</v>
      </c>
      <c r="L1735" s="444">
        <f t="shared" ca="1" si="114"/>
        <v>-1063313642.5425717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25">
      <c r="G1736" s="459"/>
      <c r="H1736" s="459">
        <v>1729</v>
      </c>
      <c r="I1736" s="444">
        <f t="shared" ca="1" si="115"/>
        <v>-1063313642.5425717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-4430473.5105940485</v>
      </c>
      <c r="L1736" s="444">
        <f t="shared" ca="1" si="114"/>
        <v>-1067744116.0531657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25">
      <c r="G1737" s="459"/>
      <c r="H1737" s="459">
        <v>1730</v>
      </c>
      <c r="I1737" s="444">
        <f t="shared" ca="1" si="115"/>
        <v>-1067744116.0531657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-4448933.8168881899</v>
      </c>
      <c r="L1737" s="444">
        <f t="shared" ca="1" si="114"/>
        <v>-1072193049.8700539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25">
      <c r="G1738" s="459"/>
      <c r="H1738" s="459">
        <v>1731</v>
      </c>
      <c r="I1738" s="444">
        <f t="shared" ca="1" si="115"/>
        <v>-1072193049.8700539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-4467471.0411252249</v>
      </c>
      <c r="L1738" s="444">
        <f t="shared" ca="1" si="114"/>
        <v>-1076660520.9111791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25">
      <c r="G1739" s="459"/>
      <c r="H1739" s="459">
        <v>1732</v>
      </c>
      <c r="I1739" s="444">
        <f t="shared" ca="1" si="115"/>
        <v>-1076660520.9111791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-4486085.5037965793</v>
      </c>
      <c r="L1739" s="444">
        <f t="shared" ca="1" si="114"/>
        <v>-1081146606.4149756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25">
      <c r="G1740" s="459"/>
      <c r="H1740" s="459">
        <v>1733</v>
      </c>
      <c r="I1740" s="444">
        <f t="shared" ca="1" si="115"/>
        <v>-1081146606.4149756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-4504777.526729065</v>
      </c>
      <c r="L1740" s="444">
        <f t="shared" ca="1" si="114"/>
        <v>-1085651383.9417048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25">
      <c r="G1741" s="459"/>
      <c r="H1741" s="459">
        <v>1734</v>
      </c>
      <c r="I1741" s="444">
        <f t="shared" ca="1" si="115"/>
        <v>-1085651383.9417048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-4523547.4330904363</v>
      </c>
      <c r="L1741" s="444">
        <f t="shared" ca="1" si="114"/>
        <v>-1090174931.3747952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25">
      <c r="G1742" s="459"/>
      <c r="H1742" s="459">
        <v>1735</v>
      </c>
      <c r="I1742" s="444">
        <f t="shared" ca="1" si="115"/>
        <v>-1090174931.3747952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-4542395.5473949797</v>
      </c>
      <c r="L1742" s="444">
        <f t="shared" ca="1" si="114"/>
        <v>-1094717326.9221902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25">
      <c r="G1743" s="459"/>
      <c r="H1743" s="459">
        <v>1736</v>
      </c>
      <c r="I1743" s="444">
        <f t="shared" ca="1" si="115"/>
        <v>-1094717326.9221902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-4561322.1955091255</v>
      </c>
      <c r="L1743" s="444">
        <f t="shared" ca="1" si="114"/>
        <v>-1099278649.1176994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25">
      <c r="G1744" s="459"/>
      <c r="H1744" s="459">
        <v>1737</v>
      </c>
      <c r="I1744" s="444">
        <f t="shared" ca="1" si="115"/>
        <v>-1099278649.1176994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-4580327.7046570806</v>
      </c>
      <c r="L1744" s="444">
        <f t="shared" ca="1" si="114"/>
        <v>-1103858976.8223565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25">
      <c r="G1745" s="459"/>
      <c r="H1745" s="459">
        <v>1738</v>
      </c>
      <c r="I1745" s="444">
        <f t="shared" ca="1" si="115"/>
        <v>-1103858976.8223565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-4599412.4034264851</v>
      </c>
      <c r="L1745" s="444">
        <f t="shared" ca="1" si="114"/>
        <v>-1108458389.2257829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25">
      <c r="G1746" s="459"/>
      <c r="H1746" s="459">
        <v>1739</v>
      </c>
      <c r="I1746" s="444">
        <f t="shared" ca="1" si="115"/>
        <v>-1108458389.2257829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-4618576.6217740951</v>
      </c>
      <c r="L1746" s="444">
        <f t="shared" ca="1" si="114"/>
        <v>-1113076965.8475571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25">
      <c r="G1747" s="459"/>
      <c r="H1747" s="459">
        <v>1740</v>
      </c>
      <c r="I1747" s="444">
        <f t="shared" ca="1" si="115"/>
        <v>-1113076965.8475571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-4637820.6910314877</v>
      </c>
      <c r="L1747" s="444">
        <f t="shared" ca="1" si="114"/>
        <v>-1117714786.5385885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25">
      <c r="G1748" s="459"/>
      <c r="H1748" s="459">
        <v>1741</v>
      </c>
      <c r="I1748" s="444">
        <f t="shared" ca="1" si="115"/>
        <v>-1117714786.5385885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-4657144.943910785</v>
      </c>
      <c r="L1748" s="444">
        <f t="shared" ca="1" si="114"/>
        <v>-1122371931.4824994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25">
      <c r="G1749" s="459"/>
      <c r="H1749" s="459">
        <v>1742</v>
      </c>
      <c r="I1749" s="444">
        <f t="shared" ca="1" si="115"/>
        <v>-1122371931.4824994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-4676549.7145104138</v>
      </c>
      <c r="L1749" s="444">
        <f t="shared" ca="1" si="114"/>
        <v>-1127048481.1970098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25">
      <c r="G1750" s="459"/>
      <c r="H1750" s="459">
        <v>1743</v>
      </c>
      <c r="I1750" s="444">
        <f t="shared" ca="1" si="115"/>
        <v>-1127048481.1970098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-4696035.3383208737</v>
      </c>
      <c r="L1750" s="444">
        <f t="shared" ca="1" si="114"/>
        <v>-1131744516.5353308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25">
      <c r="G1751" s="459"/>
      <c r="H1751" s="459">
        <v>1744</v>
      </c>
      <c r="I1751" s="444">
        <f t="shared" ca="1" si="115"/>
        <v>-1131744516.5353308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-4715602.1522305449</v>
      </c>
      <c r="L1751" s="444">
        <f t="shared" ca="1" si="114"/>
        <v>-1136460118.6875613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25">
      <c r="G1752" s="459"/>
      <c r="H1752" s="459">
        <v>1745</v>
      </c>
      <c r="I1752" s="444">
        <f t="shared" ca="1" si="115"/>
        <v>-1136460118.6875613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-4735250.4945315048</v>
      </c>
      <c r="L1752" s="444">
        <f t="shared" ca="1" si="114"/>
        <v>-1141195369.1820927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25">
      <c r="G1753" s="459"/>
      <c r="H1753" s="459">
        <v>1746</v>
      </c>
      <c r="I1753" s="444">
        <f t="shared" ca="1" si="115"/>
        <v>-1141195369.1820927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-4754980.7049253862</v>
      </c>
      <c r="L1753" s="444">
        <f t="shared" ca="1" si="114"/>
        <v>-1145950349.887018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25">
      <c r="G1754" s="459"/>
      <c r="H1754" s="459">
        <v>1747</v>
      </c>
      <c r="I1754" s="444">
        <f t="shared" ca="1" si="115"/>
        <v>-1145950349.887018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-4774793.1245292416</v>
      </c>
      <c r="L1754" s="444">
        <f t="shared" ca="1" si="114"/>
        <v>-1150725143.0115471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25">
      <c r="G1755" s="459"/>
      <c r="H1755" s="459">
        <v>1748</v>
      </c>
      <c r="I1755" s="444">
        <f t="shared" ca="1" si="115"/>
        <v>-1150725143.0115471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-4794688.0958814463</v>
      </c>
      <c r="L1755" s="444">
        <f t="shared" ca="1" si="114"/>
        <v>-1155519831.1074286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25">
      <c r="G1756" s="459"/>
      <c r="H1756" s="459">
        <v>1749</v>
      </c>
      <c r="I1756" s="444">
        <f t="shared" ca="1" si="115"/>
        <v>-1155519831.1074286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-4814665.9629476191</v>
      </c>
      <c r="L1756" s="444">
        <f t="shared" ca="1" si="114"/>
        <v>-1160334497.0703762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25">
      <c r="G1757" s="459"/>
      <c r="H1757" s="459">
        <v>1750</v>
      </c>
      <c r="I1757" s="444">
        <f t="shared" ca="1" si="115"/>
        <v>-1160334497.0703762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-4834727.0711265672</v>
      </c>
      <c r="L1757" s="444">
        <f t="shared" ca="1" si="114"/>
        <v>-1165169224.1415026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25">
      <c r="G1758" s="459"/>
      <c r="H1758" s="459">
        <v>1751</v>
      </c>
      <c r="I1758" s="444">
        <f t="shared" ca="1" si="115"/>
        <v>-1165169224.1415026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-4854871.7672562608</v>
      </c>
      <c r="L1758" s="444">
        <f t="shared" ca="1" si="114"/>
        <v>-1170024095.9087589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25">
      <c r="G1759" s="459"/>
      <c r="H1759" s="459">
        <v>1752</v>
      </c>
      <c r="I1759" s="444">
        <f t="shared" ca="1" si="115"/>
        <v>-1170024095.9087589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-4875100.3996198289</v>
      </c>
      <c r="L1759" s="444">
        <f t="shared" ca="1" si="114"/>
        <v>-1174899196.3083787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25">
      <c r="G1760" s="459"/>
      <c r="H1760" s="459">
        <v>1753</v>
      </c>
      <c r="I1760" s="444">
        <f t="shared" ca="1" si="115"/>
        <v>-1174899196.3083787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-4895413.3179515777</v>
      </c>
      <c r="L1760" s="444">
        <f t="shared" ca="1" si="114"/>
        <v>-1179794609.6263304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25">
      <c r="G1761" s="459"/>
      <c r="H1761" s="459">
        <v>1754</v>
      </c>
      <c r="I1761" s="444">
        <f t="shared" ca="1" si="115"/>
        <v>-1179794609.6263304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-4915810.8734430429</v>
      </c>
      <c r="L1761" s="444">
        <f t="shared" ca="1" si="114"/>
        <v>-1184710420.4997735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25">
      <c r="G1762" s="459"/>
      <c r="H1762" s="459">
        <v>1755</v>
      </c>
      <c r="I1762" s="444">
        <f t="shared" ca="1" si="115"/>
        <v>-1184710420.4997735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-4936293.4187490558</v>
      </c>
      <c r="L1762" s="444">
        <f t="shared" ca="1" si="114"/>
        <v>-1189646713.9185226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25">
      <c r="G1763" s="459"/>
      <c r="H1763" s="459">
        <v>1756</v>
      </c>
      <c r="I1763" s="444">
        <f t="shared" ca="1" si="115"/>
        <v>-1189646713.9185226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-4956861.3079938442</v>
      </c>
      <c r="L1763" s="444">
        <f t="shared" ca="1" si="114"/>
        <v>-1194603575.2265165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25">
      <c r="G1764" s="459"/>
      <c r="H1764" s="459">
        <v>1757</v>
      </c>
      <c r="I1764" s="444">
        <f t="shared" ca="1" si="115"/>
        <v>-1194603575.2265165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-4977514.8967771521</v>
      </c>
      <c r="L1764" s="444">
        <f t="shared" ca="1" si="114"/>
        <v>-1199581090.1232936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25">
      <c r="G1765" s="459"/>
      <c r="H1765" s="459">
        <v>1758</v>
      </c>
      <c r="I1765" s="444">
        <f t="shared" ca="1" si="115"/>
        <v>-1199581090.1232936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-4998254.5421803901</v>
      </c>
      <c r="L1765" s="444">
        <f t="shared" ca="1" si="114"/>
        <v>-1204579344.6654739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25">
      <c r="G1766" s="459"/>
      <c r="H1766" s="459">
        <v>1759</v>
      </c>
      <c r="I1766" s="444">
        <f t="shared" ca="1" si="115"/>
        <v>-1204579344.6654739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-5019080.6027728077</v>
      </c>
      <c r="L1766" s="444">
        <f t="shared" ca="1" si="114"/>
        <v>-1209598425.2682467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25">
      <c r="G1767" s="459"/>
      <c r="H1767" s="459">
        <v>1760</v>
      </c>
      <c r="I1767" s="444">
        <f t="shared" ca="1" si="115"/>
        <v>-1209598425.2682467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-5039993.4386176942</v>
      </c>
      <c r="L1767" s="444">
        <f t="shared" ca="1" si="114"/>
        <v>-1214638418.7068644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25">
      <c r="G1768" s="459"/>
      <c r="H1768" s="459">
        <v>1761</v>
      </c>
      <c r="I1768" s="444">
        <f t="shared" ca="1" si="115"/>
        <v>-1214638418.7068644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-5060993.4112786017</v>
      </c>
      <c r="L1768" s="444">
        <f t="shared" ca="1" si="114"/>
        <v>-1219699412.1181428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25">
      <c r="G1769" s="459"/>
      <c r="H1769" s="459">
        <v>1762</v>
      </c>
      <c r="I1769" s="444">
        <f t="shared" ca="1" si="115"/>
        <v>-1219699412.1181428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-5082080.8838255955</v>
      </c>
      <c r="L1769" s="444">
        <f t="shared" ca="1" si="114"/>
        <v>-1224781493.0019684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25">
      <c r="G1770" s="459"/>
      <c r="H1770" s="459">
        <v>1763</v>
      </c>
      <c r="I1770" s="444">
        <f t="shared" ca="1" si="115"/>
        <v>-1224781493.0019684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-5103256.2208415344</v>
      </c>
      <c r="L1770" s="444">
        <f t="shared" ca="1" si="114"/>
        <v>-1229884749.22281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25">
      <c r="G1771" s="459"/>
      <c r="H1771" s="459">
        <v>1764</v>
      </c>
      <c r="I1771" s="444">
        <f t="shared" ca="1" si="115"/>
        <v>-1229884749.22281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-5124519.7884283755</v>
      </c>
      <c r="L1771" s="444">
        <f t="shared" ca="1" si="114"/>
        <v>-1235009269.0112383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25">
      <c r="G1772" s="459"/>
      <c r="H1772" s="459">
        <v>1765</v>
      </c>
      <c r="I1772" s="444">
        <f t="shared" ca="1" si="115"/>
        <v>-1235009269.0112383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-5145871.9542134926</v>
      </c>
      <c r="L1772" s="444">
        <f t="shared" ca="1" si="114"/>
        <v>-1240155140.9654517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25">
      <c r="G1773" s="459"/>
      <c r="H1773" s="459">
        <v>1766</v>
      </c>
      <c r="I1773" s="444">
        <f t="shared" ca="1" si="115"/>
        <v>-1240155140.9654517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-5167313.0873560486</v>
      </c>
      <c r="L1773" s="444">
        <f t="shared" ca="1" si="114"/>
        <v>-1245322454.0528078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25">
      <c r="G1774" s="459"/>
      <c r="H1774" s="459">
        <v>1767</v>
      </c>
      <c r="I1774" s="444">
        <f t="shared" ca="1" si="115"/>
        <v>-1245322454.0528078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-5188843.558553366</v>
      </c>
      <c r="L1774" s="444">
        <f t="shared" ca="1" si="114"/>
        <v>-1250511297.6113613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25">
      <c r="G1775" s="459"/>
      <c r="H1775" s="459">
        <v>1768</v>
      </c>
      <c r="I1775" s="444">
        <f t="shared" ca="1" si="115"/>
        <v>-1250511297.6113613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-5210463.7400473384</v>
      </c>
      <c r="L1775" s="444">
        <f t="shared" ca="1" si="114"/>
        <v>-1255721761.3514087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25">
      <c r="G1776" s="459"/>
      <c r="H1776" s="459">
        <v>1769</v>
      </c>
      <c r="I1776" s="444">
        <f t="shared" ca="1" si="115"/>
        <v>-1255721761.3514087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-5232174.0056308694</v>
      </c>
      <c r="L1776" s="444">
        <f t="shared" ca="1" si="114"/>
        <v>-1260953935.3570397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25">
      <c r="G1777" s="459"/>
      <c r="H1777" s="459">
        <v>1770</v>
      </c>
      <c r="I1777" s="444">
        <f t="shared" ca="1" si="115"/>
        <v>-1260953935.3570397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-5253974.7306543319</v>
      </c>
      <c r="L1777" s="444">
        <f t="shared" ca="1" si="114"/>
        <v>-1266207910.0876939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25">
      <c r="G1778" s="459"/>
      <c r="H1778" s="459">
        <v>1771</v>
      </c>
      <c r="I1778" s="444">
        <f t="shared" ca="1" si="115"/>
        <v>-1266207910.0876939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-5275866.2920320584</v>
      </c>
      <c r="L1778" s="444">
        <f t="shared" ca="1" si="114"/>
        <v>-1271483776.3797259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25">
      <c r="G1779" s="459"/>
      <c r="H1779" s="459">
        <v>1772</v>
      </c>
      <c r="I1779" s="444">
        <f t="shared" ca="1" si="115"/>
        <v>-1271483776.3797259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-5297849.0682488577</v>
      </c>
      <c r="L1779" s="444">
        <f t="shared" ca="1" si="114"/>
        <v>-1276781625.4479747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25">
      <c r="G1780" s="459"/>
      <c r="H1780" s="459">
        <v>1773</v>
      </c>
      <c r="I1780" s="444">
        <f t="shared" ca="1" si="115"/>
        <v>-1276781625.4479747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-5319923.4393665614</v>
      </c>
      <c r="L1780" s="444">
        <f t="shared" ca="1" si="114"/>
        <v>-1282101548.8873413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25">
      <c r="G1781" s="459"/>
      <c r="H1781" s="459">
        <v>1774</v>
      </c>
      <c r="I1781" s="444">
        <f t="shared" ca="1" si="115"/>
        <v>-1282101548.8873413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-5342089.7870305888</v>
      </c>
      <c r="L1781" s="444">
        <f t="shared" ca="1" si="114"/>
        <v>-1287443638.674372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25">
      <c r="G1782" s="459"/>
      <c r="H1782" s="459">
        <v>1775</v>
      </c>
      <c r="I1782" s="444">
        <f t="shared" ca="1" si="115"/>
        <v>-1287443638.674372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-5364348.4944765493</v>
      </c>
      <c r="L1782" s="444">
        <f t="shared" ca="1" si="114"/>
        <v>-1292807987.1688485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25">
      <c r="G1783" s="459"/>
      <c r="H1783" s="459">
        <v>1776</v>
      </c>
      <c r="I1783" s="444">
        <f t="shared" ca="1" si="115"/>
        <v>-1292807987.1688485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-5386699.9465368688</v>
      </c>
      <c r="L1783" s="444">
        <f t="shared" ca="1" si="114"/>
        <v>-1298194687.1153853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25">
      <c r="G1784" s="459"/>
      <c r="H1784" s="459">
        <v>1777</v>
      </c>
      <c r="I1784" s="444">
        <f t="shared" ca="1" si="115"/>
        <v>-1298194687.1153853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-5409144.5296474388</v>
      </c>
      <c r="L1784" s="444">
        <f t="shared" ca="1" si="114"/>
        <v>-1303603831.6450326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25">
      <c r="G1785" s="459"/>
      <c r="H1785" s="459">
        <v>1778</v>
      </c>
      <c r="I1785" s="444">
        <f t="shared" ca="1" si="115"/>
        <v>-1303603831.6450326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-5431682.6318543022</v>
      </c>
      <c r="L1785" s="444">
        <f t="shared" ca="1" si="114"/>
        <v>-1309035514.2768869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25">
      <c r="G1786" s="459"/>
      <c r="H1786" s="459">
        <v>1779</v>
      </c>
      <c r="I1786" s="444">
        <f t="shared" ca="1" si="115"/>
        <v>-1309035514.2768869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-5454314.642820362</v>
      </c>
      <c r="L1786" s="444">
        <f t="shared" ca="1" si="114"/>
        <v>-1314489828.9197073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25">
      <c r="G1787" s="459"/>
      <c r="H1787" s="459">
        <v>1780</v>
      </c>
      <c r="I1787" s="444">
        <f t="shared" ca="1" si="115"/>
        <v>-1314489828.9197073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-5477040.9538321141</v>
      </c>
      <c r="L1787" s="444">
        <f t="shared" ca="1" si="114"/>
        <v>-1319966869.8735394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25">
      <c r="G1788" s="459"/>
      <c r="H1788" s="459">
        <v>1781</v>
      </c>
      <c r="I1788" s="444">
        <f t="shared" ca="1" si="115"/>
        <v>-1319966869.8735394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-5499861.957806414</v>
      </c>
      <c r="L1788" s="444">
        <f t="shared" ca="1" si="114"/>
        <v>-1325466731.8313458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25">
      <c r="G1789" s="459"/>
      <c r="H1789" s="459">
        <v>1782</v>
      </c>
      <c r="I1789" s="444">
        <f t="shared" ca="1" si="115"/>
        <v>-1325466731.8313458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-5522778.0492972741</v>
      </c>
      <c r="L1789" s="444">
        <f t="shared" ca="1" si="114"/>
        <v>-1330989509.8806431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25">
      <c r="G1790" s="459"/>
      <c r="H1790" s="459">
        <v>1783</v>
      </c>
      <c r="I1790" s="444">
        <f t="shared" ca="1" si="115"/>
        <v>-1330989509.8806431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-5545789.6245026793</v>
      </c>
      <c r="L1790" s="444">
        <f t="shared" ca="1" si="114"/>
        <v>-1336535299.5051458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25">
      <c r="G1791" s="459"/>
      <c r="H1791" s="459">
        <v>1784</v>
      </c>
      <c r="I1791" s="444">
        <f t="shared" ca="1" si="115"/>
        <v>-1336535299.5051458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-5568897.0812714407</v>
      </c>
      <c r="L1791" s="444">
        <f t="shared" ca="1" si="114"/>
        <v>-1342104196.5864172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25">
      <c r="G1792" s="459"/>
      <c r="H1792" s="459">
        <v>1785</v>
      </c>
      <c r="I1792" s="444">
        <f t="shared" ca="1" si="115"/>
        <v>-1342104196.5864172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-5592100.8191100713</v>
      </c>
      <c r="L1792" s="444">
        <f t="shared" ca="1" si="114"/>
        <v>-1347696297.4055274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25">
      <c r="G1793" s="459"/>
      <c r="H1793" s="459">
        <v>1786</v>
      </c>
      <c r="I1793" s="444">
        <f t="shared" ca="1" si="115"/>
        <v>-1347696297.4055274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-5615401.2391896974</v>
      </c>
      <c r="L1793" s="444">
        <f t="shared" ref="L1793:L2047" ca="1" si="119">I1793-J1793+K1793</f>
        <v>-1353311698.644717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25">
      <c r="G1794" s="459"/>
      <c r="H1794" s="459">
        <v>1787</v>
      </c>
      <c r="I1794" s="444">
        <f t="shared" ref="I1794:I2048" ca="1" si="120">L1793</f>
        <v>-1353311698.644717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-5638798.744352987</v>
      </c>
      <c r="L1794" s="444">
        <f t="shared" ca="1" si="119"/>
        <v>-1358950497.38907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25">
      <c r="G1795" s="459"/>
      <c r="H1795" s="459">
        <v>1788</v>
      </c>
      <c r="I1795" s="444">
        <f t="shared" ca="1" si="120"/>
        <v>-1358950497.38907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-5662293.7391211251</v>
      </c>
      <c r="L1795" s="444">
        <f t="shared" ca="1" si="119"/>
        <v>-1364612791.1281912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25">
      <c r="G1796" s="459"/>
      <c r="H1796" s="459">
        <v>1789</v>
      </c>
      <c r="I1796" s="444">
        <f t="shared" ca="1" si="120"/>
        <v>-1364612791.1281912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-5685886.6297007967</v>
      </c>
      <c r="L1796" s="444">
        <f t="shared" ca="1" si="119"/>
        <v>-1370298677.7578921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25">
      <c r="G1797" s="459"/>
      <c r="H1797" s="459">
        <v>1790</v>
      </c>
      <c r="I1797" s="444">
        <f t="shared" ca="1" si="120"/>
        <v>-1370298677.7578921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-5709577.8239912167</v>
      </c>
      <c r="L1797" s="444">
        <f t="shared" ca="1" si="119"/>
        <v>-1376008255.5818834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25">
      <c r="G1798" s="459"/>
      <c r="H1798" s="459">
        <v>1791</v>
      </c>
      <c r="I1798" s="444">
        <f t="shared" ca="1" si="120"/>
        <v>-1376008255.5818834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-5733367.7315911809</v>
      </c>
      <c r="L1798" s="444">
        <f t="shared" ca="1" si="119"/>
        <v>-1381741623.3134747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25">
      <c r="G1799" s="459"/>
      <c r="H1799" s="459">
        <v>1792</v>
      </c>
      <c r="I1799" s="444">
        <f t="shared" ca="1" si="120"/>
        <v>-1381741623.3134747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-5757256.7638061447</v>
      </c>
      <c r="L1799" s="444">
        <f t="shared" ca="1" si="119"/>
        <v>-1387498880.0772808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25">
      <c r="G1800" s="459"/>
      <c r="H1800" s="459">
        <v>1793</v>
      </c>
      <c r="I1800" s="444">
        <f t="shared" ca="1" si="120"/>
        <v>-1387498880.0772808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-5781245.3336553369</v>
      </c>
      <c r="L1800" s="444">
        <f t="shared" ca="1" si="119"/>
        <v>-1393280125.4109361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25">
      <c r="G1801" s="459"/>
      <c r="H1801" s="459">
        <v>1794</v>
      </c>
      <c r="I1801" s="444">
        <f t="shared" ca="1" si="120"/>
        <v>-1393280125.4109361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-5805333.8558789007</v>
      </c>
      <c r="L1801" s="444">
        <f t="shared" ca="1" si="119"/>
        <v>-1399085459.2668149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25">
      <c r="G1802" s="459"/>
      <c r="H1802" s="459">
        <v>1795</v>
      </c>
      <c r="I1802" s="444">
        <f t="shared" ca="1" si="120"/>
        <v>-1399085459.2668149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-5829522.7469450627</v>
      </c>
      <c r="L1802" s="444">
        <f t="shared" ca="1" si="119"/>
        <v>-1404914982.0137601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25">
      <c r="G1803" s="459"/>
      <c r="H1803" s="459">
        <v>1796</v>
      </c>
      <c r="I1803" s="444">
        <f t="shared" ca="1" si="120"/>
        <v>-1404914982.0137601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-5853812.4250573339</v>
      </c>
      <c r="L1803" s="444">
        <f t="shared" ca="1" si="119"/>
        <v>-1410768794.4388175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25">
      <c r="G1804" s="459"/>
      <c r="H1804" s="459">
        <v>1797</v>
      </c>
      <c r="I1804" s="444">
        <f t="shared" ca="1" si="120"/>
        <v>-1410768794.4388175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-5878203.3101617396</v>
      </c>
      <c r="L1804" s="444">
        <f t="shared" ca="1" si="119"/>
        <v>-1416646997.7489793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25">
      <c r="G1805" s="459"/>
      <c r="H1805" s="459">
        <v>1798</v>
      </c>
      <c r="I1805" s="444">
        <f t="shared" ca="1" si="120"/>
        <v>-1416646997.7489793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-5902695.8239540802</v>
      </c>
      <c r="L1805" s="444">
        <f t="shared" ca="1" si="119"/>
        <v>-1422549693.5729334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25">
      <c r="G1806" s="459"/>
      <c r="H1806" s="459">
        <v>1799</v>
      </c>
      <c r="I1806" s="444">
        <f t="shared" ca="1" si="120"/>
        <v>-1422549693.5729334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-5927290.389887223</v>
      </c>
      <c r="L1806" s="444">
        <f t="shared" ca="1" si="119"/>
        <v>-1428476983.9628208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25">
      <c r="G1807" s="459"/>
      <c r="H1807" s="459">
        <v>1800</v>
      </c>
      <c r="I1807" s="444">
        <f t="shared" ca="1" si="120"/>
        <v>-1428476983.9628208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-5951987.4331784202</v>
      </c>
      <c r="L1807" s="444">
        <f t="shared" ca="1" si="119"/>
        <v>-1434428971.3959992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25">
      <c r="G1808" s="459"/>
      <c r="H1808" s="459">
        <v>1801</v>
      </c>
      <c r="I1808" s="444">
        <f t="shared" ca="1" si="120"/>
        <v>-1434428971.3959992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-5976787.3808166636</v>
      </c>
      <c r="L1808" s="444">
        <f t="shared" ca="1" si="119"/>
        <v>-1440405758.7768159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25">
      <c r="G1809" s="459"/>
      <c r="H1809" s="459">
        <v>1802</v>
      </c>
      <c r="I1809" s="444">
        <f t="shared" ca="1" si="120"/>
        <v>-1440405758.7768159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-6001690.6615700666</v>
      </c>
      <c r="L1809" s="444">
        <f t="shared" ca="1" si="119"/>
        <v>-1446407449.438386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25">
      <c r="G1810" s="459"/>
      <c r="H1810" s="459">
        <v>1803</v>
      </c>
      <c r="I1810" s="444">
        <f t="shared" ca="1" si="120"/>
        <v>-1446407449.438386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-6026697.7059932752</v>
      </c>
      <c r="L1810" s="444">
        <f t="shared" ca="1" si="119"/>
        <v>-1452434147.1443791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25">
      <c r="G1811" s="459"/>
      <c r="H1811" s="459">
        <v>1804</v>
      </c>
      <c r="I1811" s="444">
        <f t="shared" ca="1" si="120"/>
        <v>-1452434147.1443791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-6051808.9464349132</v>
      </c>
      <c r="L1811" s="444">
        <f t="shared" ca="1" si="119"/>
        <v>-1458485956.0908141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25">
      <c r="G1812" s="459"/>
      <c r="H1812" s="459">
        <v>1805</v>
      </c>
      <c r="I1812" s="444">
        <f t="shared" ca="1" si="120"/>
        <v>-1458485956.0908141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-6077024.8170450591</v>
      </c>
      <c r="L1812" s="444">
        <f t="shared" ca="1" si="119"/>
        <v>-1464562980.9078591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25">
      <c r="G1813" s="459"/>
      <c r="H1813" s="459">
        <v>1806</v>
      </c>
      <c r="I1813" s="444">
        <f t="shared" ca="1" si="120"/>
        <v>-1464562980.9078591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-6102345.7537827464</v>
      </c>
      <c r="L1813" s="444">
        <f t="shared" ca="1" si="119"/>
        <v>-1470665326.6616418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25">
      <c r="G1814" s="459"/>
      <c r="H1814" s="459">
        <v>1807</v>
      </c>
      <c r="I1814" s="444">
        <f t="shared" ca="1" si="120"/>
        <v>-1470665326.6616418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-6127772.1944235079</v>
      </c>
      <c r="L1814" s="444">
        <f t="shared" ca="1" si="119"/>
        <v>-1476793098.8560653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25">
      <c r="G1815" s="459"/>
      <c r="H1815" s="459">
        <v>1808</v>
      </c>
      <c r="I1815" s="444">
        <f t="shared" ca="1" si="120"/>
        <v>-1476793098.8560653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-6153304.5785669386</v>
      </c>
      <c r="L1815" s="444">
        <f t="shared" ca="1" si="119"/>
        <v>-1482946403.4346323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25">
      <c r="G1816" s="459"/>
      <c r="H1816" s="459">
        <v>1809</v>
      </c>
      <c r="I1816" s="444">
        <f t="shared" ca="1" si="120"/>
        <v>-1482946403.4346323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-6178943.3476443011</v>
      </c>
      <c r="L1816" s="444">
        <f t="shared" ca="1" si="119"/>
        <v>-1489125346.7822766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25">
      <c r="G1817" s="459"/>
      <c r="H1817" s="459">
        <v>1810</v>
      </c>
      <c r="I1817" s="444">
        <f t="shared" ca="1" si="120"/>
        <v>-1489125346.7822766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-6204688.9449261529</v>
      </c>
      <c r="L1817" s="444">
        <f t="shared" ca="1" si="119"/>
        <v>-1495330035.7272029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25">
      <c r="G1818" s="459"/>
      <c r="H1818" s="459">
        <v>1811</v>
      </c>
      <c r="I1818" s="444">
        <f t="shared" ca="1" si="120"/>
        <v>-1495330035.7272029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-6230541.8155300124</v>
      </c>
      <c r="L1818" s="444">
        <f t="shared" ca="1" si="119"/>
        <v>-1501560577.542733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25">
      <c r="G1819" s="459"/>
      <c r="H1819" s="459">
        <v>1812</v>
      </c>
      <c r="I1819" s="444">
        <f t="shared" ca="1" si="120"/>
        <v>-1501560577.542733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-6256502.406428054</v>
      </c>
      <c r="L1819" s="444">
        <f t="shared" ca="1" si="119"/>
        <v>-1507817079.9491611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25">
      <c r="G1820" s="459"/>
      <c r="H1820" s="459">
        <v>1813</v>
      </c>
      <c r="I1820" s="444">
        <f t="shared" ca="1" si="120"/>
        <v>-1507817079.9491611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-6282571.1664548377</v>
      </c>
      <c r="L1820" s="444">
        <f t="shared" ca="1" si="119"/>
        <v>-1514099651.1156158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25">
      <c r="G1821" s="459"/>
      <c r="H1821" s="459">
        <v>1814</v>
      </c>
      <c r="I1821" s="444">
        <f t="shared" ca="1" si="120"/>
        <v>-1514099651.1156158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-6308748.5463150656</v>
      </c>
      <c r="L1821" s="444">
        <f t="shared" ca="1" si="119"/>
        <v>-1520408399.6619308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25">
      <c r="G1822" s="459"/>
      <c r="H1822" s="459">
        <v>1815</v>
      </c>
      <c r="I1822" s="444">
        <f t="shared" ca="1" si="120"/>
        <v>-1520408399.6619308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-6335034.9985913783</v>
      </c>
      <c r="L1822" s="444">
        <f t="shared" ca="1" si="119"/>
        <v>-1526743434.6605222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25">
      <c r="G1823" s="459"/>
      <c r="H1823" s="459">
        <v>1816</v>
      </c>
      <c r="I1823" s="444">
        <f t="shared" ca="1" si="120"/>
        <v>-1526743434.6605222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-6361430.9777521761</v>
      </c>
      <c r="L1823" s="444">
        <f t="shared" ca="1" si="119"/>
        <v>-1533104865.6382744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25">
      <c r="G1824" s="459"/>
      <c r="H1824" s="459">
        <v>1817</v>
      </c>
      <c r="I1824" s="444">
        <f t="shared" ca="1" si="120"/>
        <v>-1533104865.6382744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-6387936.9401594764</v>
      </c>
      <c r="L1824" s="444">
        <f t="shared" ca="1" si="119"/>
        <v>-1539492802.578434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25">
      <c r="G1825" s="459"/>
      <c r="H1825" s="459">
        <v>1818</v>
      </c>
      <c r="I1825" s="444">
        <f t="shared" ca="1" si="120"/>
        <v>-1539492802.578434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-6414553.3440768085</v>
      </c>
      <c r="L1825" s="444">
        <f t="shared" ca="1" si="119"/>
        <v>-1545907355.9225109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25">
      <c r="G1826" s="459"/>
      <c r="H1826" s="459">
        <v>1819</v>
      </c>
      <c r="I1826" s="444">
        <f t="shared" ca="1" si="120"/>
        <v>-1545907355.9225109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-6441280.6496771285</v>
      </c>
      <c r="L1826" s="444">
        <f t="shared" ca="1" si="119"/>
        <v>-1552348636.5721879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25">
      <c r="G1827" s="459"/>
      <c r="H1827" s="459">
        <v>1820</v>
      </c>
      <c r="I1827" s="444">
        <f t="shared" ca="1" si="120"/>
        <v>-1552348636.5721879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-6468119.3190507833</v>
      </c>
      <c r="L1827" s="444">
        <f t="shared" ca="1" si="119"/>
        <v>-1558816755.8912387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25">
      <c r="G1828" s="459"/>
      <c r="H1828" s="459">
        <v>1821</v>
      </c>
      <c r="I1828" s="444">
        <f t="shared" ca="1" si="120"/>
        <v>-1558816755.8912387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-6495069.8162134942</v>
      </c>
      <c r="L1828" s="444">
        <f t="shared" ca="1" si="119"/>
        <v>-1565311825.7074523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25">
      <c r="G1829" s="459"/>
      <c r="H1829" s="459">
        <v>1822</v>
      </c>
      <c r="I1829" s="444">
        <f t="shared" ca="1" si="120"/>
        <v>-1565311825.7074523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-6522132.6071143849</v>
      </c>
      <c r="L1829" s="444">
        <f t="shared" ca="1" si="119"/>
        <v>-1571833958.3145666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25">
      <c r="G1830" s="459"/>
      <c r="H1830" s="459">
        <v>1823</v>
      </c>
      <c r="I1830" s="444">
        <f t="shared" ca="1" si="120"/>
        <v>-1571833958.3145666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-6549308.1596440272</v>
      </c>
      <c r="L1830" s="444">
        <f t="shared" ca="1" si="119"/>
        <v>-1578383266.4742107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25">
      <c r="G1831" s="459"/>
      <c r="H1831" s="459">
        <v>1824</v>
      </c>
      <c r="I1831" s="444">
        <f t="shared" ca="1" si="120"/>
        <v>-1578383266.4742107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-6576596.9436425446</v>
      </c>
      <c r="L1831" s="444">
        <f t="shared" ca="1" si="119"/>
        <v>-1584959863.4178534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25">
      <c r="G1832" s="459"/>
      <c r="H1832" s="459">
        <v>1825</v>
      </c>
      <c r="I1832" s="444">
        <f t="shared" ca="1" si="120"/>
        <v>-1584959863.4178534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-6603999.4309077226</v>
      </c>
      <c r="L1832" s="444">
        <f t="shared" ca="1" si="119"/>
        <v>-1591563862.8487611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25">
      <c r="G1833" s="459"/>
      <c r="H1833" s="459">
        <v>1826</v>
      </c>
      <c r="I1833" s="444">
        <f t="shared" ca="1" si="120"/>
        <v>-1591563862.8487611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-6631516.0952031715</v>
      </c>
      <c r="L1833" s="444">
        <f t="shared" ca="1" si="119"/>
        <v>-1598195378.9439642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25">
      <c r="G1834" s="459"/>
      <c r="H1834" s="459">
        <v>1827</v>
      </c>
      <c r="I1834" s="444">
        <f t="shared" ca="1" si="120"/>
        <v>-1598195378.9439642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-6659147.412266518</v>
      </c>
      <c r="L1834" s="444">
        <f t="shared" ca="1" si="119"/>
        <v>-1604854526.3562307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25">
      <c r="G1835" s="459"/>
      <c r="H1835" s="459">
        <v>1828</v>
      </c>
      <c r="I1835" s="444">
        <f t="shared" ca="1" si="120"/>
        <v>-1604854526.3562307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-6686893.8598176278</v>
      </c>
      <c r="L1835" s="444">
        <f t="shared" ca="1" si="119"/>
        <v>-1611541420.2160485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25">
      <c r="G1836" s="459"/>
      <c r="H1836" s="459">
        <v>1829</v>
      </c>
      <c r="I1836" s="444">
        <f t="shared" ca="1" si="120"/>
        <v>-1611541420.2160485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-6714755.9175668685</v>
      </c>
      <c r="L1836" s="444">
        <f t="shared" ca="1" si="119"/>
        <v>-1618256176.1336153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25">
      <c r="G1837" s="459"/>
      <c r="H1837" s="459">
        <v>1830</v>
      </c>
      <c r="I1837" s="444">
        <f t="shared" ca="1" si="120"/>
        <v>-1618256176.1336153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-6742734.0672233971</v>
      </c>
      <c r="L1837" s="444">
        <f t="shared" ca="1" si="119"/>
        <v>-1624998910.2008386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25">
      <c r="G1838" s="459"/>
      <c r="H1838" s="459">
        <v>1831</v>
      </c>
      <c r="I1838" s="444">
        <f t="shared" ca="1" si="120"/>
        <v>-1624998910.2008386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-6770828.7925034938</v>
      </c>
      <c r="L1838" s="444">
        <f t="shared" ca="1" si="119"/>
        <v>-1631769738.9933422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25">
      <c r="G1839" s="459"/>
      <c r="H1839" s="459">
        <v>1832</v>
      </c>
      <c r="I1839" s="444">
        <f t="shared" ca="1" si="120"/>
        <v>-1631769738.9933422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-6799040.5791389253</v>
      </c>
      <c r="L1839" s="444">
        <f t="shared" ca="1" si="119"/>
        <v>-1638568779.5724812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25">
      <c r="G1840" s="459"/>
      <c r="H1840" s="459">
        <v>1833</v>
      </c>
      <c r="I1840" s="444">
        <f t="shared" ca="1" si="120"/>
        <v>-1638568779.5724812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-6827369.9148853384</v>
      </c>
      <c r="L1840" s="444">
        <f t="shared" ca="1" si="119"/>
        <v>-1645396149.4873664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25">
      <c r="G1841" s="459"/>
      <c r="H1841" s="459">
        <v>1834</v>
      </c>
      <c r="I1841" s="444">
        <f t="shared" ca="1" si="120"/>
        <v>-1645396149.4873664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-6855817.2895306936</v>
      </c>
      <c r="L1841" s="444">
        <f t="shared" ca="1" si="119"/>
        <v>-1652251966.7768972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25">
      <c r="G1842" s="459"/>
      <c r="H1842" s="459">
        <v>1835</v>
      </c>
      <c r="I1842" s="444">
        <f t="shared" ca="1" si="120"/>
        <v>-1652251966.7768972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-6884383.1949037379</v>
      </c>
      <c r="L1842" s="444">
        <f t="shared" ca="1" si="119"/>
        <v>-1659136349.971801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25">
      <c r="G1843" s="459"/>
      <c r="H1843" s="459">
        <v>1836</v>
      </c>
      <c r="I1843" s="444">
        <f t="shared" ca="1" si="120"/>
        <v>-1659136349.971801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-6913068.1248825043</v>
      </c>
      <c r="L1843" s="444">
        <f t="shared" ca="1" si="119"/>
        <v>-1666049418.0966835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25">
      <c r="G1844" s="459"/>
      <c r="H1844" s="459">
        <v>1837</v>
      </c>
      <c r="I1844" s="444">
        <f t="shared" ca="1" si="120"/>
        <v>-1666049418.0966835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-6941872.5754028475</v>
      </c>
      <c r="L1844" s="444">
        <f t="shared" ca="1" si="119"/>
        <v>-1672991290.6720862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25">
      <c r="G1845" s="459"/>
      <c r="H1845" s="459">
        <v>1838</v>
      </c>
      <c r="I1845" s="444">
        <f t="shared" ca="1" si="120"/>
        <v>-1672991290.6720862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-6970797.0444670245</v>
      </c>
      <c r="L1845" s="444">
        <f t="shared" ca="1" si="119"/>
        <v>-1679962087.7165532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25">
      <c r="G1846" s="459"/>
      <c r="H1846" s="459">
        <v>1839</v>
      </c>
      <c r="I1846" s="444">
        <f t="shared" ca="1" si="120"/>
        <v>-1679962087.7165532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-6999842.0321523054</v>
      </c>
      <c r="L1846" s="444">
        <f t="shared" ca="1" si="119"/>
        <v>-1686961929.7487056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25">
      <c r="G1847" s="459"/>
      <c r="H1847" s="459">
        <v>1840</v>
      </c>
      <c r="I1847" s="444">
        <f t="shared" ca="1" si="120"/>
        <v>-1686961929.7487056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-7029008.040619608</v>
      </c>
      <c r="L1847" s="444">
        <f t="shared" ca="1" si="119"/>
        <v>-1693990937.7893252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25">
      <c r="G1848" s="459"/>
      <c r="H1848" s="459">
        <v>1841</v>
      </c>
      <c r="I1848" s="444">
        <f t="shared" ca="1" si="120"/>
        <v>-1693990937.7893252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-7058295.5741221886</v>
      </c>
      <c r="L1848" s="444">
        <f t="shared" ca="1" si="119"/>
        <v>-1701049233.3634474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25">
      <c r="G1849" s="459"/>
      <c r="H1849" s="459">
        <v>1842</v>
      </c>
      <c r="I1849" s="444">
        <f t="shared" ca="1" si="120"/>
        <v>-1701049233.3634474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-7087705.1390143642</v>
      </c>
      <c r="L1849" s="444">
        <f t="shared" ca="1" si="119"/>
        <v>-1708136938.5024619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25">
      <c r="G1850" s="459"/>
      <c r="H1850" s="459">
        <v>1843</v>
      </c>
      <c r="I1850" s="444">
        <f t="shared" ca="1" si="120"/>
        <v>-1708136938.5024619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-7117237.243760257</v>
      </c>
      <c r="L1850" s="444">
        <f t="shared" ca="1" si="119"/>
        <v>-1715254175.7462223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25">
      <c r="G1851" s="459"/>
      <c r="H1851" s="459">
        <v>1844</v>
      </c>
      <c r="I1851" s="444">
        <f t="shared" ca="1" si="120"/>
        <v>-1715254175.7462223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-7146892.3989425926</v>
      </c>
      <c r="L1851" s="444">
        <f t="shared" ca="1" si="119"/>
        <v>-1722401068.145165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25">
      <c r="G1852" s="459"/>
      <c r="H1852" s="459">
        <v>1845</v>
      </c>
      <c r="I1852" s="444">
        <f t="shared" ca="1" si="120"/>
        <v>-1722401068.145165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-7176671.1172715202</v>
      </c>
      <c r="L1852" s="444">
        <f t="shared" ca="1" si="119"/>
        <v>-1729577739.2624364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25">
      <c r="G1853" s="459"/>
      <c r="H1853" s="459">
        <v>1846</v>
      </c>
      <c r="I1853" s="444">
        <f t="shared" ca="1" si="120"/>
        <v>-1729577739.2624364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-7206573.9135934841</v>
      </c>
      <c r="L1853" s="444">
        <f t="shared" ca="1" si="119"/>
        <v>-1736784313.1760299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25">
      <c r="G1854" s="459"/>
      <c r="H1854" s="459">
        <v>1847</v>
      </c>
      <c r="I1854" s="444">
        <f t="shared" ca="1" si="120"/>
        <v>-1736784313.1760299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-7236601.3049001247</v>
      </c>
      <c r="L1854" s="444">
        <f t="shared" ca="1" si="119"/>
        <v>-1744020914.4809301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25">
      <c r="G1855" s="459"/>
      <c r="H1855" s="459">
        <v>1848</v>
      </c>
      <c r="I1855" s="444">
        <f t="shared" ca="1" si="120"/>
        <v>-1744020914.4809301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-7266753.8103372082</v>
      </c>
      <c r="L1855" s="444">
        <f t="shared" ca="1" si="119"/>
        <v>-1751287668.2912674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25">
      <c r="G1856" s="459"/>
      <c r="H1856" s="459">
        <v>1849</v>
      </c>
      <c r="I1856" s="444">
        <f t="shared" ca="1" si="120"/>
        <v>-1751287668.2912674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-7297031.9512136141</v>
      </c>
      <c r="L1856" s="444">
        <f t="shared" ca="1" si="119"/>
        <v>-1758584700.242481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25">
      <c r="G1857" s="459"/>
      <c r="H1857" s="459">
        <v>1850</v>
      </c>
      <c r="I1857" s="444">
        <f t="shared" ca="1" si="120"/>
        <v>-1758584700.242481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-7327436.2510103369</v>
      </c>
      <c r="L1857" s="444">
        <f t="shared" ca="1" si="119"/>
        <v>-1765912136.4934914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25">
      <c r="G1858" s="459"/>
      <c r="H1858" s="459">
        <v>1851</v>
      </c>
      <c r="I1858" s="444">
        <f t="shared" ca="1" si="120"/>
        <v>-1765912136.4934914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-7357967.2353895465</v>
      </c>
      <c r="L1858" s="444">
        <f t="shared" ca="1" si="119"/>
        <v>-1773270103.7288809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25">
      <c r="G1859" s="459"/>
      <c r="H1859" s="459">
        <v>1852</v>
      </c>
      <c r="I1859" s="444">
        <f t="shared" ca="1" si="120"/>
        <v>-1773270103.7288809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-7388625.432203671</v>
      </c>
      <c r="L1859" s="444">
        <f t="shared" ca="1" si="119"/>
        <v>-1780658729.1610847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25">
      <c r="G1860" s="459"/>
      <c r="H1860" s="459">
        <v>1853</v>
      </c>
      <c r="I1860" s="444">
        <f t="shared" ca="1" si="120"/>
        <v>-1780658729.1610847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-7419411.3715045182</v>
      </c>
      <c r="L1860" s="444">
        <f t="shared" ca="1" si="119"/>
        <v>-1788078140.5325892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25">
      <c r="G1861" s="459"/>
      <c r="H1861" s="459">
        <v>1854</v>
      </c>
      <c r="I1861" s="444">
        <f t="shared" ca="1" si="120"/>
        <v>-1788078140.5325892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-7450325.5855524549</v>
      </c>
      <c r="L1861" s="444">
        <f t="shared" ca="1" si="119"/>
        <v>-1795528466.1181417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25">
      <c r="G1862" s="459"/>
      <c r="H1862" s="459">
        <v>1855</v>
      </c>
      <c r="I1862" s="444">
        <f t="shared" ca="1" si="120"/>
        <v>-1795528466.1181417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-7481368.6088255914</v>
      </c>
      <c r="L1862" s="444">
        <f t="shared" ca="1" si="119"/>
        <v>-1803009834.7269673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25">
      <c r="G1863" s="459"/>
      <c r="H1863" s="459">
        <v>1856</v>
      </c>
      <c r="I1863" s="444">
        <f t="shared" ca="1" si="120"/>
        <v>-1803009834.7269673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-7512540.9780290304</v>
      </c>
      <c r="L1863" s="444">
        <f t="shared" ca="1" si="119"/>
        <v>-1810522375.7049963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25">
      <c r="G1864" s="459"/>
      <c r="H1864" s="459">
        <v>1857</v>
      </c>
      <c r="I1864" s="444">
        <f t="shared" ca="1" si="120"/>
        <v>-1810522375.7049963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-7543843.2321041515</v>
      </c>
      <c r="L1864" s="444">
        <f t="shared" ca="1" si="119"/>
        <v>-1818066218.9371004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25">
      <c r="G1865" s="459"/>
      <c r="H1865" s="459">
        <v>1858</v>
      </c>
      <c r="I1865" s="444">
        <f t="shared" ca="1" si="120"/>
        <v>-1818066218.9371004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-7575275.912237918</v>
      </c>
      <c r="L1865" s="444">
        <f t="shared" ca="1" si="119"/>
        <v>-1825641494.8493383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25">
      <c r="G1866" s="459"/>
      <c r="H1866" s="459">
        <v>1859</v>
      </c>
      <c r="I1866" s="444">
        <f t="shared" ca="1" si="120"/>
        <v>-1825641494.8493383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-7606839.5618722429</v>
      </c>
      <c r="L1866" s="444">
        <f t="shared" ca="1" si="119"/>
        <v>-1833248334.4112105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25">
      <c r="G1867" s="459"/>
      <c r="H1867" s="459">
        <v>1860</v>
      </c>
      <c r="I1867" s="444">
        <f t="shared" ca="1" si="120"/>
        <v>-1833248334.4112105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-7638534.7267133761</v>
      </c>
      <c r="L1867" s="444">
        <f t="shared" ca="1" si="119"/>
        <v>-1840886869.137924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25">
      <c r="G1868" s="459"/>
      <c r="H1868" s="459">
        <v>1861</v>
      </c>
      <c r="I1868" s="444">
        <f t="shared" ca="1" si="120"/>
        <v>-1840886869.137924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-7670361.9547413494</v>
      </c>
      <c r="L1868" s="444">
        <f t="shared" ca="1" si="119"/>
        <v>-1848557231.0926652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25">
      <c r="G1869" s="459"/>
      <c r="H1869" s="459">
        <v>1862</v>
      </c>
      <c r="I1869" s="444">
        <f t="shared" ca="1" si="120"/>
        <v>-1848557231.0926652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-7702321.7962194383</v>
      </c>
      <c r="L1869" s="444">
        <f t="shared" ca="1" si="119"/>
        <v>-1856259552.8888845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25">
      <c r="G1870" s="459"/>
      <c r="H1870" s="459">
        <v>1863</v>
      </c>
      <c r="I1870" s="444">
        <f t="shared" ca="1" si="120"/>
        <v>-1856259552.8888845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-7734414.8037036853</v>
      </c>
      <c r="L1870" s="444">
        <f t="shared" ca="1" si="119"/>
        <v>-1863993967.6925883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25">
      <c r="G1871" s="459"/>
      <c r="H1871" s="459">
        <v>1864</v>
      </c>
      <c r="I1871" s="444">
        <f t="shared" ca="1" si="120"/>
        <v>-1863993967.6925883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-7766641.5320524508</v>
      </c>
      <c r="L1871" s="444">
        <f t="shared" ca="1" si="119"/>
        <v>-1871760609.2246408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25">
      <c r="G1872" s="459"/>
      <c r="H1872" s="459">
        <v>1865</v>
      </c>
      <c r="I1872" s="444">
        <f t="shared" ca="1" si="120"/>
        <v>-1871760609.2246408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-7799002.5384360021</v>
      </c>
      <c r="L1872" s="444">
        <f t="shared" ca="1" si="119"/>
        <v>-1879559611.7630768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25">
      <c r="G1873" s="459"/>
      <c r="H1873" s="459">
        <v>1866</v>
      </c>
      <c r="I1873" s="444">
        <f t="shared" ca="1" si="120"/>
        <v>-1879559611.7630768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-7831498.3823461533</v>
      </c>
      <c r="L1873" s="444">
        <f t="shared" ca="1" si="119"/>
        <v>-1887391110.1454229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25">
      <c r="G1874" s="459"/>
      <c r="H1874" s="459">
        <v>1867</v>
      </c>
      <c r="I1874" s="444">
        <f t="shared" ca="1" si="120"/>
        <v>-1887391110.1454229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-7864129.6256059287</v>
      </c>
      <c r="L1874" s="444">
        <f t="shared" ca="1" si="119"/>
        <v>-1895255239.7710288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25">
      <c r="G1875" s="459"/>
      <c r="H1875" s="459">
        <v>1868</v>
      </c>
      <c r="I1875" s="444">
        <f t="shared" ca="1" si="120"/>
        <v>-1895255239.7710288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-7896896.8323792852</v>
      </c>
      <c r="L1875" s="444">
        <f t="shared" ca="1" si="119"/>
        <v>-1903152136.6034081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25">
      <c r="G1876" s="459"/>
      <c r="H1876" s="459">
        <v>1869</v>
      </c>
      <c r="I1876" s="444">
        <f t="shared" ca="1" si="120"/>
        <v>-1903152136.6034081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-7929800.5691808676</v>
      </c>
      <c r="L1876" s="444">
        <f t="shared" ca="1" si="119"/>
        <v>-1911081937.1725891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25">
      <c r="G1877" s="459"/>
      <c r="H1877" s="459">
        <v>1870</v>
      </c>
      <c r="I1877" s="444">
        <f t="shared" ca="1" si="120"/>
        <v>-1911081937.1725891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-7962841.4048857866</v>
      </c>
      <c r="L1877" s="444">
        <f t="shared" ca="1" si="119"/>
        <v>-1919044778.5774748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25">
      <c r="G1878" s="459"/>
      <c r="H1878" s="459">
        <v>1871</v>
      </c>
      <c r="I1878" s="444">
        <f t="shared" ca="1" si="120"/>
        <v>-1919044778.5774748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-7996019.9107394787</v>
      </c>
      <c r="L1878" s="444">
        <f t="shared" ca="1" si="119"/>
        <v>-1927040798.4882143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25">
      <c r="G1879" s="459"/>
      <c r="H1879" s="459">
        <v>1872</v>
      </c>
      <c r="I1879" s="444">
        <f t="shared" ca="1" si="120"/>
        <v>-1927040798.4882143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-8029336.6603675587</v>
      </c>
      <c r="L1879" s="444">
        <f t="shared" ca="1" si="119"/>
        <v>-1935070135.1485817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25">
      <c r="G1880" s="459"/>
      <c r="H1880" s="459">
        <v>1873</v>
      </c>
      <c r="I1880" s="444">
        <f t="shared" ca="1" si="120"/>
        <v>-1935070135.1485817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-8062792.2297857581</v>
      </c>
      <c r="L1880" s="444">
        <f t="shared" ca="1" si="119"/>
        <v>-1943132927.3783674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25">
      <c r="G1881" s="459"/>
      <c r="H1881" s="459">
        <v>1874</v>
      </c>
      <c r="I1881" s="444">
        <f t="shared" ca="1" si="120"/>
        <v>-1943132927.3783674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-8096387.1974098645</v>
      </c>
      <c r="L1881" s="444">
        <f t="shared" ca="1" si="119"/>
        <v>-1951229314.5757773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25">
      <c r="G1882" s="459"/>
      <c r="H1882" s="459">
        <v>1875</v>
      </c>
      <c r="I1882" s="444">
        <f t="shared" ca="1" si="120"/>
        <v>-1951229314.5757773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-8130122.1440657387</v>
      </c>
      <c r="L1882" s="444">
        <f t="shared" ca="1" si="119"/>
        <v>-1959359436.7198431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25">
      <c r="G1883" s="459"/>
      <c r="H1883" s="459">
        <v>1876</v>
      </c>
      <c r="I1883" s="444">
        <f t="shared" ca="1" si="120"/>
        <v>-1959359436.7198431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-8163997.6529993461</v>
      </c>
      <c r="L1883" s="444">
        <f t="shared" ca="1" si="119"/>
        <v>-1967523434.3728426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25">
      <c r="G1884" s="459"/>
      <c r="H1884" s="459">
        <v>1877</v>
      </c>
      <c r="I1884" s="444">
        <f t="shared" ca="1" si="120"/>
        <v>-1967523434.3728426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-8198014.3098868448</v>
      </c>
      <c r="L1884" s="444">
        <f t="shared" ca="1" si="119"/>
        <v>-1975721448.6827295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25">
      <c r="G1885" s="459"/>
      <c r="H1885" s="459">
        <v>1878</v>
      </c>
      <c r="I1885" s="444">
        <f t="shared" ca="1" si="120"/>
        <v>-1975721448.6827295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-8232172.7028447064</v>
      </c>
      <c r="L1885" s="444">
        <f t="shared" ca="1" si="119"/>
        <v>-1983953621.3855741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25">
      <c r="G1886" s="459"/>
      <c r="H1886" s="459">
        <v>1879</v>
      </c>
      <c r="I1886" s="444">
        <f t="shared" ca="1" si="120"/>
        <v>-1983953621.3855741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-8266473.4224398918</v>
      </c>
      <c r="L1886" s="444">
        <f t="shared" ca="1" si="119"/>
        <v>-1992220094.8080139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25">
      <c r="G1887" s="459"/>
      <c r="H1887" s="459">
        <v>1880</v>
      </c>
      <c r="I1887" s="444">
        <f t="shared" ca="1" si="120"/>
        <v>-1992220094.8080139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-8300917.0617000591</v>
      </c>
      <c r="L1887" s="444">
        <f t="shared" ca="1" si="119"/>
        <v>-2000521011.869714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25">
      <c r="G1888" s="459"/>
      <c r="H1888" s="459">
        <v>1881</v>
      </c>
      <c r="I1888" s="444">
        <f t="shared" ca="1" si="120"/>
        <v>-2000521011.869714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-8335504.2161238082</v>
      </c>
      <c r="L1888" s="444">
        <f t="shared" ca="1" si="119"/>
        <v>-2008856516.0858378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25">
      <c r="G1889" s="459"/>
      <c r="H1889" s="459">
        <v>1882</v>
      </c>
      <c r="I1889" s="444">
        <f t="shared" ca="1" si="120"/>
        <v>-2008856516.0858378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-8370235.4836909911</v>
      </c>
      <c r="L1889" s="444">
        <f t="shared" ca="1" si="119"/>
        <v>-2017226751.5695288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25">
      <c r="G1890" s="459"/>
      <c r="H1890" s="459">
        <v>1883</v>
      </c>
      <c r="I1890" s="444">
        <f t="shared" ca="1" si="120"/>
        <v>-2017226751.5695288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-8405111.4648730364</v>
      </c>
      <c r="L1890" s="444">
        <f t="shared" ca="1" si="119"/>
        <v>-2025631863.0344019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25">
      <c r="G1891" s="459"/>
      <c r="H1891" s="459">
        <v>1884</v>
      </c>
      <c r="I1891" s="444">
        <f t="shared" ca="1" si="120"/>
        <v>-2025631863.0344019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-8440132.7626433428</v>
      </c>
      <c r="L1891" s="444">
        <f t="shared" ca="1" si="119"/>
        <v>-2034071995.7970452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25">
      <c r="G1892" s="459"/>
      <c r="H1892" s="459">
        <v>1885</v>
      </c>
      <c r="I1892" s="444">
        <f t="shared" ca="1" si="120"/>
        <v>-2034071995.7970452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-8475299.9824876878</v>
      </c>
      <c r="L1892" s="444">
        <f t="shared" ca="1" si="119"/>
        <v>-2042547295.7795329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25">
      <c r="G1893" s="459"/>
      <c r="H1893" s="459">
        <v>1886</v>
      </c>
      <c r="I1893" s="444">
        <f t="shared" ca="1" si="120"/>
        <v>-2042547295.7795329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-8510613.7324147206</v>
      </c>
      <c r="L1893" s="444">
        <f t="shared" ca="1" si="119"/>
        <v>-2051057909.5119476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25">
      <c r="G1894" s="459"/>
      <c r="H1894" s="459">
        <v>1887</v>
      </c>
      <c r="I1894" s="444">
        <f t="shared" ca="1" si="120"/>
        <v>-2051057909.5119476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-8546074.6229664478</v>
      </c>
      <c r="L1894" s="444">
        <f t="shared" ca="1" si="119"/>
        <v>-2059603984.1349142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25">
      <c r="G1895" s="459"/>
      <c r="H1895" s="459">
        <v>1888</v>
      </c>
      <c r="I1895" s="444">
        <f t="shared" ca="1" si="120"/>
        <v>-2059603984.1349142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-8581683.2672288083</v>
      </c>
      <c r="L1895" s="444">
        <f t="shared" ca="1" si="119"/>
        <v>-2068185667.402143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25">
      <c r="G1896" s="459"/>
      <c r="H1896" s="459">
        <v>1889</v>
      </c>
      <c r="I1896" s="444">
        <f t="shared" ca="1" si="120"/>
        <v>-2068185667.402143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-8617440.2808422633</v>
      </c>
      <c r="L1896" s="444">
        <f t="shared" ca="1" si="119"/>
        <v>-2076803107.6829853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25">
      <c r="G1897" s="459"/>
      <c r="H1897" s="459">
        <v>1890</v>
      </c>
      <c r="I1897" s="444">
        <f t="shared" ca="1" si="120"/>
        <v>-2076803107.6829853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-8653346.2820124384</v>
      </c>
      <c r="L1897" s="444">
        <f t="shared" ca="1" si="119"/>
        <v>-2085456453.9649978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25">
      <c r="G1898" s="459"/>
      <c r="H1898" s="459">
        <v>1891</v>
      </c>
      <c r="I1898" s="444">
        <f t="shared" ca="1" si="120"/>
        <v>-2085456453.9649978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-8689401.8915208243</v>
      </c>
      <c r="L1898" s="444">
        <f t="shared" ca="1" si="119"/>
        <v>-2094145855.8565185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25">
      <c r="G1899" s="459"/>
      <c r="H1899" s="459">
        <v>1892</v>
      </c>
      <c r="I1899" s="444">
        <f t="shared" ca="1" si="120"/>
        <v>-2094145855.8565185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-8725607.7327354942</v>
      </c>
      <c r="L1899" s="444">
        <f t="shared" ca="1" si="119"/>
        <v>-2102871463.5892539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25">
      <c r="G1900" s="459"/>
      <c r="H1900" s="459">
        <v>1893</v>
      </c>
      <c r="I1900" s="444">
        <f t="shared" ca="1" si="120"/>
        <v>-2102871463.5892539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-8761964.4316218924</v>
      </c>
      <c r="L1900" s="444">
        <f t="shared" ca="1" si="119"/>
        <v>-2111633428.0208757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25">
      <c r="G1901" s="459"/>
      <c r="H1901" s="459">
        <v>1894</v>
      </c>
      <c r="I1901" s="444">
        <f t="shared" ca="1" si="120"/>
        <v>-2111633428.0208757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-8798472.616753649</v>
      </c>
      <c r="L1901" s="444">
        <f t="shared" ca="1" si="119"/>
        <v>-2120431900.6376293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25">
      <c r="G1902" s="459"/>
      <c r="H1902" s="459">
        <v>1895</v>
      </c>
      <c r="I1902" s="444">
        <f t="shared" ca="1" si="120"/>
        <v>-2120431900.6376293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-8835132.9193234555</v>
      </c>
      <c r="L1902" s="444">
        <f t="shared" ca="1" si="119"/>
        <v>-2129267033.5569527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25">
      <c r="G1903" s="459"/>
      <c r="H1903" s="459">
        <v>1896</v>
      </c>
      <c r="I1903" s="444">
        <f t="shared" ca="1" si="120"/>
        <v>-2129267033.5569527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-8871945.9731539693</v>
      </c>
      <c r="L1903" s="444">
        <f t="shared" ca="1" si="119"/>
        <v>-2138138979.5301068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25">
      <c r="G1904" s="459"/>
      <c r="H1904" s="459">
        <v>1897</v>
      </c>
      <c r="I1904" s="444">
        <f t="shared" ca="1" si="120"/>
        <v>-2138138979.5301068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-8908912.4147087783</v>
      </c>
      <c r="L1904" s="444">
        <f t="shared" ca="1" si="119"/>
        <v>-2147047891.9448156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25">
      <c r="G1905" s="459"/>
      <c r="H1905" s="459">
        <v>1898</v>
      </c>
      <c r="I1905" s="444">
        <f t="shared" ca="1" si="120"/>
        <v>-2147047891.9448156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-8946032.8831033967</v>
      </c>
      <c r="L1905" s="444">
        <f t="shared" ca="1" si="119"/>
        <v>-2155993924.827919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25">
      <c r="G1906" s="459"/>
      <c r="H1906" s="459">
        <v>1899</v>
      </c>
      <c r="I1906" s="444">
        <f t="shared" ca="1" si="120"/>
        <v>-2155993924.827919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-8983308.0201163292</v>
      </c>
      <c r="L1906" s="444">
        <f t="shared" ca="1" si="119"/>
        <v>-2164977232.8480353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25">
      <c r="G1907" s="459"/>
      <c r="H1907" s="459">
        <v>1900</v>
      </c>
      <c r="I1907" s="444">
        <f t="shared" ca="1" si="120"/>
        <v>-2164977232.8480353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-9020738.4702001475</v>
      </c>
      <c r="L1907" s="444">
        <f t="shared" ca="1" si="119"/>
        <v>-2173997971.3182354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25">
      <c r="G1908" s="459"/>
      <c r="H1908" s="459">
        <v>1901</v>
      </c>
      <c r="I1908" s="444">
        <f t="shared" ca="1" si="120"/>
        <v>-2173997971.3182354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-9058324.8804926481</v>
      </c>
      <c r="L1908" s="444">
        <f t="shared" ca="1" si="119"/>
        <v>-2183056296.1987281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25">
      <c r="G1909" s="459"/>
      <c r="H1909" s="459">
        <v>1902</v>
      </c>
      <c r="I1909" s="444">
        <f t="shared" ca="1" si="120"/>
        <v>-2183056296.1987281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-9096067.9008280337</v>
      </c>
      <c r="L1909" s="444">
        <f t="shared" ca="1" si="119"/>
        <v>-2192152364.099556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25">
      <c r="G1910" s="459"/>
      <c r="H1910" s="459">
        <v>1903</v>
      </c>
      <c r="I1910" s="444">
        <f t="shared" ca="1" si="120"/>
        <v>-2192152364.099556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-9133968.1837481502</v>
      </c>
      <c r="L1910" s="444">
        <f t="shared" ca="1" si="119"/>
        <v>-2201286332.2833042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25">
      <c r="G1911" s="459"/>
      <c r="H1911" s="459">
        <v>1904</v>
      </c>
      <c r="I1911" s="444">
        <f t="shared" ca="1" si="120"/>
        <v>-2201286332.2833042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-9172026.3845137674</v>
      </c>
      <c r="L1911" s="444">
        <f t="shared" ca="1" si="119"/>
        <v>-2210458358.6678181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25">
      <c r="G1912" s="459"/>
      <c r="H1912" s="459">
        <v>1905</v>
      </c>
      <c r="I1912" s="444">
        <f t="shared" ca="1" si="120"/>
        <v>-2210458358.6678181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-9210243.161115909</v>
      </c>
      <c r="L1912" s="444">
        <f t="shared" ca="1" si="119"/>
        <v>-2219668601.8289342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25">
      <c r="G1913" s="459"/>
      <c r="H1913" s="459">
        <v>1906</v>
      </c>
      <c r="I1913" s="444">
        <f t="shared" ca="1" si="120"/>
        <v>-2219668601.8289342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-9248619.1742872261</v>
      </c>
      <c r="L1913" s="444">
        <f t="shared" ca="1" si="119"/>
        <v>-2228917221.0032215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25">
      <c r="G1914" s="459"/>
      <c r="H1914" s="459">
        <v>1907</v>
      </c>
      <c r="I1914" s="444">
        <f t="shared" ca="1" si="120"/>
        <v>-2228917221.0032215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-9287155.0875134226</v>
      </c>
      <c r="L1914" s="444">
        <f t="shared" ca="1" si="119"/>
        <v>-2238204376.090735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25">
      <c r="G1915" s="459"/>
      <c r="H1915" s="459">
        <v>1908</v>
      </c>
      <c r="I1915" s="444">
        <f t="shared" ca="1" si="120"/>
        <v>-2238204376.090735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-9325851.5670447294</v>
      </c>
      <c r="L1915" s="444">
        <f t="shared" ca="1" si="119"/>
        <v>-2247530227.6577797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25">
      <c r="G1916" s="459"/>
      <c r="H1916" s="459">
        <v>1909</v>
      </c>
      <c r="I1916" s="444">
        <f t="shared" ca="1" si="120"/>
        <v>-2247530227.6577797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-9364709.281907415</v>
      </c>
      <c r="L1916" s="444">
        <f t="shared" ca="1" si="119"/>
        <v>-2256894936.9396873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25">
      <c r="G1917" s="459"/>
      <c r="H1917" s="459">
        <v>1910</v>
      </c>
      <c r="I1917" s="444">
        <f t="shared" ca="1" si="120"/>
        <v>-2256894936.9396873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-9403728.9039153643</v>
      </c>
      <c r="L1917" s="444">
        <f t="shared" ca="1" si="119"/>
        <v>-2266298665.8436027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25">
      <c r="G1918" s="459"/>
      <c r="H1918" s="459">
        <v>1911</v>
      </c>
      <c r="I1918" s="444">
        <f t="shared" ca="1" si="120"/>
        <v>-2266298665.8436027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-9442911.1076816767</v>
      </c>
      <c r="L1918" s="444">
        <f t="shared" ca="1" si="119"/>
        <v>-2275741576.9512844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25">
      <c r="G1919" s="459"/>
      <c r="H1919" s="459">
        <v>1912</v>
      </c>
      <c r="I1919" s="444">
        <f t="shared" ca="1" si="120"/>
        <v>-2275741576.9512844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-9482256.5706303511</v>
      </c>
      <c r="L1919" s="444">
        <f t="shared" ca="1" si="119"/>
        <v>-2285223833.521915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25">
      <c r="G1920" s="459"/>
      <c r="H1920" s="459">
        <v>1913</v>
      </c>
      <c r="I1920" s="444">
        <f t="shared" ca="1" si="120"/>
        <v>-2285223833.521915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-9521765.9730079789</v>
      </c>
      <c r="L1920" s="444">
        <f t="shared" ca="1" si="119"/>
        <v>-2294745599.4949231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25">
      <c r="G1921" s="459"/>
      <c r="H1921" s="459">
        <v>1914</v>
      </c>
      <c r="I1921" s="444">
        <f t="shared" ca="1" si="120"/>
        <v>-2294745599.4949231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-9561439.9978955127</v>
      </c>
      <c r="L1921" s="444">
        <f t="shared" ca="1" si="119"/>
        <v>-2304307039.4928188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25">
      <c r="G1922" s="459"/>
      <c r="H1922" s="459">
        <v>1915</v>
      </c>
      <c r="I1922" s="444">
        <f t="shared" ca="1" si="120"/>
        <v>-2304307039.4928188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-9601279.3312200792</v>
      </c>
      <c r="L1922" s="444">
        <f t="shared" ca="1" si="119"/>
        <v>-2313908318.824039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25">
      <c r="G1923" s="459"/>
      <c r="H1923" s="459">
        <v>1916</v>
      </c>
      <c r="I1923" s="444">
        <f t="shared" ca="1" si="120"/>
        <v>-2313908318.824039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-9641284.661766829</v>
      </c>
      <c r="L1923" s="444">
        <f t="shared" ca="1" si="119"/>
        <v>-2323549603.485806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25">
      <c r="G1924" s="459"/>
      <c r="H1924" s="459">
        <v>1917</v>
      </c>
      <c r="I1924" s="444">
        <f t="shared" ca="1" si="120"/>
        <v>-2323549603.485806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-9681456.6811908577</v>
      </c>
      <c r="L1924" s="444">
        <f t="shared" ca="1" si="119"/>
        <v>-2333231060.166997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25">
      <c r="G1925" s="459"/>
      <c r="H1925" s="459">
        <v>1918</v>
      </c>
      <c r="I1925" s="444">
        <f t="shared" ca="1" si="120"/>
        <v>-2333231060.166997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-9721796.084029153</v>
      </c>
      <c r="L1925" s="444">
        <f t="shared" ca="1" si="119"/>
        <v>-2342952856.2510262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25">
      <c r="G1926" s="459"/>
      <c r="H1926" s="459">
        <v>1919</v>
      </c>
      <c r="I1926" s="444">
        <f t="shared" ca="1" si="120"/>
        <v>-2342952856.2510262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-9762303.5677126087</v>
      </c>
      <c r="L1926" s="444">
        <f t="shared" ca="1" si="119"/>
        <v>-2352715159.8187389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25">
      <c r="G1927" s="459"/>
      <c r="H1927" s="459">
        <v>1920</v>
      </c>
      <c r="I1927" s="444">
        <f t="shared" ca="1" si="120"/>
        <v>-2352715159.8187389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-9802979.8325780779</v>
      </c>
      <c r="L1927" s="444">
        <f t="shared" ca="1" si="119"/>
        <v>-2362518139.6513171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25">
      <c r="G1928" s="459"/>
      <c r="H1928" s="459">
        <v>1921</v>
      </c>
      <c r="I1928" s="444">
        <f t="shared" ca="1" si="120"/>
        <v>-2362518139.6513171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-9843825.5818804875</v>
      </c>
      <c r="L1928" s="444">
        <f t="shared" ca="1" si="119"/>
        <v>-2372361965.2331977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25">
      <c r="G1929" s="459"/>
      <c r="H1929" s="459">
        <v>1922</v>
      </c>
      <c r="I1929" s="444">
        <f t="shared" ca="1" si="120"/>
        <v>-2372361965.2331977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-9884841.5218049902</v>
      </c>
      <c r="L1929" s="444">
        <f t="shared" ca="1" si="119"/>
        <v>-2382246806.7550025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25">
      <c r="G1930" s="459"/>
      <c r="H1930" s="459">
        <v>1923</v>
      </c>
      <c r="I1930" s="444">
        <f t="shared" ca="1" si="120"/>
        <v>-2382246806.7550025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-9926028.3614791762</v>
      </c>
      <c r="L1930" s="444">
        <f t="shared" ca="1" si="119"/>
        <v>-2392172835.1164818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25">
      <c r="G1931" s="459"/>
      <c r="H1931" s="459">
        <v>1924</v>
      </c>
      <c r="I1931" s="444">
        <f t="shared" ca="1" si="120"/>
        <v>-2392172835.1164818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-9967386.8129853401</v>
      </c>
      <c r="L1931" s="444">
        <f t="shared" ca="1" si="119"/>
        <v>-2402140221.9294672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25">
      <c r="G1932" s="459"/>
      <c r="H1932" s="459">
        <v>1925</v>
      </c>
      <c r="I1932" s="444">
        <f t="shared" ca="1" si="120"/>
        <v>-2402140221.9294672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-10008917.591372781</v>
      </c>
      <c r="L1932" s="444">
        <f t="shared" ca="1" si="119"/>
        <v>-2412149139.5208402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25">
      <c r="G1933" s="459"/>
      <c r="H1933" s="459">
        <v>1926</v>
      </c>
      <c r="I1933" s="444">
        <f t="shared" ca="1" si="120"/>
        <v>-2412149139.5208402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-10050621.414670167</v>
      </c>
      <c r="L1933" s="444">
        <f t="shared" ca="1" si="119"/>
        <v>-2422199760.9355102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25">
      <c r="G1934" s="459"/>
      <c r="H1934" s="459">
        <v>1927</v>
      </c>
      <c r="I1934" s="444">
        <f t="shared" ca="1" si="120"/>
        <v>-2422199760.9355102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-10092499.003897959</v>
      </c>
      <c r="L1934" s="444">
        <f t="shared" ca="1" si="119"/>
        <v>-2432292259.9394083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25">
      <c r="G1935" s="459"/>
      <c r="H1935" s="459">
        <v>1928</v>
      </c>
      <c r="I1935" s="444">
        <f t="shared" ca="1" si="120"/>
        <v>-2432292259.9394083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-10134551.083080867</v>
      </c>
      <c r="L1935" s="444">
        <f t="shared" ca="1" si="119"/>
        <v>-2442426811.0224891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25">
      <c r="G1936" s="459"/>
      <c r="H1936" s="459">
        <v>1929</v>
      </c>
      <c r="I1936" s="444">
        <f t="shared" ca="1" si="120"/>
        <v>-2442426811.0224891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-10176778.379260371</v>
      </c>
      <c r="L1936" s="444">
        <f t="shared" ca="1" si="119"/>
        <v>-2452603589.4017496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25">
      <c r="G1937" s="459"/>
      <c r="H1937" s="459">
        <v>1930</v>
      </c>
      <c r="I1937" s="444">
        <f t="shared" ca="1" si="120"/>
        <v>-2452603589.4017496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-10219181.622507289</v>
      </c>
      <c r="L1937" s="444">
        <f t="shared" ca="1" si="119"/>
        <v>-2462822771.0242567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25">
      <c r="G1938" s="459"/>
      <c r="H1938" s="459">
        <v>1931</v>
      </c>
      <c r="I1938" s="444">
        <f t="shared" ca="1" si="120"/>
        <v>-2462822771.0242567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-10261761.545934403</v>
      </c>
      <c r="L1938" s="444">
        <f t="shared" ca="1" si="119"/>
        <v>-2473084532.5701909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25">
      <c r="G1939" s="459"/>
      <c r="H1939" s="459">
        <v>1932</v>
      </c>
      <c r="I1939" s="444">
        <f t="shared" ca="1" si="120"/>
        <v>-2473084532.5701909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-10304518.885709129</v>
      </c>
      <c r="L1939" s="444">
        <f t="shared" ca="1" si="119"/>
        <v>-2483389051.4559002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25">
      <c r="G1940" s="459"/>
      <c r="H1940" s="459">
        <v>1933</v>
      </c>
      <c r="I1940" s="444">
        <f t="shared" ca="1" si="120"/>
        <v>-2483389051.4559002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-10347454.381066252</v>
      </c>
      <c r="L1940" s="444">
        <f t="shared" ca="1" si="119"/>
        <v>-2493736505.8369665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25">
      <c r="G1941" s="459"/>
      <c r="H1941" s="459">
        <v>1934</v>
      </c>
      <c r="I1941" s="444">
        <f t="shared" ca="1" si="120"/>
        <v>-2493736505.8369665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-10390568.774320694</v>
      </c>
      <c r="L1941" s="444">
        <f t="shared" ca="1" si="119"/>
        <v>-2504127074.6112871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25">
      <c r="G1942" s="459"/>
      <c r="H1942" s="459">
        <v>1935</v>
      </c>
      <c r="I1942" s="444">
        <f t="shared" ca="1" si="120"/>
        <v>-2504127074.6112871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-10433862.810880363</v>
      </c>
      <c r="L1942" s="444">
        <f t="shared" ca="1" si="119"/>
        <v>-2514560937.4221673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25">
      <c r="G1943" s="459"/>
      <c r="H1943" s="459">
        <v>1936</v>
      </c>
      <c r="I1943" s="444">
        <f t="shared" ca="1" si="120"/>
        <v>-2514560937.4221673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-10477337.239259031</v>
      </c>
      <c r="L1943" s="444">
        <f t="shared" ca="1" si="119"/>
        <v>-2525038274.6614265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25">
      <c r="G1944" s="459"/>
      <c r="H1944" s="459">
        <v>1937</v>
      </c>
      <c r="I1944" s="444">
        <f t="shared" ca="1" si="120"/>
        <v>-2525038274.6614265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-10520992.811089277</v>
      </c>
      <c r="L1944" s="444">
        <f t="shared" ca="1" si="119"/>
        <v>-2535559267.4725161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25">
      <c r="G1945" s="459"/>
      <c r="H1945" s="459">
        <v>1938</v>
      </c>
      <c r="I1945" s="444">
        <f t="shared" ca="1" si="120"/>
        <v>-2535559267.4725161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-10564830.281135483</v>
      </c>
      <c r="L1945" s="444">
        <f t="shared" ca="1" si="119"/>
        <v>-2546124097.7536516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25">
      <c r="G1946" s="459"/>
      <c r="H1946" s="459">
        <v>1939</v>
      </c>
      <c r="I1946" s="444">
        <f t="shared" ca="1" si="120"/>
        <v>-2546124097.7536516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-10608850.407306882</v>
      </c>
      <c r="L1946" s="444">
        <f t="shared" ca="1" si="119"/>
        <v>-2556732948.1609583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25">
      <c r="G1947" s="459"/>
      <c r="H1947" s="459">
        <v>1940</v>
      </c>
      <c r="I1947" s="444">
        <f t="shared" ca="1" si="120"/>
        <v>-2556732948.1609583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-10653053.95067066</v>
      </c>
      <c r="L1947" s="444">
        <f t="shared" ca="1" si="119"/>
        <v>-2567386002.111629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25">
      <c r="G1948" s="459"/>
      <c r="H1948" s="459">
        <v>1941</v>
      </c>
      <c r="I1948" s="444">
        <f t="shared" ca="1" si="120"/>
        <v>-2567386002.111629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-10697441.67546512</v>
      </c>
      <c r="L1948" s="444">
        <f t="shared" ca="1" si="119"/>
        <v>-2578083443.7870941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25">
      <c r="G1949" s="459"/>
      <c r="H1949" s="459">
        <v>1942</v>
      </c>
      <c r="I1949" s="444">
        <f t="shared" ca="1" si="120"/>
        <v>-2578083443.7870941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-10742014.349112893</v>
      </c>
      <c r="L1949" s="444">
        <f t="shared" ca="1" si="119"/>
        <v>-2588825458.1362071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25">
      <c r="G1950" s="459"/>
      <c r="H1950" s="459">
        <v>1943</v>
      </c>
      <c r="I1950" s="444">
        <f t="shared" ca="1" si="120"/>
        <v>-2588825458.1362071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-10786772.742234197</v>
      </c>
      <c r="L1950" s="444">
        <f t="shared" ca="1" si="119"/>
        <v>-2599612230.8784413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25">
      <c r="G1951" s="459"/>
      <c r="H1951" s="459">
        <v>1944</v>
      </c>
      <c r="I1951" s="444">
        <f t="shared" ca="1" si="120"/>
        <v>-2599612230.8784413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-10831717.628660172</v>
      </c>
      <c r="L1951" s="444">
        <f t="shared" ca="1" si="119"/>
        <v>-2610443948.5071015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25">
      <c r="G1952" s="459"/>
      <c r="H1952" s="459">
        <v>1945</v>
      </c>
      <c r="I1952" s="444">
        <f t="shared" ca="1" si="120"/>
        <v>-2610443948.5071015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-10876849.785446256</v>
      </c>
      <c r="L1952" s="444">
        <f t="shared" ca="1" si="119"/>
        <v>-2621320798.2925477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25">
      <c r="G1953" s="459"/>
      <c r="H1953" s="459">
        <v>1946</v>
      </c>
      <c r="I1953" s="444">
        <f t="shared" ca="1" si="120"/>
        <v>-2621320798.2925477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-10922169.992885616</v>
      </c>
      <c r="L1953" s="444">
        <f t="shared" ca="1" si="119"/>
        <v>-2632242968.2854333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25">
      <c r="G1954" s="459"/>
      <c r="H1954" s="459">
        <v>1947</v>
      </c>
      <c r="I1954" s="444">
        <f t="shared" ca="1" si="120"/>
        <v>-2632242968.2854333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-10967679.034522638</v>
      </c>
      <c r="L1954" s="444">
        <f t="shared" ca="1" si="119"/>
        <v>-2643210647.3199558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25">
      <c r="G1955" s="459"/>
      <c r="H1955" s="459">
        <v>1948</v>
      </c>
      <c r="I1955" s="444">
        <f t="shared" ca="1" si="120"/>
        <v>-2643210647.3199558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-11013377.697166482</v>
      </c>
      <c r="L1955" s="444">
        <f t="shared" ca="1" si="119"/>
        <v>-2654224025.0171223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25">
      <c r="G1956" s="459"/>
      <c r="H1956" s="459">
        <v>1949</v>
      </c>
      <c r="I1956" s="444">
        <f t="shared" ca="1" si="120"/>
        <v>-2654224025.0171223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-11059266.770904675</v>
      </c>
      <c r="L1956" s="444">
        <f t="shared" ca="1" si="119"/>
        <v>-2665283291.7880268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25">
      <c r="G1957" s="459"/>
      <c r="H1957" s="459">
        <v>1950</v>
      </c>
      <c r="I1957" s="444">
        <f t="shared" ca="1" si="120"/>
        <v>-2665283291.7880268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-11105347.049116779</v>
      </c>
      <c r="L1957" s="444">
        <f t="shared" ca="1" si="119"/>
        <v>-2676388638.8371434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25">
      <c r="G1958" s="459"/>
      <c r="H1958" s="459">
        <v>1951</v>
      </c>
      <c r="I1958" s="444">
        <f t="shared" ca="1" si="120"/>
        <v>-2676388638.8371434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-11151619.328488097</v>
      </c>
      <c r="L1958" s="444">
        <f t="shared" ca="1" si="119"/>
        <v>-2687540258.1656313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25">
      <c r="G1959" s="459"/>
      <c r="H1959" s="459">
        <v>1952</v>
      </c>
      <c r="I1959" s="444">
        <f t="shared" ca="1" si="120"/>
        <v>-2687540258.1656313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-11198084.409023464</v>
      </c>
      <c r="L1959" s="444">
        <f t="shared" ca="1" si="119"/>
        <v>-2698738342.5746546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25">
      <c r="G1960" s="459"/>
      <c r="H1960" s="459">
        <v>1953</v>
      </c>
      <c r="I1960" s="444">
        <f t="shared" ca="1" si="120"/>
        <v>-2698738342.5746546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-11244743.09406106</v>
      </c>
      <c r="L1960" s="444">
        <f t="shared" ca="1" si="119"/>
        <v>-2709983085.6687155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25">
      <c r="G1961" s="459"/>
      <c r="H1961" s="459">
        <v>1954</v>
      </c>
      <c r="I1961" s="444">
        <f t="shared" ca="1" si="120"/>
        <v>-2709983085.6687155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-11291596.190286314</v>
      </c>
      <c r="L1961" s="444">
        <f t="shared" ca="1" si="119"/>
        <v>-2721274681.8590016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25">
      <c r="G1962" s="459"/>
      <c r="H1962" s="459">
        <v>1955</v>
      </c>
      <c r="I1962" s="444">
        <f t="shared" ca="1" si="120"/>
        <v>-2721274681.8590016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-11338644.50774584</v>
      </c>
      <c r="L1962" s="444">
        <f t="shared" ca="1" si="119"/>
        <v>-2732613326.3667474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25">
      <c r="G1963" s="459"/>
      <c r="H1963" s="459">
        <v>1956</v>
      </c>
      <c r="I1963" s="444">
        <f t="shared" ca="1" si="120"/>
        <v>-2732613326.3667474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-11385888.859861447</v>
      </c>
      <c r="L1963" s="444">
        <f t="shared" ca="1" si="119"/>
        <v>-2743999215.2266088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25">
      <c r="G1964" s="459"/>
      <c r="H1964" s="459">
        <v>1957</v>
      </c>
      <c r="I1964" s="444">
        <f t="shared" ca="1" si="120"/>
        <v>-2743999215.2266088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-11433330.063444203</v>
      </c>
      <c r="L1964" s="444">
        <f t="shared" ca="1" si="119"/>
        <v>-2755432545.2900529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25">
      <c r="G1965" s="459"/>
      <c r="H1965" s="459">
        <v>1958</v>
      </c>
      <c r="I1965" s="444">
        <f t="shared" ca="1" si="120"/>
        <v>-2755432545.2900529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-11480968.938708553</v>
      </c>
      <c r="L1965" s="444">
        <f t="shared" ca="1" si="119"/>
        <v>-2766913514.2287617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25">
      <c r="G1966" s="459"/>
      <c r="H1966" s="459">
        <v>1959</v>
      </c>
      <c r="I1966" s="444">
        <f t="shared" ca="1" si="120"/>
        <v>-2766913514.2287617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-11528806.309286507</v>
      </c>
      <c r="L1966" s="444">
        <f t="shared" ca="1" si="119"/>
        <v>-2778442320.5380483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25">
      <c r="G1967" s="459"/>
      <c r="H1967" s="459">
        <v>1960</v>
      </c>
      <c r="I1967" s="444">
        <f t="shared" ca="1" si="120"/>
        <v>-2778442320.5380483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-11576843.002241869</v>
      </c>
      <c r="L1967" s="444">
        <f t="shared" ca="1" si="119"/>
        <v>-2790019163.5402904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25">
      <c r="G1968" s="459"/>
      <c r="H1968" s="459">
        <v>1961</v>
      </c>
      <c r="I1968" s="444">
        <f t="shared" ca="1" si="120"/>
        <v>-2790019163.5402904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-11625079.848084543</v>
      </c>
      <c r="L1968" s="444">
        <f t="shared" ca="1" si="119"/>
        <v>-2801644243.3883748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25">
      <c r="G1969" s="459"/>
      <c r="H1969" s="459">
        <v>1962</v>
      </c>
      <c r="I1969" s="444">
        <f t="shared" ca="1" si="120"/>
        <v>-2801644243.3883748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-11673517.680784894</v>
      </c>
      <c r="L1969" s="444">
        <f t="shared" ca="1" si="119"/>
        <v>-2813317761.0691595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25">
      <c r="G1970" s="459"/>
      <c r="H1970" s="459">
        <v>1963</v>
      </c>
      <c r="I1970" s="444">
        <f t="shared" ca="1" si="120"/>
        <v>-2813317761.0691595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-11722157.337788165</v>
      </c>
      <c r="L1970" s="444">
        <f t="shared" ca="1" si="119"/>
        <v>-2825039918.4069476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25">
      <c r="G1971" s="459"/>
      <c r="H1971" s="459">
        <v>1964</v>
      </c>
      <c r="I1971" s="444">
        <f t="shared" ca="1" si="120"/>
        <v>-2825039918.4069476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-11770999.660028948</v>
      </c>
      <c r="L1971" s="444">
        <f t="shared" ca="1" si="119"/>
        <v>-2836810918.0669765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25">
      <c r="G1972" s="459"/>
      <c r="H1972" s="459">
        <v>1965</v>
      </c>
      <c r="I1972" s="444">
        <f t="shared" ca="1" si="120"/>
        <v>-2836810918.0669765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-11820045.491945736</v>
      </c>
      <c r="L1972" s="444">
        <f t="shared" ca="1" si="119"/>
        <v>-2848630963.5589223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25">
      <c r="G1973" s="459"/>
      <c r="H1973" s="459">
        <v>1966</v>
      </c>
      <c r="I1973" s="444">
        <f t="shared" ca="1" si="120"/>
        <v>-2848630963.5589223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-11869295.68149551</v>
      </c>
      <c r="L1973" s="444">
        <f t="shared" ca="1" si="119"/>
        <v>-2860500259.240418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25">
      <c r="G1974" s="459"/>
      <c r="H1974" s="459">
        <v>1967</v>
      </c>
      <c r="I1974" s="444">
        <f t="shared" ca="1" si="120"/>
        <v>-2860500259.240418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-11918751.080168407</v>
      </c>
      <c r="L1974" s="444">
        <f t="shared" ca="1" si="119"/>
        <v>-2872419010.3205862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25">
      <c r="G1975" s="459"/>
      <c r="H1975" s="459">
        <v>1968</v>
      </c>
      <c r="I1975" s="444">
        <f t="shared" ca="1" si="120"/>
        <v>-2872419010.3205862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-11968412.543002442</v>
      </c>
      <c r="L1975" s="444">
        <f t="shared" ca="1" si="119"/>
        <v>-2884387422.8635888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25">
      <c r="G1976" s="459"/>
      <c r="H1976" s="459">
        <v>1969</v>
      </c>
      <c r="I1976" s="444">
        <f t="shared" ca="1" si="120"/>
        <v>-2884387422.8635888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-12018280.928598287</v>
      </c>
      <c r="L1976" s="444">
        <f t="shared" ca="1" si="119"/>
        <v>-2896405703.7921872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25">
      <c r="G1977" s="459"/>
      <c r="H1977" s="459">
        <v>1970</v>
      </c>
      <c r="I1977" s="444">
        <f t="shared" ca="1" si="120"/>
        <v>-2896405703.7921872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-12068357.099134114</v>
      </c>
      <c r="L1977" s="444">
        <f t="shared" ca="1" si="119"/>
        <v>-2908474060.8913212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25">
      <c r="G1978" s="459"/>
      <c r="H1978" s="459">
        <v>1971</v>
      </c>
      <c r="I1978" s="444">
        <f t="shared" ca="1" si="120"/>
        <v>-2908474060.8913212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-12118641.920380505</v>
      </c>
      <c r="L1978" s="444">
        <f t="shared" ca="1" si="119"/>
        <v>-2920592702.8117018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25">
      <c r="G1979" s="459"/>
      <c r="H1979" s="459">
        <v>1972</v>
      </c>
      <c r="I1979" s="444">
        <f t="shared" ca="1" si="120"/>
        <v>-2920592702.8117018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-12169136.261715423</v>
      </c>
      <c r="L1979" s="444">
        <f t="shared" ca="1" si="119"/>
        <v>-2932761839.0734172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25">
      <c r="G1980" s="459"/>
      <c r="H1980" s="459">
        <v>1973</v>
      </c>
      <c r="I1980" s="444">
        <f t="shared" ca="1" si="120"/>
        <v>-2932761839.0734172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-12219840.996139238</v>
      </c>
      <c r="L1980" s="444">
        <f t="shared" ca="1" si="119"/>
        <v>-2944981680.0695562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25">
      <c r="G1981" s="459"/>
      <c r="H1981" s="459">
        <v>1974</v>
      </c>
      <c r="I1981" s="444">
        <f t="shared" ca="1" si="120"/>
        <v>-2944981680.0695562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-12270757.000289818</v>
      </c>
      <c r="L1981" s="444">
        <f t="shared" ca="1" si="119"/>
        <v>-2957252437.0698462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25">
      <c r="G1982" s="459"/>
      <c r="H1982" s="459">
        <v>1975</v>
      </c>
      <c r="I1982" s="444">
        <f t="shared" ca="1" si="120"/>
        <v>-2957252437.0698462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-12321885.154457692</v>
      </c>
      <c r="L1982" s="444">
        <f t="shared" ca="1" si="119"/>
        <v>-2969574322.2243037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25">
      <c r="G1983" s="459"/>
      <c r="H1983" s="459">
        <v>1976</v>
      </c>
      <c r="I1983" s="444">
        <f t="shared" ca="1" si="120"/>
        <v>-2969574322.2243037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-12373226.342601266</v>
      </c>
      <c r="L1983" s="444">
        <f t="shared" ca="1" si="119"/>
        <v>-2981947548.566905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25">
      <c r="G1984" s="459"/>
      <c r="H1984" s="459">
        <v>1977</v>
      </c>
      <c r="I1984" s="444">
        <f t="shared" ca="1" si="120"/>
        <v>-2981947548.566905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-12424781.452362103</v>
      </c>
      <c r="L1984" s="444">
        <f t="shared" ca="1" si="119"/>
        <v>-2994372330.0192671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25">
      <c r="G1985" s="459"/>
      <c r="H1985" s="459">
        <v>1978</v>
      </c>
      <c r="I1985" s="444">
        <f t="shared" ca="1" si="120"/>
        <v>-2994372330.0192671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-12476551.37508028</v>
      </c>
      <c r="L1985" s="444">
        <f t="shared" ca="1" si="119"/>
        <v>-3006848881.3943472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25">
      <c r="G1986" s="459"/>
      <c r="H1986" s="459">
        <v>1979</v>
      </c>
      <c r="I1986" s="444">
        <f t="shared" ca="1" si="120"/>
        <v>-3006848881.3943472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-12528537.00580978</v>
      </c>
      <c r="L1986" s="444">
        <f t="shared" ca="1" si="119"/>
        <v>-3019377418.400157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25">
      <c r="G1987" s="459"/>
      <c r="H1987" s="459">
        <v>1980</v>
      </c>
      <c r="I1987" s="444">
        <f t="shared" ca="1" si="120"/>
        <v>-3019377418.400157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-12580739.243333988</v>
      </c>
      <c r="L1987" s="444">
        <f t="shared" ca="1" si="119"/>
        <v>-3031958157.6434908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25">
      <c r="G1988" s="459"/>
      <c r="H1988" s="459">
        <v>1981</v>
      </c>
      <c r="I1988" s="444">
        <f t="shared" ca="1" si="120"/>
        <v>-3031958157.6434908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-12633158.990181211</v>
      </c>
      <c r="L1988" s="444">
        <f t="shared" ca="1" si="119"/>
        <v>-3044591316.6336722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25">
      <c r="G1989" s="459"/>
      <c r="H1989" s="459">
        <v>1982</v>
      </c>
      <c r="I1989" s="444">
        <f t="shared" ca="1" si="120"/>
        <v>-3044591316.6336722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-12685797.152640302</v>
      </c>
      <c r="L1989" s="444">
        <f t="shared" ca="1" si="119"/>
        <v>-3057277113.7863126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25">
      <c r="G1990" s="459"/>
      <c r="H1990" s="459">
        <v>1983</v>
      </c>
      <c r="I1990" s="444">
        <f t="shared" ca="1" si="120"/>
        <v>-3057277113.7863126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-12738654.640776303</v>
      </c>
      <c r="L1990" s="444">
        <f t="shared" ca="1" si="119"/>
        <v>-3070015768.4270887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25">
      <c r="G1991" s="459"/>
      <c r="H1991" s="459">
        <v>1984</v>
      </c>
      <c r="I1991" s="444">
        <f t="shared" ca="1" si="120"/>
        <v>-3070015768.4270887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-12791732.368446203</v>
      </c>
      <c r="L1991" s="444">
        <f t="shared" ca="1" si="119"/>
        <v>-3082807500.7955351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25">
      <c r="G1992" s="459"/>
      <c r="H1992" s="459">
        <v>1985</v>
      </c>
      <c r="I1992" s="444">
        <f t="shared" ca="1" si="120"/>
        <v>-3082807500.7955351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-12845031.25331473</v>
      </c>
      <c r="L1992" s="444">
        <f t="shared" ca="1" si="119"/>
        <v>-3095652532.0488496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25">
      <c r="G1993" s="459"/>
      <c r="H1993" s="459">
        <v>1986</v>
      </c>
      <c r="I1993" s="444">
        <f t="shared" ca="1" si="120"/>
        <v>-3095652532.0488496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-12898552.216870207</v>
      </c>
      <c r="L1993" s="444">
        <f t="shared" ca="1" si="119"/>
        <v>-3108551084.2657199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25">
      <c r="G1994" s="459"/>
      <c r="H1994" s="459">
        <v>1987</v>
      </c>
      <c r="I1994" s="444">
        <f t="shared" ca="1" si="120"/>
        <v>-3108551084.2657199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-12952296.184440499</v>
      </c>
      <c r="L1994" s="444">
        <f t="shared" ca="1" si="119"/>
        <v>-3121503380.4501605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25">
      <c r="G1995" s="459"/>
      <c r="H1995" s="459">
        <v>1988</v>
      </c>
      <c r="I1995" s="444">
        <f t="shared" ca="1" si="120"/>
        <v>-3121503380.4501605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-13006264.085209003</v>
      </c>
      <c r="L1995" s="444">
        <f t="shared" ca="1" si="119"/>
        <v>-3134509644.5353694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25">
      <c r="G1996" s="459"/>
      <c r="H1996" s="459">
        <v>1989</v>
      </c>
      <c r="I1996" s="444">
        <f t="shared" ca="1" si="120"/>
        <v>-3134509644.5353694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-13060456.852230705</v>
      </c>
      <c r="L1996" s="444">
        <f t="shared" ca="1" si="119"/>
        <v>-3147570101.3875999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25">
      <c r="G1997" s="459"/>
      <c r="H1997" s="459">
        <v>1990</v>
      </c>
      <c r="I1997" s="444">
        <f t="shared" ca="1" si="120"/>
        <v>-3147570101.3875999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-13114875.422448333</v>
      </c>
      <c r="L1997" s="444">
        <f t="shared" ca="1" si="119"/>
        <v>-3160684976.8100481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25">
      <c r="G1998" s="459"/>
      <c r="H1998" s="459">
        <v>1991</v>
      </c>
      <c r="I1998" s="444">
        <f t="shared" ca="1" si="120"/>
        <v>-3160684976.8100481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-13169520.736708533</v>
      </c>
      <c r="L1998" s="444">
        <f t="shared" ca="1" si="119"/>
        <v>-3173854497.5467567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25">
      <c r="G1999" s="459"/>
      <c r="H1999" s="459">
        <v>1992</v>
      </c>
      <c r="I1999" s="444">
        <f t="shared" ca="1" si="120"/>
        <v>-3173854497.5467567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-13224393.739778154</v>
      </c>
      <c r="L1999" s="444">
        <f t="shared" ca="1" si="119"/>
        <v>-3187078891.2865348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25">
      <c r="G2000" s="459"/>
      <c r="H2000" s="459">
        <v>1993</v>
      </c>
      <c r="I2000" s="444">
        <f t="shared" ca="1" si="120"/>
        <v>-3187078891.2865348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-13279495.380360562</v>
      </c>
      <c r="L2000" s="444">
        <f t="shared" ca="1" si="119"/>
        <v>-3200358386.6668954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25">
      <c r="G2001" s="459"/>
      <c r="H2001" s="459">
        <v>1994</v>
      </c>
      <c r="I2001" s="444">
        <f t="shared" ca="1" si="120"/>
        <v>-3200358386.6668954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-13334826.611112064</v>
      </c>
      <c r="L2001" s="444">
        <f t="shared" ca="1" si="119"/>
        <v>-3213693213.2780075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25">
      <c r="G2002" s="459"/>
      <c r="H2002" s="459">
        <v>1995</v>
      </c>
      <c r="I2002" s="444">
        <f t="shared" ca="1" si="120"/>
        <v>-3213693213.2780075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-13390388.388658365</v>
      </c>
      <c r="L2002" s="444">
        <f t="shared" ca="1" si="119"/>
        <v>-3227083601.666666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25">
      <c r="G2003" s="459"/>
      <c r="H2003" s="459">
        <v>1996</v>
      </c>
      <c r="I2003" s="444">
        <f t="shared" ca="1" si="120"/>
        <v>-3227083601.666666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-13446181.673611108</v>
      </c>
      <c r="L2003" s="444">
        <f t="shared" ca="1" si="119"/>
        <v>-3240529783.3402772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25">
      <c r="G2004" s="459"/>
      <c r="H2004" s="459">
        <v>1997</v>
      </c>
      <c r="I2004" s="444">
        <f t="shared" ca="1" si="120"/>
        <v>-3240529783.3402772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-13502207.430584488</v>
      </c>
      <c r="L2004" s="444">
        <f t="shared" ca="1" si="119"/>
        <v>-3254031990.7708616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25">
      <c r="G2005" s="459"/>
      <c r="H2005" s="459">
        <v>1998</v>
      </c>
      <c r="I2005" s="444">
        <f t="shared" ca="1" si="120"/>
        <v>-3254031990.7708616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-13558466.628211923</v>
      </c>
      <c r="L2005" s="444">
        <f t="shared" ca="1" si="119"/>
        <v>-3267590457.3990736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25">
      <c r="G2006" s="459"/>
      <c r="H2006" s="459">
        <v>1999</v>
      </c>
      <c r="I2006" s="444">
        <f t="shared" ca="1" si="120"/>
        <v>-3267590457.3990736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-13614960.239162806</v>
      </c>
      <c r="L2006" s="444">
        <f t="shared" ca="1" si="119"/>
        <v>-3281205417.6382365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25">
      <c r="G2007" s="459"/>
      <c r="H2007" s="459">
        <v>2000</v>
      </c>
      <c r="I2007" s="444">
        <f t="shared" ca="1" si="120"/>
        <v>-3281205417.6382365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-13671689.240159318</v>
      </c>
      <c r="L2007" s="444">
        <f t="shared" ca="1" si="119"/>
        <v>-3294877106.878396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25">
      <c r="G2008" s="459"/>
      <c r="H2008" s="459">
        <v>2001</v>
      </c>
      <c r="I2008" s="444">
        <f t="shared" ca="1" si="120"/>
        <v>-3294877106.878396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-13728654.611993317</v>
      </c>
      <c r="L2008" s="444">
        <f t="shared" ca="1" si="119"/>
        <v>-3308605761.4903893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25">
      <c r="G2009" s="459"/>
      <c r="H2009" s="459">
        <v>2002</v>
      </c>
      <c r="I2009" s="444">
        <f t="shared" ca="1" si="120"/>
        <v>-3308605761.4903893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-13785857.339543289</v>
      </c>
      <c r="L2009" s="444">
        <f t="shared" ca="1" si="119"/>
        <v>-3322391618.8299327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25">
      <c r="G2010" s="459"/>
      <c r="H2010" s="459">
        <v>2003</v>
      </c>
      <c r="I2010" s="444">
        <f t="shared" ca="1" si="120"/>
        <v>-3322391618.8299327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-13843298.411791386</v>
      </c>
      <c r="L2010" s="444">
        <f t="shared" ca="1" si="119"/>
        <v>-3336234917.241724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25">
      <c r="G2011" s="459"/>
      <c r="H2011" s="459">
        <v>2004</v>
      </c>
      <c r="I2011" s="444">
        <f t="shared" ca="1" si="120"/>
        <v>-3336234917.241724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-13900978.821840517</v>
      </c>
      <c r="L2011" s="444">
        <f t="shared" ca="1" si="119"/>
        <v>-3350135896.0635643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25">
      <c r="G2012" s="459"/>
      <c r="H2012" s="459">
        <v>2005</v>
      </c>
      <c r="I2012" s="444">
        <f t="shared" ca="1" si="120"/>
        <v>-3350135896.0635643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-13958899.566931516</v>
      </c>
      <c r="L2012" s="444">
        <f t="shared" ca="1" si="119"/>
        <v>-3364094795.630496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25">
      <c r="G2013" s="459"/>
      <c r="H2013" s="459">
        <v>2006</v>
      </c>
      <c r="I2013" s="444">
        <f t="shared" ca="1" si="120"/>
        <v>-3364094795.630496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-14017061.648460401</v>
      </c>
      <c r="L2013" s="444">
        <f t="shared" ca="1" si="119"/>
        <v>-3378111857.2789564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25">
      <c r="G2014" s="459"/>
      <c r="H2014" s="459">
        <v>2007</v>
      </c>
      <c r="I2014" s="444">
        <f t="shared" ca="1" si="120"/>
        <v>-3378111857.2789564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-14075466.071995653</v>
      </c>
      <c r="L2014" s="444">
        <f t="shared" ca="1" si="119"/>
        <v>-3392187323.3509521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25">
      <c r="G2015" s="459"/>
      <c r="H2015" s="459">
        <v>2008</v>
      </c>
      <c r="I2015" s="444">
        <f t="shared" ca="1" si="120"/>
        <v>-3392187323.3509521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-14134113.847295634</v>
      </c>
      <c r="L2015" s="444">
        <f t="shared" ca="1" si="119"/>
        <v>-3406321437.1982479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25">
      <c r="G2016" s="459"/>
      <c r="H2016" s="459">
        <v>2009</v>
      </c>
      <c r="I2016" s="444">
        <f t="shared" ca="1" si="120"/>
        <v>-3406321437.1982479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-14193005.988326034</v>
      </c>
      <c r="L2016" s="444">
        <f t="shared" ca="1" si="119"/>
        <v>-3420514443.186574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25">
      <c r="G2017" s="459"/>
      <c r="H2017" s="459">
        <v>2010</v>
      </c>
      <c r="I2017" s="444">
        <f t="shared" ca="1" si="120"/>
        <v>-3420514443.186574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-14252143.513277391</v>
      </c>
      <c r="L2017" s="444">
        <f t="shared" ca="1" si="119"/>
        <v>-3434766586.6998515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25">
      <c r="G2018" s="459"/>
      <c r="H2018" s="459">
        <v>2011</v>
      </c>
      <c r="I2018" s="444">
        <f t="shared" ca="1" si="120"/>
        <v>-3434766586.6998515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-14311527.444582714</v>
      </c>
      <c r="L2018" s="444">
        <f t="shared" ca="1" si="119"/>
        <v>-3449078114.1444345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25">
      <c r="G2019" s="459"/>
      <c r="H2019" s="459">
        <v>2012</v>
      </c>
      <c r="I2019" s="444">
        <f t="shared" ca="1" si="120"/>
        <v>-3449078114.1444345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-14371158.808935143</v>
      </c>
      <c r="L2019" s="444">
        <f t="shared" ca="1" si="119"/>
        <v>-3463449272.9533696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25">
      <c r="G2020" s="459"/>
      <c r="H2020" s="459">
        <v>2013</v>
      </c>
      <c r="I2020" s="444">
        <f t="shared" ca="1" si="120"/>
        <v>-3463449272.9533696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-14431038.637305707</v>
      </c>
      <c r="L2020" s="444">
        <f t="shared" ca="1" si="119"/>
        <v>-3477880311.5906754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25">
      <c r="G2021" s="459"/>
      <c r="H2021" s="459">
        <v>2014</v>
      </c>
      <c r="I2021" s="444">
        <f t="shared" ca="1" si="120"/>
        <v>-3477880311.5906754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-14491167.964961149</v>
      </c>
      <c r="L2021" s="444">
        <f t="shared" ca="1" si="119"/>
        <v>-3492371479.5556364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25">
      <c r="G2022" s="459"/>
      <c r="H2022" s="459">
        <v>2015</v>
      </c>
      <c r="I2022" s="444">
        <f t="shared" ca="1" si="120"/>
        <v>-3492371479.5556364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-14551547.83148182</v>
      </c>
      <c r="L2022" s="444">
        <f t="shared" ca="1" si="119"/>
        <v>-3506923027.3871183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25">
      <c r="G2023" s="459"/>
      <c r="H2023" s="459">
        <v>2016</v>
      </c>
      <c r="I2023" s="444">
        <f t="shared" ca="1" si="120"/>
        <v>-3506923027.3871183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-14612179.280779658</v>
      </c>
      <c r="L2023" s="444">
        <f t="shared" ca="1" si="119"/>
        <v>-3521535206.6678982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25">
      <c r="G2024" s="459"/>
      <c r="H2024" s="459">
        <v>2017</v>
      </c>
      <c r="I2024" s="444">
        <f t="shared" ca="1" si="120"/>
        <v>-3521535206.6678982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-14673063.361116242</v>
      </c>
      <c r="L2024" s="444">
        <f t="shared" ca="1" si="119"/>
        <v>-3536208270.0290146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25">
      <c r="G2025" s="459"/>
      <c r="H2025" s="459">
        <v>2018</v>
      </c>
      <c r="I2025" s="444">
        <f t="shared" ca="1" si="120"/>
        <v>-3536208270.0290146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-14734201.125120895</v>
      </c>
      <c r="L2025" s="444">
        <f t="shared" ca="1" si="119"/>
        <v>-3550942471.1541357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25">
      <c r="G2026" s="459"/>
      <c r="H2026" s="459">
        <v>2019</v>
      </c>
      <c r="I2026" s="444">
        <f t="shared" ca="1" si="120"/>
        <v>-3550942471.1541357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-14795593.629808899</v>
      </c>
      <c r="L2026" s="444">
        <f t="shared" ca="1" si="119"/>
        <v>-3565738064.7839446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25">
      <c r="G2027" s="459"/>
      <c r="H2027" s="459">
        <v>2020</v>
      </c>
      <c r="I2027" s="444">
        <f t="shared" ca="1" si="120"/>
        <v>-3565738064.7839446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-14857241.936599767</v>
      </c>
      <c r="L2027" s="444">
        <f t="shared" ca="1" si="119"/>
        <v>-3580595306.7205443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25">
      <c r="G2028" s="459"/>
      <c r="H2028" s="459">
        <v>2021</v>
      </c>
      <c r="I2028" s="444">
        <f t="shared" ca="1" si="120"/>
        <v>-3580595306.7205443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-14919147.111335602</v>
      </c>
      <c r="L2028" s="444">
        <f t="shared" ca="1" si="119"/>
        <v>-3595514453.8318801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25">
      <c r="G2029" s="459"/>
      <c r="H2029" s="459">
        <v>2022</v>
      </c>
      <c r="I2029" s="444">
        <f t="shared" ca="1" si="120"/>
        <v>-3595514453.8318801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-14981310.224299502</v>
      </c>
      <c r="L2029" s="444">
        <f t="shared" ca="1" si="119"/>
        <v>-3610495764.0561795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25">
      <c r="G2030" s="459"/>
      <c r="H2030" s="459">
        <v>2023</v>
      </c>
      <c r="I2030" s="444">
        <f t="shared" ca="1" si="120"/>
        <v>-3610495764.0561795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-15043732.350234082</v>
      </c>
      <c r="L2030" s="444">
        <f t="shared" ca="1" si="119"/>
        <v>-3625539496.4064136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25">
      <c r="G2031" s="459"/>
      <c r="H2031" s="459">
        <v>2024</v>
      </c>
      <c r="I2031" s="444">
        <f t="shared" ca="1" si="120"/>
        <v>-3625539496.4064136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-15106414.568360055</v>
      </c>
      <c r="L2031" s="444">
        <f t="shared" ca="1" si="119"/>
        <v>-3640645910.9747734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25">
      <c r="G2032" s="459"/>
      <c r="H2032" s="459">
        <v>2025</v>
      </c>
      <c r="I2032" s="444">
        <f t="shared" ca="1" si="120"/>
        <v>-3640645910.9747734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-15169357.962394891</v>
      </c>
      <c r="L2032" s="444">
        <f t="shared" ca="1" si="119"/>
        <v>-3655815268.9371681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25">
      <c r="G2033" s="459"/>
      <c r="H2033" s="459">
        <v>2026</v>
      </c>
      <c r="I2033" s="444">
        <f t="shared" ca="1" si="120"/>
        <v>-3655815268.9371681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-15232563.620571533</v>
      </c>
      <c r="L2033" s="444">
        <f t="shared" ca="1" si="119"/>
        <v>-3671047832.5577397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25">
      <c r="G2034" s="459"/>
      <c r="H2034" s="459">
        <v>2027</v>
      </c>
      <c r="I2034" s="444">
        <f t="shared" ca="1" si="120"/>
        <v>-3671047832.5577397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-15296032.635657249</v>
      </c>
      <c r="L2034" s="444">
        <f t="shared" ca="1" si="119"/>
        <v>-3686343865.193397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25">
      <c r="G2035" s="459"/>
      <c r="H2035" s="459">
        <v>2028</v>
      </c>
      <c r="I2035" s="444">
        <f t="shared" ca="1" si="120"/>
        <v>-3686343865.193397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-15359766.104972485</v>
      </c>
      <c r="L2035" s="444">
        <f t="shared" ca="1" si="119"/>
        <v>-3701703631.2983694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25">
      <c r="G2036" s="459"/>
      <c r="H2036" s="459">
        <v>2029</v>
      </c>
      <c r="I2036" s="444">
        <f t="shared" ca="1" si="120"/>
        <v>-3701703631.2983694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-15423765.130409872</v>
      </c>
      <c r="L2036" s="444">
        <f t="shared" ca="1" si="119"/>
        <v>-3717127396.4287791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25">
      <c r="G2037" s="459"/>
      <c r="H2037" s="459">
        <v>2030</v>
      </c>
      <c r="I2037" s="444">
        <f t="shared" ca="1" si="120"/>
        <v>-3717127396.4287791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-15488030.818453249</v>
      </c>
      <c r="L2037" s="444">
        <f t="shared" ca="1" si="119"/>
        <v>-3732615427.2472324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25">
      <c r="G2038" s="459"/>
      <c r="H2038" s="459">
        <v>2031</v>
      </c>
      <c r="I2038" s="444">
        <f t="shared" ca="1" si="120"/>
        <v>-3732615427.2472324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-15552564.280196801</v>
      </c>
      <c r="L2038" s="444">
        <f t="shared" ca="1" si="119"/>
        <v>-3748167991.5274291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25">
      <c r="G2039" s="459"/>
      <c r="H2039" s="459">
        <v>2032</v>
      </c>
      <c r="I2039" s="444">
        <f t="shared" ca="1" si="120"/>
        <v>-3748167991.5274291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-15617366.631364288</v>
      </c>
      <c r="L2039" s="444">
        <f t="shared" ca="1" si="119"/>
        <v>-3763785358.1587934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25">
      <c r="G2040" s="459"/>
      <c r="H2040" s="459">
        <v>2033</v>
      </c>
      <c r="I2040" s="444">
        <f t="shared" ca="1" si="120"/>
        <v>-3763785358.1587934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-15682438.992328303</v>
      </c>
      <c r="L2040" s="444">
        <f t="shared" ca="1" si="119"/>
        <v>-3779467797.1511216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25">
      <c r="G2041" s="459"/>
      <c r="H2041" s="459">
        <v>2034</v>
      </c>
      <c r="I2041" s="444">
        <f t="shared" ca="1" si="120"/>
        <v>-3779467797.1511216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-15747782.488129675</v>
      </c>
      <c r="L2041" s="444">
        <f t="shared" ca="1" si="119"/>
        <v>-3795215579.6392512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25">
      <c r="G2042" s="459"/>
      <c r="H2042" s="459">
        <v>2035</v>
      </c>
      <c r="I2042" s="444">
        <f t="shared" ca="1" si="120"/>
        <v>-3795215579.6392512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-15813398.248496881</v>
      </c>
      <c r="L2042" s="444">
        <f t="shared" ca="1" si="119"/>
        <v>-3811028977.8877482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25">
      <c r="G2043" s="459"/>
      <c r="H2043" s="459">
        <v>2036</v>
      </c>
      <c r="I2043" s="444">
        <f t="shared" ca="1" si="120"/>
        <v>-3811028977.8877482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-15879287.407865617</v>
      </c>
      <c r="L2043" s="444">
        <f t="shared" ca="1" si="119"/>
        <v>-3826908265.2956138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25">
      <c r="G2044" s="459"/>
      <c r="H2044" s="459">
        <v>2037</v>
      </c>
      <c r="I2044" s="444">
        <f t="shared" ca="1" si="120"/>
        <v>-3826908265.2956138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-15945451.105398389</v>
      </c>
      <c r="L2044" s="444">
        <f t="shared" ca="1" si="119"/>
        <v>-3842853716.4010119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25">
      <c r="G2045" s="459"/>
      <c r="H2045" s="459">
        <v>2038</v>
      </c>
      <c r="I2045" s="444">
        <f t="shared" ca="1" si="120"/>
        <v>-3842853716.4010119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-16011890.485004216</v>
      </c>
      <c r="L2045" s="444">
        <f t="shared" ca="1" si="119"/>
        <v>-3858865606.8860164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25">
      <c r="G2046" s="459"/>
      <c r="H2046" s="459">
        <v>2039</v>
      </c>
      <c r="I2046" s="444">
        <f t="shared" ca="1" si="120"/>
        <v>-3858865606.8860164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-16078606.695358403</v>
      </c>
      <c r="L2046" s="444">
        <f t="shared" ca="1" si="119"/>
        <v>-3874944213.5813746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25">
      <c r="G2047" s="459"/>
      <c r="H2047" s="459">
        <v>2040</v>
      </c>
      <c r="I2047" s="444">
        <f t="shared" ca="1" si="120"/>
        <v>-3874944213.5813746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-16145600.889922395</v>
      </c>
      <c r="L2047" s="444">
        <f t="shared" ca="1" si="119"/>
        <v>-3891089814.4712973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25">
      <c r="G2048" s="459"/>
      <c r="H2048" s="459">
        <v>2041</v>
      </c>
      <c r="I2048" s="444">
        <f t="shared" ca="1" si="120"/>
        <v>-3891089814.4712973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-16212874.226963738</v>
      </c>
      <c r="L2048" s="444">
        <f t="shared" ref="L2048:L2302" ca="1" si="124">I2048-J2048+K2048</f>
        <v>-3907302688.6982608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25">
      <c r="G2049" s="459"/>
      <c r="H2049" s="459">
        <v>2042</v>
      </c>
      <c r="I2049" s="444">
        <f t="shared" ref="I2049:I2303" ca="1" si="125">L2048</f>
        <v>-3907302688.6982608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-16280427.869576089</v>
      </c>
      <c r="L2049" s="444">
        <f t="shared" ca="1" si="124"/>
        <v>-3923583116.5678368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25">
      <c r="G2050" s="459"/>
      <c r="H2050" s="459">
        <v>2043</v>
      </c>
      <c r="I2050" s="444">
        <f t="shared" ca="1" si="125"/>
        <v>-3923583116.5678368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-16348262.98569932</v>
      </c>
      <c r="L2050" s="444">
        <f t="shared" ca="1" si="124"/>
        <v>-3939931379.5535359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25">
      <c r="G2051" s="459"/>
      <c r="H2051" s="459">
        <v>2044</v>
      </c>
      <c r="I2051" s="444">
        <f t="shared" ca="1" si="125"/>
        <v>-3939931379.5535359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-16416380.748139733</v>
      </c>
      <c r="L2051" s="444">
        <f t="shared" ca="1" si="124"/>
        <v>-3956347760.3016758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25">
      <c r="G2052" s="459"/>
      <c r="H2052" s="459">
        <v>2045</v>
      </c>
      <c r="I2052" s="444">
        <f t="shared" ca="1" si="125"/>
        <v>-3956347760.3016758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-16484782.334590314</v>
      </c>
      <c r="L2052" s="444">
        <f t="shared" ca="1" si="124"/>
        <v>-3972832542.6362662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25">
      <c r="G2053" s="459"/>
      <c r="H2053" s="459">
        <v>2046</v>
      </c>
      <c r="I2053" s="444">
        <f t="shared" ca="1" si="125"/>
        <v>-3972832542.6362662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-16553468.927651109</v>
      </c>
      <c r="L2053" s="444">
        <f t="shared" ca="1" si="124"/>
        <v>-3989386011.5639172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25">
      <c r="G2054" s="459"/>
      <c r="H2054" s="459">
        <v>2047</v>
      </c>
      <c r="I2054" s="444">
        <f t="shared" ca="1" si="125"/>
        <v>-3989386011.5639172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-16622441.714849655</v>
      </c>
      <c r="L2054" s="444">
        <f t="shared" ca="1" si="124"/>
        <v>-4006008453.2787666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25">
      <c r="G2055" s="459"/>
      <c r="H2055" s="459">
        <v>2048</v>
      </c>
      <c r="I2055" s="444">
        <f t="shared" ca="1" si="125"/>
        <v>-4006008453.2787666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-16691701.88866153</v>
      </c>
      <c r="L2055" s="444">
        <f t="shared" ca="1" si="124"/>
        <v>-4022700155.167428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25">
      <c r="G2056" s="459"/>
      <c r="H2056" s="459">
        <v>2049</v>
      </c>
      <c r="I2056" s="444">
        <f t="shared" ca="1" si="125"/>
        <v>-4022700155.167428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-16761250.64653095</v>
      </c>
      <c r="L2056" s="444">
        <f t="shared" ca="1" si="124"/>
        <v>-4039461405.8139591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25">
      <c r="G2057" s="459"/>
      <c r="H2057" s="459">
        <v>2050</v>
      </c>
      <c r="I2057" s="444">
        <f t="shared" ca="1" si="125"/>
        <v>-4039461405.8139591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-16831089.190891497</v>
      </c>
      <c r="L2057" s="444">
        <f t="shared" ca="1" si="124"/>
        <v>-4056292495.0048504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25">
      <c r="G2058" s="459"/>
      <c r="H2058" s="459">
        <v>2051</v>
      </c>
      <c r="I2058" s="444">
        <f t="shared" ca="1" si="125"/>
        <v>-4056292495.0048504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-16901218.729186878</v>
      </c>
      <c r="L2058" s="444">
        <f t="shared" ca="1" si="124"/>
        <v>-4073193713.7340374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25">
      <c r="G2059" s="459"/>
      <c r="H2059" s="459">
        <v>2052</v>
      </c>
      <c r="I2059" s="444">
        <f t="shared" ca="1" si="125"/>
        <v>-4073193713.7340374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-16971640.473891821</v>
      </c>
      <c r="L2059" s="444">
        <f t="shared" ca="1" si="124"/>
        <v>-4090165354.2079291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25">
      <c r="G2060" s="459"/>
      <c r="H2060" s="459">
        <v>2053</v>
      </c>
      <c r="I2060" s="444">
        <f t="shared" ca="1" si="125"/>
        <v>-4090165354.2079291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-17042355.642533038</v>
      </c>
      <c r="L2060" s="444">
        <f t="shared" ca="1" si="124"/>
        <v>-4107207709.850462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25">
      <c r="G2061" s="459"/>
      <c r="H2061" s="459">
        <v>2054</v>
      </c>
      <c r="I2061" s="444">
        <f t="shared" ca="1" si="125"/>
        <v>-4107207709.850462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-17113365.457710255</v>
      </c>
      <c r="L2061" s="444">
        <f t="shared" ca="1" si="124"/>
        <v>-4124321075.3081722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25">
      <c r="G2062" s="459"/>
      <c r="H2062" s="459">
        <v>2055</v>
      </c>
      <c r="I2062" s="444">
        <f t="shared" ca="1" si="125"/>
        <v>-4124321075.3081722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-17184671.147117388</v>
      </c>
      <c r="L2062" s="444">
        <f t="shared" ca="1" si="124"/>
        <v>-4141505746.4552898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25">
      <c r="G2063" s="459"/>
      <c r="H2063" s="459">
        <v>2056</v>
      </c>
      <c r="I2063" s="444">
        <f t="shared" ca="1" si="125"/>
        <v>-4141505746.4552898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-17256273.943563707</v>
      </c>
      <c r="L2063" s="444">
        <f t="shared" ca="1" si="124"/>
        <v>-4158762020.3988538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25">
      <c r="G2064" s="459"/>
      <c r="H2064" s="459">
        <v>2057</v>
      </c>
      <c r="I2064" s="444">
        <f t="shared" ca="1" si="125"/>
        <v>-4158762020.3988538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-17328175.084995225</v>
      </c>
      <c r="L2064" s="444">
        <f t="shared" ca="1" si="124"/>
        <v>-4176090195.483849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25">
      <c r="G2065" s="459"/>
      <c r="H2065" s="459">
        <v>2058</v>
      </c>
      <c r="I2065" s="444">
        <f t="shared" ca="1" si="125"/>
        <v>-4176090195.483849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-17400375.814516038</v>
      </c>
      <c r="L2065" s="444">
        <f t="shared" ca="1" si="124"/>
        <v>-4193490571.2983651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25">
      <c r="G2066" s="459"/>
      <c r="H2066" s="459">
        <v>2059</v>
      </c>
      <c r="I2066" s="444">
        <f t="shared" ca="1" si="125"/>
        <v>-4193490571.2983651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-17472877.380409852</v>
      </c>
      <c r="L2066" s="444">
        <f t="shared" ca="1" si="124"/>
        <v>-4210963448.6787748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25">
      <c r="G2067" s="459"/>
      <c r="H2067" s="459">
        <v>2060</v>
      </c>
      <c r="I2067" s="444">
        <f t="shared" ca="1" si="125"/>
        <v>-4210963448.6787748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-17545681.036161561</v>
      </c>
      <c r="L2067" s="444">
        <f t="shared" ca="1" si="124"/>
        <v>-4228509129.7149363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25">
      <c r="G2068" s="459"/>
      <c r="H2068" s="459">
        <v>2061</v>
      </c>
      <c r="I2068" s="444">
        <f t="shared" ca="1" si="125"/>
        <v>-4228509129.7149363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-17618788.0404789</v>
      </c>
      <c r="L2068" s="444">
        <f t="shared" ca="1" si="124"/>
        <v>-4246127917.755415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25">
      <c r="G2069" s="459"/>
      <c r="H2069" s="459">
        <v>2062</v>
      </c>
      <c r="I2069" s="444">
        <f t="shared" ca="1" si="125"/>
        <v>-4246127917.755415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-17692199.65731423</v>
      </c>
      <c r="L2069" s="444">
        <f t="shared" ca="1" si="124"/>
        <v>-4263820117.4127293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25">
      <c r="G2070" s="459"/>
      <c r="H2070" s="459">
        <v>2063</v>
      </c>
      <c r="I2070" s="444">
        <f t="shared" ca="1" si="125"/>
        <v>-4263820117.4127293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-17765917.155886371</v>
      </c>
      <c r="L2070" s="444">
        <f t="shared" ca="1" si="124"/>
        <v>-4281586034.5686154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25">
      <c r="G2071" s="459"/>
      <c r="H2071" s="459">
        <v>2064</v>
      </c>
      <c r="I2071" s="444">
        <f t="shared" ca="1" si="125"/>
        <v>-4281586034.5686154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-17839941.810702562</v>
      </c>
      <c r="L2071" s="444">
        <f t="shared" ca="1" si="124"/>
        <v>-4299425976.3793182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25">
      <c r="G2072" s="459"/>
      <c r="H2072" s="459">
        <v>2065</v>
      </c>
      <c r="I2072" s="444">
        <f t="shared" ca="1" si="125"/>
        <v>-4299425976.3793182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-17914274.901580494</v>
      </c>
      <c r="L2072" s="444">
        <f t="shared" ca="1" si="124"/>
        <v>-4317340251.280899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25">
      <c r="G2073" s="459"/>
      <c r="H2073" s="459">
        <v>2066</v>
      </c>
      <c r="I2073" s="444">
        <f t="shared" ca="1" si="125"/>
        <v>-4317340251.280899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-17988917.713670414</v>
      </c>
      <c r="L2073" s="444">
        <f t="shared" ca="1" si="124"/>
        <v>-4335329168.9945698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25">
      <c r="G2074" s="459"/>
      <c r="H2074" s="459">
        <v>2067</v>
      </c>
      <c r="I2074" s="444">
        <f t="shared" ca="1" si="125"/>
        <v>-4335329168.9945698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-18063871.537477374</v>
      </c>
      <c r="L2074" s="444">
        <f t="shared" ca="1" si="124"/>
        <v>-4353393040.5320473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25">
      <c r="G2075" s="459"/>
      <c r="H2075" s="459">
        <v>2068</v>
      </c>
      <c r="I2075" s="444">
        <f t="shared" ca="1" si="125"/>
        <v>-4353393040.5320473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-18139137.668883529</v>
      </c>
      <c r="L2075" s="444">
        <f t="shared" ca="1" si="124"/>
        <v>-4371532178.2009306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25">
      <c r="G2076" s="459"/>
      <c r="H2076" s="459">
        <v>2069</v>
      </c>
      <c r="I2076" s="444">
        <f t="shared" ca="1" si="125"/>
        <v>-4371532178.2009306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-18214717.409170546</v>
      </c>
      <c r="L2076" s="444">
        <f t="shared" ca="1" si="124"/>
        <v>-4389746895.6101007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25">
      <c r="G2077" s="459"/>
      <c r="H2077" s="459">
        <v>2070</v>
      </c>
      <c r="I2077" s="444">
        <f t="shared" ca="1" si="125"/>
        <v>-4389746895.6101007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-18290612.065042086</v>
      </c>
      <c r="L2077" s="444">
        <f t="shared" ca="1" si="124"/>
        <v>-4408037507.6751432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25">
      <c r="G2078" s="459"/>
      <c r="H2078" s="459">
        <v>2071</v>
      </c>
      <c r="I2078" s="444">
        <f t="shared" ca="1" si="125"/>
        <v>-4408037507.6751432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-18366822.94864643</v>
      </c>
      <c r="L2078" s="444">
        <f t="shared" ca="1" si="124"/>
        <v>-4426404330.6237898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25">
      <c r="G2079" s="459"/>
      <c r="H2079" s="459">
        <v>2072</v>
      </c>
      <c r="I2079" s="444">
        <f t="shared" ca="1" si="125"/>
        <v>-4426404330.6237898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-18443351.377599124</v>
      </c>
      <c r="L2079" s="444">
        <f t="shared" ca="1" si="124"/>
        <v>-4444847682.0013885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25">
      <c r="G2080" s="459"/>
      <c r="H2080" s="459">
        <v>2073</v>
      </c>
      <c r="I2080" s="444">
        <f t="shared" ca="1" si="125"/>
        <v>-4444847682.0013885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-18520198.675005786</v>
      </c>
      <c r="L2080" s="444">
        <f t="shared" ca="1" si="124"/>
        <v>-4463367880.6763945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25">
      <c r="G2081" s="459"/>
      <c r="H2081" s="459">
        <v>2074</v>
      </c>
      <c r="I2081" s="444">
        <f t="shared" ca="1" si="125"/>
        <v>-4463367880.6763945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-18597366.169484977</v>
      </c>
      <c r="L2081" s="444">
        <f t="shared" ca="1" si="124"/>
        <v>-4481965246.8458796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25">
      <c r="G2082" s="459"/>
      <c r="H2082" s="459">
        <v>2075</v>
      </c>
      <c r="I2082" s="444">
        <f t="shared" ca="1" si="125"/>
        <v>-4481965246.8458796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-18674855.195191164</v>
      </c>
      <c r="L2082" s="444">
        <f t="shared" ca="1" si="124"/>
        <v>-4500640102.0410709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25">
      <c r="G2083" s="459"/>
      <c r="H2083" s="459">
        <v>2076</v>
      </c>
      <c r="I2083" s="444">
        <f t="shared" ca="1" si="125"/>
        <v>-4500640102.0410709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-18752667.091837794</v>
      </c>
      <c r="L2083" s="444">
        <f t="shared" ca="1" si="124"/>
        <v>-4519392769.1329088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25">
      <c r="G2084" s="459"/>
      <c r="H2084" s="459">
        <v>2077</v>
      </c>
      <c r="I2084" s="444">
        <f t="shared" ca="1" si="125"/>
        <v>-4519392769.1329088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-18830803.204720452</v>
      </c>
      <c r="L2084" s="444">
        <f t="shared" ca="1" si="124"/>
        <v>-4538223572.3376293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25">
      <c r="G2085" s="459"/>
      <c r="H2085" s="459">
        <v>2078</v>
      </c>
      <c r="I2085" s="444">
        <f t="shared" ca="1" si="125"/>
        <v>-4538223572.3376293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-18909264.884740122</v>
      </c>
      <c r="L2085" s="444">
        <f t="shared" ca="1" si="124"/>
        <v>-4557132837.2223692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25">
      <c r="G2086" s="459"/>
      <c r="H2086" s="459">
        <v>2079</v>
      </c>
      <c r="I2086" s="444">
        <f t="shared" ca="1" si="125"/>
        <v>-4557132837.2223692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-18988053.488426536</v>
      </c>
      <c r="L2086" s="444">
        <f t="shared" ca="1" si="124"/>
        <v>-4576120890.7107954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25">
      <c r="G2087" s="459"/>
      <c r="H2087" s="459">
        <v>2080</v>
      </c>
      <c r="I2087" s="444">
        <f t="shared" ca="1" si="125"/>
        <v>-4576120890.7107954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-19067170.377961647</v>
      </c>
      <c r="L2087" s="444">
        <f t="shared" ca="1" si="124"/>
        <v>-4595188061.0887575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25">
      <c r="G2088" s="459"/>
      <c r="H2088" s="459">
        <v>2081</v>
      </c>
      <c r="I2088" s="444">
        <f t="shared" ca="1" si="125"/>
        <v>-4595188061.0887575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-19146616.921203155</v>
      </c>
      <c r="L2088" s="444">
        <f t="shared" ca="1" si="124"/>
        <v>-4614334678.0099611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25">
      <c r="G2089" s="459"/>
      <c r="H2089" s="459">
        <v>2082</v>
      </c>
      <c r="I2089" s="444">
        <f t="shared" ca="1" si="125"/>
        <v>-4614334678.0099611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-19226394.491708171</v>
      </c>
      <c r="L2089" s="444">
        <f t="shared" ca="1" si="124"/>
        <v>-4633561072.5016689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25">
      <c r="G2090" s="459"/>
      <c r="H2090" s="459">
        <v>2083</v>
      </c>
      <c r="I2090" s="444">
        <f t="shared" ca="1" si="125"/>
        <v>-4633561072.5016689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-19306504.468756955</v>
      </c>
      <c r="L2090" s="444">
        <f t="shared" ca="1" si="124"/>
        <v>-4652867576.9704256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25">
      <c r="G2091" s="459"/>
      <c r="H2091" s="459">
        <v>2084</v>
      </c>
      <c r="I2091" s="444">
        <f t="shared" ca="1" si="125"/>
        <v>-4652867576.9704256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-19386948.237376772</v>
      </c>
      <c r="L2091" s="444">
        <f t="shared" ca="1" si="124"/>
        <v>-4672254525.2078028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25">
      <c r="G2092" s="459"/>
      <c r="H2092" s="459">
        <v>2085</v>
      </c>
      <c r="I2092" s="444">
        <f t="shared" ca="1" si="125"/>
        <v>-4672254525.2078028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-19467727.188365843</v>
      </c>
      <c r="L2092" s="444">
        <f t="shared" ca="1" si="124"/>
        <v>-4691722252.3961687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25">
      <c r="G2093" s="459"/>
      <c r="H2093" s="459">
        <v>2086</v>
      </c>
      <c r="I2093" s="444">
        <f t="shared" ca="1" si="125"/>
        <v>-4691722252.3961687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-19548842.718317371</v>
      </c>
      <c r="L2093" s="444">
        <f t="shared" ca="1" si="124"/>
        <v>-4711271095.1144857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25">
      <c r="G2094" s="459"/>
      <c r="H2094" s="459">
        <v>2087</v>
      </c>
      <c r="I2094" s="444">
        <f t="shared" ca="1" si="125"/>
        <v>-4711271095.1144857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-19630296.229643691</v>
      </c>
      <c r="L2094" s="444">
        <f t="shared" ca="1" si="124"/>
        <v>-4730901391.3441296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25">
      <c r="G2095" s="459"/>
      <c r="H2095" s="459">
        <v>2088</v>
      </c>
      <c r="I2095" s="444">
        <f t="shared" ca="1" si="125"/>
        <v>-4730901391.3441296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-19712089.130600538</v>
      </c>
      <c r="L2095" s="444">
        <f t="shared" ca="1" si="124"/>
        <v>-4750613480.4747305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25">
      <c r="G2096" s="459"/>
      <c r="H2096" s="459">
        <v>2089</v>
      </c>
      <c r="I2096" s="444">
        <f t="shared" ca="1" si="125"/>
        <v>-4750613480.4747305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-19794222.835311376</v>
      </c>
      <c r="L2096" s="444">
        <f t="shared" ca="1" si="124"/>
        <v>-4770407703.3100414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25">
      <c r="G2097" s="459"/>
      <c r="H2097" s="459">
        <v>2090</v>
      </c>
      <c r="I2097" s="444">
        <f t="shared" ca="1" si="125"/>
        <v>-4770407703.3100414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-19876698.763791841</v>
      </c>
      <c r="L2097" s="444">
        <f t="shared" ca="1" si="124"/>
        <v>-4790284402.0738335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25">
      <c r="G2098" s="459"/>
      <c r="H2098" s="459">
        <v>2091</v>
      </c>
      <c r="I2098" s="444">
        <f t="shared" ca="1" si="125"/>
        <v>-4790284402.0738335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-19959518.341974307</v>
      </c>
      <c r="L2098" s="444">
        <f t="shared" ca="1" si="124"/>
        <v>-4810243920.4158077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25">
      <c r="G2099" s="459"/>
      <c r="H2099" s="459">
        <v>2092</v>
      </c>
      <c r="I2099" s="444">
        <f t="shared" ca="1" si="125"/>
        <v>-4810243920.4158077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-20042683.001732532</v>
      </c>
      <c r="L2099" s="444">
        <f t="shared" ca="1" si="124"/>
        <v>-4830286603.4175406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25">
      <c r="G2100" s="459"/>
      <c r="H2100" s="459">
        <v>2093</v>
      </c>
      <c r="I2100" s="444">
        <f t="shared" ca="1" si="125"/>
        <v>-4830286603.4175406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-20126194.180906419</v>
      </c>
      <c r="L2100" s="444">
        <f t="shared" ca="1" si="124"/>
        <v>-4850412797.5984468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25">
      <c r="G2101" s="459"/>
      <c r="H2101" s="459">
        <v>2094</v>
      </c>
      <c r="I2101" s="444">
        <f t="shared" ca="1" si="125"/>
        <v>-4850412797.5984468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-20210053.323326863</v>
      </c>
      <c r="L2101" s="444">
        <f t="shared" ca="1" si="124"/>
        <v>-4870622850.9217739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25">
      <c r="G2102" s="459"/>
      <c r="H2102" s="459">
        <v>2095</v>
      </c>
      <c r="I2102" s="444">
        <f t="shared" ca="1" si="125"/>
        <v>-4870622850.9217739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-20294261.878840726</v>
      </c>
      <c r="L2102" s="444">
        <f t="shared" ca="1" si="124"/>
        <v>-4890917112.8006144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25">
      <c r="G2103" s="459"/>
      <c r="H2103" s="459">
        <v>2096</v>
      </c>
      <c r="I2103" s="444">
        <f t="shared" ca="1" si="125"/>
        <v>-4890917112.8006144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-20378821.303335894</v>
      </c>
      <c r="L2103" s="444">
        <f t="shared" ca="1" si="124"/>
        <v>-4911295934.1039505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25">
      <c r="G2104" s="459"/>
      <c r="H2104" s="459">
        <v>2097</v>
      </c>
      <c r="I2104" s="444">
        <f t="shared" ca="1" si="125"/>
        <v>-4911295934.1039505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-20463733.058766462</v>
      </c>
      <c r="L2104" s="444">
        <f t="shared" ca="1" si="124"/>
        <v>-4931759667.1627169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25">
      <c r="G2105" s="459"/>
      <c r="H2105" s="459">
        <v>2098</v>
      </c>
      <c r="I2105" s="444">
        <f t="shared" ca="1" si="125"/>
        <v>-4931759667.1627169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-20548998.613177985</v>
      </c>
      <c r="L2105" s="444">
        <f t="shared" ca="1" si="124"/>
        <v>-4952308665.7758951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25">
      <c r="G2106" s="459"/>
      <c r="H2106" s="459">
        <v>2099</v>
      </c>
      <c r="I2106" s="444">
        <f t="shared" ca="1" si="125"/>
        <v>-4952308665.7758951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-20634619.440732896</v>
      </c>
      <c r="L2106" s="444">
        <f t="shared" ca="1" si="124"/>
        <v>-4972943285.2166281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25">
      <c r="G2107" s="459"/>
      <c r="H2107" s="459">
        <v>2100</v>
      </c>
      <c r="I2107" s="444">
        <f t="shared" ca="1" si="125"/>
        <v>-4972943285.2166281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-20720597.021735951</v>
      </c>
      <c r="L2107" s="444">
        <f t="shared" ca="1" si="124"/>
        <v>-4993663882.2383642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25">
      <c r="G2108" s="459"/>
      <c r="H2108" s="459">
        <v>2101</v>
      </c>
      <c r="I2108" s="444">
        <f t="shared" ca="1" si="125"/>
        <v>-4993663882.2383642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-20806932.84265985</v>
      </c>
      <c r="L2108" s="444">
        <f t="shared" ca="1" si="124"/>
        <v>-5014470815.0810242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25">
      <c r="G2109" s="459"/>
      <c r="H2109" s="459">
        <v>2102</v>
      </c>
      <c r="I2109" s="444">
        <f t="shared" ca="1" si="125"/>
        <v>-5014470815.0810242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-20893628.396170933</v>
      </c>
      <c r="L2109" s="444">
        <f t="shared" ca="1" si="124"/>
        <v>-5035364443.4771948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25">
      <c r="G2110" s="459"/>
      <c r="H2110" s="459">
        <v>2103</v>
      </c>
      <c r="I2110" s="444">
        <f t="shared" ca="1" si="125"/>
        <v>-5035364443.4771948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-20980685.181154978</v>
      </c>
      <c r="L2110" s="444">
        <f t="shared" ca="1" si="124"/>
        <v>-5056345128.65835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25">
      <c r="G2111" s="459"/>
      <c r="H2111" s="459">
        <v>2104</v>
      </c>
      <c r="I2111" s="444">
        <f t="shared" ca="1" si="125"/>
        <v>-5056345128.65835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-21068104.702743124</v>
      </c>
      <c r="L2111" s="444">
        <f t="shared" ca="1" si="124"/>
        <v>-5077413233.3610935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25">
      <c r="G2112" s="459"/>
      <c r="H2112" s="459">
        <v>2105</v>
      </c>
      <c r="I2112" s="444">
        <f t="shared" ca="1" si="125"/>
        <v>-5077413233.3610935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-21155888.47233789</v>
      </c>
      <c r="L2112" s="444">
        <f t="shared" ca="1" si="124"/>
        <v>-5098569121.8334312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25">
      <c r="G2113" s="459"/>
      <c r="H2113" s="459">
        <v>2106</v>
      </c>
      <c r="I2113" s="444">
        <f t="shared" ca="1" si="125"/>
        <v>-5098569121.8334312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-21244038.007639296</v>
      </c>
      <c r="L2113" s="444">
        <f t="shared" ca="1" si="124"/>
        <v>-5119813159.8410702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25">
      <c r="G2114" s="459"/>
      <c r="H2114" s="459">
        <v>2107</v>
      </c>
      <c r="I2114" s="444">
        <f t="shared" ca="1" si="125"/>
        <v>-5119813159.8410702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-21332554.832671124</v>
      </c>
      <c r="L2114" s="444">
        <f t="shared" ca="1" si="124"/>
        <v>-5141145714.6737413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25">
      <c r="G2115" s="459"/>
      <c r="H2115" s="459">
        <v>2108</v>
      </c>
      <c r="I2115" s="444">
        <f t="shared" ca="1" si="125"/>
        <v>-5141145714.6737413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-21421440.477807254</v>
      </c>
      <c r="L2115" s="444">
        <f t="shared" ca="1" si="124"/>
        <v>-5162567155.1515484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25">
      <c r="G2116" s="459"/>
      <c r="H2116" s="459">
        <v>2109</v>
      </c>
      <c r="I2116" s="444">
        <f t="shared" ca="1" si="125"/>
        <v>-5162567155.1515484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-21510696.47979812</v>
      </c>
      <c r="L2116" s="444">
        <f t="shared" ca="1" si="124"/>
        <v>-5184077851.6313467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25">
      <c r="G2117" s="459"/>
      <c r="H2117" s="459">
        <v>2110</v>
      </c>
      <c r="I2117" s="444">
        <f t="shared" ca="1" si="125"/>
        <v>-5184077851.6313467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-21600324.381797276</v>
      </c>
      <c r="L2117" s="444">
        <f t="shared" ca="1" si="124"/>
        <v>-5205678176.0131435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25">
      <c r="G2118" s="459"/>
      <c r="H2118" s="459">
        <v>2111</v>
      </c>
      <c r="I2118" s="444">
        <f t="shared" ca="1" si="125"/>
        <v>-5205678176.0131435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-21690325.733388096</v>
      </c>
      <c r="L2118" s="444">
        <f t="shared" ca="1" si="124"/>
        <v>-5227368501.7465315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25">
      <c r="G2119" s="459"/>
      <c r="H2119" s="459">
        <v>2112</v>
      </c>
      <c r="I2119" s="444">
        <f t="shared" ca="1" si="125"/>
        <v>-5227368501.7465315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-21780702.090610549</v>
      </c>
      <c r="L2119" s="444">
        <f t="shared" ca="1" si="124"/>
        <v>-5249149203.837142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25">
      <c r="G2120" s="459"/>
      <c r="H2120" s="459">
        <v>2113</v>
      </c>
      <c r="I2120" s="444">
        <f t="shared" ca="1" si="125"/>
        <v>-5249149203.837142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-21871455.015988093</v>
      </c>
      <c r="L2120" s="444">
        <f t="shared" ca="1" si="124"/>
        <v>-5271020658.8531303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25">
      <c r="G2121" s="459"/>
      <c r="H2121" s="459">
        <v>2114</v>
      </c>
      <c r="I2121" s="444">
        <f t="shared" ca="1" si="125"/>
        <v>-5271020658.8531303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-21962586.078554709</v>
      </c>
      <c r="L2121" s="444">
        <f t="shared" ca="1" si="124"/>
        <v>-5292983244.9316854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25">
      <c r="G2122" s="459"/>
      <c r="H2122" s="459">
        <v>2115</v>
      </c>
      <c r="I2122" s="444">
        <f t="shared" ca="1" si="125"/>
        <v>-5292983244.9316854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-22054096.853882022</v>
      </c>
      <c r="L2122" s="444">
        <f t="shared" ca="1" si="124"/>
        <v>-5315037341.7855673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25">
      <c r="G2123" s="459"/>
      <c r="H2123" s="459">
        <v>2116</v>
      </c>
      <c r="I2123" s="444">
        <f t="shared" ca="1" si="125"/>
        <v>-5315037341.7855673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-22145988.924106531</v>
      </c>
      <c r="L2123" s="444">
        <f t="shared" ca="1" si="124"/>
        <v>-5337183330.7096739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25">
      <c r="G2124" s="459"/>
      <c r="H2124" s="459">
        <v>2117</v>
      </c>
      <c r="I2124" s="444">
        <f t="shared" ca="1" si="125"/>
        <v>-5337183330.7096739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-22238263.877956975</v>
      </c>
      <c r="L2124" s="444">
        <f t="shared" ca="1" si="124"/>
        <v>-5359421594.5876312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25">
      <c r="G2125" s="459"/>
      <c r="H2125" s="459">
        <v>2118</v>
      </c>
      <c r="I2125" s="444">
        <f t="shared" ca="1" si="125"/>
        <v>-5359421594.5876312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-22330923.310781796</v>
      </c>
      <c r="L2125" s="444">
        <f t="shared" ca="1" si="124"/>
        <v>-5381752517.8984127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25">
      <c r="G2126" s="459"/>
      <c r="H2126" s="459">
        <v>2119</v>
      </c>
      <c r="I2126" s="444">
        <f t="shared" ca="1" si="125"/>
        <v>-5381752517.8984127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-22423968.824576721</v>
      </c>
      <c r="L2126" s="444">
        <f t="shared" ca="1" si="124"/>
        <v>-5404176486.7229891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25">
      <c r="G2127" s="459"/>
      <c r="H2127" s="459">
        <v>2120</v>
      </c>
      <c r="I2127" s="444">
        <f t="shared" ca="1" si="125"/>
        <v>-5404176486.7229891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-22517402.028012455</v>
      </c>
      <c r="L2127" s="444">
        <f t="shared" ca="1" si="124"/>
        <v>-5426693888.7510014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25">
      <c r="G2128" s="459"/>
      <c r="H2128" s="459">
        <v>2121</v>
      </c>
      <c r="I2128" s="444">
        <f t="shared" ca="1" si="125"/>
        <v>-5426693888.7510014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-22611224.536462504</v>
      </c>
      <c r="L2128" s="444">
        <f t="shared" ca="1" si="124"/>
        <v>-5449305113.2874641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25">
      <c r="G2129" s="459"/>
      <c r="H2129" s="459">
        <v>2122</v>
      </c>
      <c r="I2129" s="444">
        <f t="shared" ca="1" si="125"/>
        <v>-5449305113.2874641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-22705437.972031102</v>
      </c>
      <c r="L2129" s="444">
        <f t="shared" ca="1" si="124"/>
        <v>-5472010551.2594948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25">
      <c r="G2130" s="459"/>
      <c r="H2130" s="459">
        <v>2123</v>
      </c>
      <c r="I2130" s="444">
        <f t="shared" ca="1" si="125"/>
        <v>-5472010551.2594948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-22800043.963581227</v>
      </c>
      <c r="L2130" s="444">
        <f t="shared" ca="1" si="124"/>
        <v>-5494810595.2230759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25">
      <c r="G2131" s="459"/>
      <c r="H2131" s="459">
        <v>2124</v>
      </c>
      <c r="I2131" s="444">
        <f t="shared" ca="1" si="125"/>
        <v>-5494810595.2230759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-22895044.146762814</v>
      </c>
      <c r="L2131" s="444">
        <f t="shared" ca="1" si="124"/>
        <v>-5517705639.3698387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25">
      <c r="G2132" s="459"/>
      <c r="H2132" s="459">
        <v>2125</v>
      </c>
      <c r="I2132" s="444">
        <f t="shared" ca="1" si="125"/>
        <v>-5517705639.3698387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-22990440.164040994</v>
      </c>
      <c r="L2132" s="444">
        <f t="shared" ca="1" si="124"/>
        <v>-5540696079.5338793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25">
      <c r="G2133" s="459"/>
      <c r="H2133" s="459">
        <v>2126</v>
      </c>
      <c r="I2133" s="444">
        <f t="shared" ca="1" si="125"/>
        <v>-5540696079.5338793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-23086233.664724495</v>
      </c>
      <c r="L2133" s="444">
        <f t="shared" ca="1" si="124"/>
        <v>-5563782313.1986036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25">
      <c r="G2134" s="459"/>
      <c r="H2134" s="459">
        <v>2127</v>
      </c>
      <c r="I2134" s="444">
        <f t="shared" ca="1" si="125"/>
        <v>-5563782313.1986036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-23182426.304994181</v>
      </c>
      <c r="L2134" s="444">
        <f t="shared" ca="1" si="124"/>
        <v>-5586964739.5035982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25">
      <c r="G2135" s="459"/>
      <c r="H2135" s="459">
        <v>2128</v>
      </c>
      <c r="I2135" s="444">
        <f t="shared" ca="1" si="125"/>
        <v>-5586964739.5035982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-23279019.747931659</v>
      </c>
      <c r="L2135" s="444">
        <f t="shared" ca="1" si="124"/>
        <v>-5610243759.2515297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25">
      <c r="G2136" s="459"/>
      <c r="H2136" s="459">
        <v>2129</v>
      </c>
      <c r="I2136" s="444">
        <f t="shared" ca="1" si="125"/>
        <v>-5610243759.2515297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-23376015.663548041</v>
      </c>
      <c r="L2136" s="444">
        <f t="shared" ca="1" si="124"/>
        <v>-5633619774.9150782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25">
      <c r="G2137" s="459"/>
      <c r="H2137" s="459">
        <v>2130</v>
      </c>
      <c r="I2137" s="444">
        <f t="shared" ca="1" si="125"/>
        <v>-5633619774.9150782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-23473415.728812825</v>
      </c>
      <c r="L2137" s="444">
        <f t="shared" ca="1" si="124"/>
        <v>-5657093190.6438913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25">
      <c r="G2138" s="459"/>
      <c r="H2138" s="459">
        <v>2131</v>
      </c>
      <c r="I2138" s="444">
        <f t="shared" ca="1" si="125"/>
        <v>-5657093190.6438913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-23571221.62768288</v>
      </c>
      <c r="L2138" s="444">
        <f t="shared" ca="1" si="124"/>
        <v>-5680664412.271574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25">
      <c r="G2139" s="459"/>
      <c r="H2139" s="459">
        <v>2132</v>
      </c>
      <c r="I2139" s="444">
        <f t="shared" ca="1" si="125"/>
        <v>-5680664412.271574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-23669435.051131558</v>
      </c>
      <c r="L2139" s="444">
        <f t="shared" ca="1" si="124"/>
        <v>-5704333847.3227053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25">
      <c r="G2140" s="459"/>
      <c r="H2140" s="459">
        <v>2133</v>
      </c>
      <c r="I2140" s="444">
        <f t="shared" ca="1" si="125"/>
        <v>-5704333847.3227053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-23768057.697177939</v>
      </c>
      <c r="L2140" s="444">
        <f t="shared" ca="1" si="124"/>
        <v>-5728101905.0198832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25">
      <c r="G2141" s="459"/>
      <c r="H2141" s="459">
        <v>2134</v>
      </c>
      <c r="I2141" s="444">
        <f t="shared" ca="1" si="125"/>
        <v>-5728101905.0198832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-23867091.270916179</v>
      </c>
      <c r="L2141" s="444">
        <f t="shared" ca="1" si="124"/>
        <v>-5751968996.2907991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25">
      <c r="G2142" s="459"/>
      <c r="H2142" s="459">
        <v>2135</v>
      </c>
      <c r="I2142" s="444">
        <f t="shared" ca="1" si="125"/>
        <v>-5751968996.2907991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-23966537.484544996</v>
      </c>
      <c r="L2142" s="444">
        <f t="shared" ca="1" si="124"/>
        <v>-5775935533.7753439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25">
      <c r="G2143" s="459"/>
      <c r="H2143" s="459">
        <v>2136</v>
      </c>
      <c r="I2143" s="444">
        <f t="shared" ca="1" si="125"/>
        <v>-5775935533.7753439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-24066398.057397265</v>
      </c>
      <c r="L2143" s="444">
        <f t="shared" ca="1" si="124"/>
        <v>-5800001931.8327408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25">
      <c r="G2144" s="459"/>
      <c r="H2144" s="459">
        <v>2137</v>
      </c>
      <c r="I2144" s="444">
        <f t="shared" ca="1" si="125"/>
        <v>-5800001931.8327408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-24166674.715969753</v>
      </c>
      <c r="L2144" s="444">
        <f t="shared" ca="1" si="124"/>
        <v>-5824168606.5487108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25">
      <c r="G2145" s="459"/>
      <c r="H2145" s="459">
        <v>2138</v>
      </c>
      <c r="I2145" s="444">
        <f t="shared" ca="1" si="125"/>
        <v>-5824168606.5487108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-24267369.193952963</v>
      </c>
      <c r="L2145" s="444">
        <f t="shared" ca="1" si="124"/>
        <v>-5848435975.7426634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25">
      <c r="G2146" s="459"/>
      <c r="H2146" s="459">
        <v>2139</v>
      </c>
      <c r="I2146" s="444">
        <f t="shared" ca="1" si="125"/>
        <v>-5848435975.7426634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-24368483.232261099</v>
      </c>
      <c r="L2146" s="444">
        <f t="shared" ca="1" si="124"/>
        <v>-5872804458.9749241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25">
      <c r="G2147" s="459"/>
      <c r="H2147" s="459">
        <v>2140</v>
      </c>
      <c r="I2147" s="444">
        <f t="shared" ca="1" si="125"/>
        <v>-5872804458.9749241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-24470018.579062182</v>
      </c>
      <c r="L2147" s="444">
        <f t="shared" ca="1" si="124"/>
        <v>-5897274477.5539865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25">
      <c r="G2148" s="459"/>
      <c r="H2148" s="459">
        <v>2141</v>
      </c>
      <c r="I2148" s="444">
        <f t="shared" ca="1" si="125"/>
        <v>-5897274477.5539865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-24571976.989808276</v>
      </c>
      <c r="L2148" s="444">
        <f t="shared" ca="1" si="124"/>
        <v>-5921846454.5437946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25">
      <c r="G2149" s="459"/>
      <c r="H2149" s="459">
        <v>2142</v>
      </c>
      <c r="I2149" s="444">
        <f t="shared" ca="1" si="125"/>
        <v>-5921846454.5437946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-24674360.227265812</v>
      </c>
      <c r="L2149" s="444">
        <f t="shared" ca="1" si="124"/>
        <v>-5946520814.77106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25">
      <c r="G2150" s="459"/>
      <c r="H2150" s="459">
        <v>2143</v>
      </c>
      <c r="I2150" s="444">
        <f t="shared" ca="1" si="125"/>
        <v>-5946520814.77106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-24777170.061546084</v>
      </c>
      <c r="L2150" s="444">
        <f t="shared" ca="1" si="124"/>
        <v>-5971297984.8326063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25">
      <c r="G2151" s="459"/>
      <c r="H2151" s="459">
        <v>2144</v>
      </c>
      <c r="I2151" s="444">
        <f t="shared" ca="1" si="125"/>
        <v>-5971297984.8326063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-24880408.270135861</v>
      </c>
      <c r="L2151" s="444">
        <f t="shared" ca="1" si="124"/>
        <v>-5996178393.1027422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25">
      <c r="G2152" s="459"/>
      <c r="H2152" s="459">
        <v>2145</v>
      </c>
      <c r="I2152" s="444">
        <f t="shared" ca="1" si="125"/>
        <v>-5996178393.1027422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-24984076.637928091</v>
      </c>
      <c r="L2152" s="444">
        <f t="shared" ca="1" si="124"/>
        <v>-6021162469.7406702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25">
      <c r="G2153" s="459"/>
      <c r="H2153" s="459">
        <v>2146</v>
      </c>
      <c r="I2153" s="444">
        <f t="shared" ca="1" si="125"/>
        <v>-6021162469.7406702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-25088176.957252793</v>
      </c>
      <c r="L2153" s="444">
        <f t="shared" ca="1" si="124"/>
        <v>-6046250646.6979227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25">
      <c r="G2154" s="459"/>
      <c r="H2154" s="459">
        <v>2147</v>
      </c>
      <c r="I2154" s="444">
        <f t="shared" ca="1" si="125"/>
        <v>-6046250646.6979227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-25192711.027908012</v>
      </c>
      <c r="L2154" s="444">
        <f t="shared" ca="1" si="124"/>
        <v>-6071443357.725831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25">
      <c r="G2155" s="459"/>
      <c r="H2155" s="459">
        <v>2148</v>
      </c>
      <c r="I2155" s="444">
        <f t="shared" ca="1" si="125"/>
        <v>-6071443357.725831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-25297680.657190964</v>
      </c>
      <c r="L2155" s="444">
        <f t="shared" ca="1" si="124"/>
        <v>-6096741038.3830223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25">
      <c r="G2156" s="459"/>
      <c r="H2156" s="459">
        <v>2149</v>
      </c>
      <c r="I2156" s="444">
        <f t="shared" ca="1" si="125"/>
        <v>-6096741038.3830223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-25403087.659929261</v>
      </c>
      <c r="L2156" s="444">
        <f t="shared" ca="1" si="124"/>
        <v>-6122144126.0429516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25">
      <c r="G2157" s="459"/>
      <c r="H2157" s="459">
        <v>2150</v>
      </c>
      <c r="I2157" s="444">
        <f t="shared" ca="1" si="125"/>
        <v>-6122144126.0429516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-25508933.858512297</v>
      </c>
      <c r="L2157" s="444">
        <f t="shared" ca="1" si="124"/>
        <v>-6147653059.9014635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25">
      <c r="G2158" s="459"/>
      <c r="H2158" s="459">
        <v>2151</v>
      </c>
      <c r="I2158" s="444">
        <f t="shared" ca="1" si="125"/>
        <v>-6147653059.9014635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-25615221.082922764</v>
      </c>
      <c r="L2158" s="444">
        <f t="shared" ca="1" si="124"/>
        <v>-6173268280.9843864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25">
      <c r="G2159" s="459"/>
      <c r="H2159" s="459">
        <v>2152</v>
      </c>
      <c r="I2159" s="444">
        <f t="shared" ca="1" si="125"/>
        <v>-6173268280.9843864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-25721951.170768276</v>
      </c>
      <c r="L2159" s="444">
        <f t="shared" ca="1" si="124"/>
        <v>-6198990232.1551552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25">
      <c r="G2160" s="459"/>
      <c r="H2160" s="459">
        <v>2153</v>
      </c>
      <c r="I2160" s="444">
        <f t="shared" ca="1" si="125"/>
        <v>-6198990232.1551552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-25829125.967313148</v>
      </c>
      <c r="L2160" s="444">
        <f t="shared" ca="1" si="124"/>
        <v>-6224819358.122468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25">
      <c r="G2161" s="459"/>
      <c r="H2161" s="459">
        <v>2154</v>
      </c>
      <c r="I2161" s="444">
        <f t="shared" ca="1" si="125"/>
        <v>-6224819358.122468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-25936747.325510282</v>
      </c>
      <c r="L2161" s="444">
        <f t="shared" ca="1" si="124"/>
        <v>-6250756105.447978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25">
      <c r="G2162" s="459"/>
      <c r="H2162" s="459">
        <v>2155</v>
      </c>
      <c r="I2162" s="444">
        <f t="shared" ca="1" si="125"/>
        <v>-6250756105.447978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-26044817.106033243</v>
      </c>
      <c r="L2162" s="444">
        <f t="shared" ca="1" si="124"/>
        <v>-6276800922.5540113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25">
      <c r="G2163" s="459"/>
      <c r="H2163" s="459">
        <v>2156</v>
      </c>
      <c r="I2163" s="444">
        <f t="shared" ca="1" si="125"/>
        <v>-6276800922.5540113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-26153337.177308381</v>
      </c>
      <c r="L2163" s="444">
        <f t="shared" ca="1" si="124"/>
        <v>-6302954259.7313194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25">
      <c r="G2164" s="459"/>
      <c r="H2164" s="459">
        <v>2157</v>
      </c>
      <c r="I2164" s="444">
        <f t="shared" ca="1" si="125"/>
        <v>-6302954259.7313194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-26262309.415547162</v>
      </c>
      <c r="L2164" s="444">
        <f t="shared" ca="1" si="124"/>
        <v>-6329216569.1468668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25">
      <c r="G2165" s="459"/>
      <c r="H2165" s="459">
        <v>2158</v>
      </c>
      <c r="I2165" s="444">
        <f t="shared" ca="1" si="125"/>
        <v>-6329216569.1468668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-26371735.704778612</v>
      </c>
      <c r="L2165" s="444">
        <f t="shared" ca="1" si="124"/>
        <v>-6355588304.8516455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25">
      <c r="G2166" s="459"/>
      <c r="H2166" s="459">
        <v>2159</v>
      </c>
      <c r="I2166" s="444">
        <f t="shared" ca="1" si="125"/>
        <v>-6355588304.8516455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-26481617.936881855</v>
      </c>
      <c r="L2166" s="444">
        <f t="shared" ca="1" si="124"/>
        <v>-6382069922.7885275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25">
      <c r="G2167" s="459"/>
      <c r="H2167" s="459">
        <v>2160</v>
      </c>
      <c r="I2167" s="444">
        <f t="shared" ca="1" si="125"/>
        <v>-6382069922.7885275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-26591958.011618864</v>
      </c>
      <c r="L2167" s="444">
        <f t="shared" ca="1" si="124"/>
        <v>-6408661880.8001461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25">
      <c r="G2168" s="459"/>
      <c r="H2168" s="459">
        <v>2161</v>
      </c>
      <c r="I2168" s="444">
        <f t="shared" ca="1" si="125"/>
        <v>-6408661880.8001461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-26702757.836667277</v>
      </c>
      <c r="L2168" s="444">
        <f t="shared" ca="1" si="124"/>
        <v>-6435364638.6368132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25">
      <c r="G2169" s="459"/>
      <c r="H2169" s="459">
        <v>2162</v>
      </c>
      <c r="I2169" s="444">
        <f t="shared" ca="1" si="125"/>
        <v>-6435364638.6368132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-26814019.327653389</v>
      </c>
      <c r="L2169" s="444">
        <f t="shared" ca="1" si="124"/>
        <v>-6462178657.9644661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25">
      <c r="G2170" s="459"/>
      <c r="H2170" s="459">
        <v>2163</v>
      </c>
      <c r="I2170" s="444">
        <f t="shared" ca="1" si="125"/>
        <v>-6462178657.9644661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-26925744.408185273</v>
      </c>
      <c r="L2170" s="444">
        <f t="shared" ca="1" si="124"/>
        <v>-6489104402.3726511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25">
      <c r="G2171" s="459"/>
      <c r="H2171" s="459">
        <v>2164</v>
      </c>
      <c r="I2171" s="444">
        <f t="shared" ca="1" si="125"/>
        <v>-6489104402.3726511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-27037935.009886045</v>
      </c>
      <c r="L2171" s="444">
        <f t="shared" ca="1" si="124"/>
        <v>-6516142337.3825369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25">
      <c r="G2172" s="459"/>
      <c r="H2172" s="459">
        <v>2165</v>
      </c>
      <c r="I2172" s="444">
        <f t="shared" ca="1" si="125"/>
        <v>-6516142337.3825369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-27150593.072427236</v>
      </c>
      <c r="L2172" s="444">
        <f t="shared" ca="1" si="124"/>
        <v>-6543292930.4549637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25">
      <c r="G2173" s="459"/>
      <c r="H2173" s="459">
        <v>2166</v>
      </c>
      <c r="I2173" s="444">
        <f t="shared" ca="1" si="125"/>
        <v>-6543292930.4549637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-27263720.543562349</v>
      </c>
      <c r="L2173" s="444">
        <f t="shared" ca="1" si="124"/>
        <v>-6570556650.9985256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25">
      <c r="G2174" s="459"/>
      <c r="H2174" s="459">
        <v>2167</v>
      </c>
      <c r="I2174" s="444">
        <f t="shared" ca="1" si="125"/>
        <v>-6570556650.9985256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-27377319.379160523</v>
      </c>
      <c r="L2174" s="444">
        <f t="shared" ca="1" si="124"/>
        <v>-6597933970.3776865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25">
      <c r="G2175" s="459"/>
      <c r="H2175" s="459">
        <v>2168</v>
      </c>
      <c r="I2175" s="444">
        <f t="shared" ca="1" si="125"/>
        <v>-6597933970.3776865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-27491391.543240361</v>
      </c>
      <c r="L2175" s="444">
        <f t="shared" ca="1" si="124"/>
        <v>-6625425361.920927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25">
      <c r="G2176" s="459"/>
      <c r="H2176" s="459">
        <v>2169</v>
      </c>
      <c r="I2176" s="444">
        <f t="shared" ca="1" si="125"/>
        <v>-6625425361.920927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-27605939.008003861</v>
      </c>
      <c r="L2176" s="444">
        <f t="shared" ca="1" si="124"/>
        <v>-6653031300.9289312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25">
      <c r="G2177" s="459"/>
      <c r="H2177" s="459">
        <v>2170</v>
      </c>
      <c r="I2177" s="444">
        <f t="shared" ca="1" si="125"/>
        <v>-6653031300.9289312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-27720963.753870547</v>
      </c>
      <c r="L2177" s="444">
        <f t="shared" ca="1" si="124"/>
        <v>-6680752264.6828022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25">
      <c r="G2178" s="459"/>
      <c r="H2178" s="459">
        <v>2171</v>
      </c>
      <c r="I2178" s="444">
        <f t="shared" ca="1" si="125"/>
        <v>-6680752264.6828022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-27836467.769511674</v>
      </c>
      <c r="L2178" s="444">
        <f t="shared" ca="1" si="124"/>
        <v>-6708588732.4523134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25">
      <c r="G2179" s="459"/>
      <c r="H2179" s="459">
        <v>2172</v>
      </c>
      <c r="I2179" s="444">
        <f t="shared" ca="1" si="125"/>
        <v>-6708588732.4523134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-27952453.051884636</v>
      </c>
      <c r="L2179" s="444">
        <f t="shared" ca="1" si="124"/>
        <v>-6736541185.5041981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25">
      <c r="G2180" s="459"/>
      <c r="H2180" s="459">
        <v>2173</v>
      </c>
      <c r="I2180" s="444">
        <f t="shared" ca="1" si="125"/>
        <v>-6736541185.5041981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-28068921.606267493</v>
      </c>
      <c r="L2180" s="444">
        <f t="shared" ca="1" si="124"/>
        <v>-6764610107.110466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25">
      <c r="G2181" s="459"/>
      <c r="H2181" s="459">
        <v>2174</v>
      </c>
      <c r="I2181" s="444">
        <f t="shared" ca="1" si="125"/>
        <v>-6764610107.110466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-28185875.446293607</v>
      </c>
      <c r="L2181" s="444">
        <f t="shared" ca="1" si="124"/>
        <v>-6792795982.5567598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25">
      <c r="G2182" s="459"/>
      <c r="H2182" s="459">
        <v>2175</v>
      </c>
      <c r="I2182" s="444">
        <f t="shared" ca="1" si="125"/>
        <v>-6792795982.5567598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-28303316.5939865</v>
      </c>
      <c r="L2182" s="444">
        <f t="shared" ca="1" si="124"/>
        <v>-6821099299.1507463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25">
      <c r="G2183" s="459"/>
      <c r="H2183" s="459">
        <v>2176</v>
      </c>
      <c r="I2183" s="444">
        <f t="shared" ca="1" si="125"/>
        <v>-6821099299.1507463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-28421247.079794776</v>
      </c>
      <c r="L2183" s="444">
        <f t="shared" ca="1" si="124"/>
        <v>-6849520546.2305412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25">
      <c r="G2184" s="459"/>
      <c r="H2184" s="459">
        <v>2177</v>
      </c>
      <c r="I2184" s="444">
        <f t="shared" ca="1" si="125"/>
        <v>-6849520546.2305412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-28539668.942627259</v>
      </c>
      <c r="L2184" s="444">
        <f t="shared" ca="1" si="124"/>
        <v>-6878060215.1731682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25">
      <c r="G2185" s="459"/>
      <c r="H2185" s="459">
        <v>2178</v>
      </c>
      <c r="I2185" s="444">
        <f t="shared" ca="1" si="125"/>
        <v>-6878060215.1731682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-28658584.229888201</v>
      </c>
      <c r="L2185" s="444">
        <f t="shared" ca="1" si="124"/>
        <v>-6906718799.4030561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25">
      <c r="G2186" s="459"/>
      <c r="H2186" s="459">
        <v>2179</v>
      </c>
      <c r="I2186" s="444">
        <f t="shared" ca="1" si="125"/>
        <v>-6906718799.4030561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-28777994.997512732</v>
      </c>
      <c r="L2186" s="444">
        <f t="shared" ca="1" si="124"/>
        <v>-6935496794.400569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25">
      <c r="G2187" s="459"/>
      <c r="H2187" s="459">
        <v>2180</v>
      </c>
      <c r="I2187" s="444">
        <f t="shared" ca="1" si="125"/>
        <v>-6935496794.400569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-28897903.310002368</v>
      </c>
      <c r="L2187" s="444">
        <f t="shared" ca="1" si="124"/>
        <v>-6964394697.7105713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25">
      <c r="G2188" s="459"/>
      <c r="H2188" s="459">
        <v>2181</v>
      </c>
      <c r="I2188" s="444">
        <f t="shared" ca="1" si="125"/>
        <v>-6964394697.7105713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-29018311.240460712</v>
      </c>
      <c r="L2188" s="444">
        <f t="shared" ca="1" si="124"/>
        <v>-6993413008.9510317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25">
      <c r="G2189" s="459"/>
      <c r="H2189" s="459">
        <v>2182</v>
      </c>
      <c r="I2189" s="444">
        <f t="shared" ca="1" si="125"/>
        <v>-6993413008.9510317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-29139220.870629299</v>
      </c>
      <c r="L2189" s="444">
        <f t="shared" ca="1" si="124"/>
        <v>-7022552229.821661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25">
      <c r="G2190" s="459"/>
      <c r="H2190" s="459">
        <v>2183</v>
      </c>
      <c r="I2190" s="444">
        <f t="shared" ca="1" si="125"/>
        <v>-7022552229.821661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-29260634.290923592</v>
      </c>
      <c r="L2190" s="444">
        <f t="shared" ca="1" si="124"/>
        <v>-7051812864.1125841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25">
      <c r="G2191" s="459"/>
      <c r="H2191" s="459">
        <v>2184</v>
      </c>
      <c r="I2191" s="444">
        <f t="shared" ca="1" si="125"/>
        <v>-7051812864.1125841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-29382553.600469097</v>
      </c>
      <c r="L2191" s="444">
        <f t="shared" ca="1" si="124"/>
        <v>-7081195417.7130527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25">
      <c r="G2192" s="459"/>
      <c r="H2192" s="459">
        <v>2185</v>
      </c>
      <c r="I2192" s="444">
        <f t="shared" ca="1" si="125"/>
        <v>-7081195417.7130527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-29504980.907137722</v>
      </c>
      <c r="L2192" s="444">
        <f t="shared" ca="1" si="124"/>
        <v>-7110700398.6201906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25">
      <c r="G2193" s="459"/>
      <c r="H2193" s="459">
        <v>2186</v>
      </c>
      <c r="I2193" s="444">
        <f t="shared" ca="1" si="125"/>
        <v>-7110700398.6201906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-29627918.327584133</v>
      </c>
      <c r="L2193" s="444">
        <f t="shared" ca="1" si="124"/>
        <v>-7140328316.9477749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25">
      <c r="G2194" s="459"/>
      <c r="H2194" s="459">
        <v>2187</v>
      </c>
      <c r="I2194" s="444">
        <f t="shared" ca="1" si="125"/>
        <v>-7140328316.9477749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-29751367.987282395</v>
      </c>
      <c r="L2194" s="444">
        <f t="shared" ca="1" si="124"/>
        <v>-7170079684.9350576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25">
      <c r="G2195" s="459"/>
      <c r="H2195" s="459">
        <v>2188</v>
      </c>
      <c r="I2195" s="444">
        <f t="shared" ca="1" si="125"/>
        <v>-7170079684.9350576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-29875332.020562738</v>
      </c>
      <c r="L2195" s="444">
        <f t="shared" ca="1" si="124"/>
        <v>-7199955016.9556208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25">
      <c r="G2196" s="459"/>
      <c r="H2196" s="459">
        <v>2189</v>
      </c>
      <c r="I2196" s="444">
        <f t="shared" ca="1" si="125"/>
        <v>-7199955016.9556208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-29999812.570648421</v>
      </c>
      <c r="L2196" s="444">
        <f t="shared" ca="1" si="124"/>
        <v>-7229954829.526269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25">
      <c r="G2197" s="459"/>
      <c r="H2197" s="459">
        <v>2190</v>
      </c>
      <c r="I2197" s="444">
        <f t="shared" ca="1" si="125"/>
        <v>-7229954829.526269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-30124811.789692782</v>
      </c>
      <c r="L2197" s="444">
        <f t="shared" ca="1" si="124"/>
        <v>-7260079641.3159618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25">
      <c r="G2198" s="459"/>
      <c r="H2198" s="459">
        <v>2191</v>
      </c>
      <c r="I2198" s="444">
        <f t="shared" ca="1" si="125"/>
        <v>-7260079641.3159618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-30250331.838816509</v>
      </c>
      <c r="L2198" s="444">
        <f t="shared" ca="1" si="124"/>
        <v>-7290329973.1547785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25">
      <c r="G2199" s="459"/>
      <c r="H2199" s="459">
        <v>2192</v>
      </c>
      <c r="I2199" s="444">
        <f t="shared" ca="1" si="125"/>
        <v>-7290329973.1547785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-30376374.88814491</v>
      </c>
      <c r="L2199" s="444">
        <f t="shared" ca="1" si="124"/>
        <v>-7320706348.042923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25">
      <c r="G2200" s="459"/>
      <c r="H2200" s="459">
        <v>2193</v>
      </c>
      <c r="I2200" s="444">
        <f t="shared" ca="1" si="125"/>
        <v>-7320706348.042923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-30502943.116845511</v>
      </c>
      <c r="L2200" s="444">
        <f t="shared" ca="1" si="124"/>
        <v>-7351209291.1597681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25">
      <c r="G2201" s="459"/>
      <c r="H2201" s="459">
        <v>2194</v>
      </c>
      <c r="I2201" s="444">
        <f t="shared" ca="1" si="125"/>
        <v>-7351209291.1597681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-30630038.713165704</v>
      </c>
      <c r="L2201" s="444">
        <f t="shared" ca="1" si="124"/>
        <v>-7381839329.8729334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25">
      <c r="G2202" s="459"/>
      <c r="H2202" s="459">
        <v>2195</v>
      </c>
      <c r="I2202" s="444">
        <f t="shared" ca="1" si="125"/>
        <v>-7381839329.8729334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-30757663.874470554</v>
      </c>
      <c r="L2202" s="444">
        <f t="shared" ca="1" si="124"/>
        <v>-7412596993.7474041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25">
      <c r="G2203" s="459"/>
      <c r="H2203" s="459">
        <v>2196</v>
      </c>
      <c r="I2203" s="444">
        <f t="shared" ca="1" si="125"/>
        <v>-7412596993.7474041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-30885820.80728085</v>
      </c>
      <c r="L2203" s="444">
        <f t="shared" ca="1" si="124"/>
        <v>-7443482814.5546846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25">
      <c r="G2204" s="459"/>
      <c r="H2204" s="459">
        <v>2197</v>
      </c>
      <c r="I2204" s="444">
        <f t="shared" ca="1" si="125"/>
        <v>-7443482814.5546846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-31014511.727311183</v>
      </c>
      <c r="L2204" s="444">
        <f t="shared" ca="1" si="124"/>
        <v>-7474497326.2819958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25">
      <c r="G2205" s="459"/>
      <c r="H2205" s="459">
        <v>2198</v>
      </c>
      <c r="I2205" s="444">
        <f t="shared" ca="1" si="125"/>
        <v>-7474497326.2819958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-31143738.859508317</v>
      </c>
      <c r="L2205" s="444">
        <f t="shared" ca="1" si="124"/>
        <v>-7505641065.1415043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25">
      <c r="G2206" s="459"/>
      <c r="H2206" s="459">
        <v>2199</v>
      </c>
      <c r="I2206" s="444">
        <f t="shared" ca="1" si="125"/>
        <v>-7505641065.1415043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-31273504.438089605</v>
      </c>
      <c r="L2206" s="444">
        <f t="shared" ca="1" si="124"/>
        <v>-7536914569.5795937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25">
      <c r="G2207" s="459"/>
      <c r="H2207" s="459">
        <v>2200</v>
      </c>
      <c r="I2207" s="444">
        <f t="shared" ca="1" si="125"/>
        <v>-7536914569.5795937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-31403810.706581641</v>
      </c>
      <c r="L2207" s="444">
        <f t="shared" ca="1" si="124"/>
        <v>-7568318380.2861757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25">
      <c r="G2208" s="459"/>
      <c r="H2208" s="459">
        <v>2201</v>
      </c>
      <c r="I2208" s="444">
        <f t="shared" ca="1" si="125"/>
        <v>-7568318380.2861757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-31534659.91785907</v>
      </c>
      <c r="L2208" s="444">
        <f t="shared" ca="1" si="124"/>
        <v>-7599853040.2040348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25">
      <c r="G2209" s="459"/>
      <c r="H2209" s="459">
        <v>2202</v>
      </c>
      <c r="I2209" s="444">
        <f t="shared" ca="1" si="125"/>
        <v>-7599853040.2040348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-31666054.334183477</v>
      </c>
      <c r="L2209" s="444">
        <f t="shared" ca="1" si="124"/>
        <v>-7631519094.5382185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25">
      <c r="G2210" s="459"/>
      <c r="H2210" s="459">
        <v>2203</v>
      </c>
      <c r="I2210" s="444">
        <f t="shared" ca="1" si="125"/>
        <v>-7631519094.5382185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-31797996.227242578</v>
      </c>
      <c r="L2210" s="444">
        <f t="shared" ca="1" si="124"/>
        <v>-7663317090.765461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25">
      <c r="G2211" s="459"/>
      <c r="H2211" s="459">
        <v>2204</v>
      </c>
      <c r="I2211" s="444">
        <f t="shared" ca="1" si="125"/>
        <v>-7663317090.765461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-31930487.878189418</v>
      </c>
      <c r="L2211" s="444">
        <f t="shared" ca="1" si="124"/>
        <v>-7695247578.6436501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25">
      <c r="G2212" s="459"/>
      <c r="H2212" s="459">
        <v>2205</v>
      </c>
      <c r="I2212" s="444">
        <f t="shared" ca="1" si="125"/>
        <v>-7695247578.6436501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-32063531.577681873</v>
      </c>
      <c r="L2212" s="444">
        <f t="shared" ca="1" si="124"/>
        <v>-7727311110.2213316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25">
      <c r="G2213" s="459"/>
      <c r="H2213" s="459">
        <v>2206</v>
      </c>
      <c r="I2213" s="444">
        <f t="shared" ca="1" si="125"/>
        <v>-7727311110.2213316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-32197129.625922214</v>
      </c>
      <c r="L2213" s="444">
        <f t="shared" ca="1" si="124"/>
        <v>-7759508239.8472538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25">
      <c r="G2214" s="459"/>
      <c r="H2214" s="459">
        <v>2207</v>
      </c>
      <c r="I2214" s="444">
        <f t="shared" ca="1" si="125"/>
        <v>-7759508239.8472538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-32331284.332696889</v>
      </c>
      <c r="L2214" s="444">
        <f t="shared" ca="1" si="124"/>
        <v>-7791839524.1799507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25">
      <c r="G2215" s="459"/>
      <c r="H2215" s="459">
        <v>2208</v>
      </c>
      <c r="I2215" s="444">
        <f t="shared" ca="1" si="125"/>
        <v>-7791839524.1799507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-32465998.017416459</v>
      </c>
      <c r="L2215" s="444">
        <f t="shared" ca="1" si="124"/>
        <v>-7824305522.1973667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25">
      <c r="G2216" s="459"/>
      <c r="H2216" s="459">
        <v>2209</v>
      </c>
      <c r="I2216" s="444">
        <f t="shared" ca="1" si="125"/>
        <v>-7824305522.1973667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-32601273.009155694</v>
      </c>
      <c r="L2216" s="444">
        <f t="shared" ca="1" si="124"/>
        <v>-7856906795.206522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25">
      <c r="G2217" s="459"/>
      <c r="H2217" s="459">
        <v>2210</v>
      </c>
      <c r="I2217" s="444">
        <f t="shared" ca="1" si="125"/>
        <v>-7856906795.206522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-32737111.646693837</v>
      </c>
      <c r="L2217" s="444">
        <f t="shared" ca="1" si="124"/>
        <v>-7889643906.8532162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25">
      <c r="G2218" s="459"/>
      <c r="H2218" s="459">
        <v>2211</v>
      </c>
      <c r="I2218" s="444">
        <f t="shared" ca="1" si="125"/>
        <v>-7889643906.8532162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-32873516.278555065</v>
      </c>
      <c r="L2218" s="444">
        <f t="shared" ca="1" si="124"/>
        <v>-7922517423.1317711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25">
      <c r="G2219" s="459"/>
      <c r="H2219" s="459">
        <v>2212</v>
      </c>
      <c r="I2219" s="444">
        <f t="shared" ca="1" si="125"/>
        <v>-7922517423.1317711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-33010489.263049047</v>
      </c>
      <c r="L2219" s="444">
        <f t="shared" ca="1" si="124"/>
        <v>-7955527912.3948202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25">
      <c r="G2220" s="459"/>
      <c r="H2220" s="459">
        <v>2213</v>
      </c>
      <c r="I2220" s="444">
        <f t="shared" ca="1" si="125"/>
        <v>-7955527912.3948202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-33148032.968311746</v>
      </c>
      <c r="L2220" s="444">
        <f t="shared" ca="1" si="124"/>
        <v>-7988675945.3631315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25">
      <c r="G2221" s="459"/>
      <c r="H2221" s="459">
        <v>2214</v>
      </c>
      <c r="I2221" s="444">
        <f t="shared" ca="1" si="125"/>
        <v>-7988675945.3631315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-33286149.772346381</v>
      </c>
      <c r="L2221" s="444">
        <f t="shared" ca="1" si="124"/>
        <v>-8021962095.135478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25">
      <c r="G2222" s="459"/>
      <c r="H2222" s="459">
        <v>2215</v>
      </c>
      <c r="I2222" s="444">
        <f t="shared" ca="1" si="125"/>
        <v>-8021962095.135478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-33424842.063064486</v>
      </c>
      <c r="L2222" s="444">
        <f t="shared" ca="1" si="124"/>
        <v>-8055386937.1985426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25">
      <c r="G2223" s="459"/>
      <c r="H2223" s="459">
        <v>2216</v>
      </c>
      <c r="I2223" s="444">
        <f t="shared" ca="1" si="125"/>
        <v>-8055386937.1985426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-33564112.238327257</v>
      </c>
      <c r="L2223" s="444">
        <f t="shared" ca="1" si="124"/>
        <v>-8088951049.4368696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25">
      <c r="G2224" s="459"/>
      <c r="H2224" s="459">
        <v>2217</v>
      </c>
      <c r="I2224" s="444">
        <f t="shared" ca="1" si="125"/>
        <v>-8088951049.4368696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-33703962.705986954</v>
      </c>
      <c r="L2224" s="444">
        <f t="shared" ca="1" si="124"/>
        <v>-8122655012.1428566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25">
      <c r="G2225" s="459"/>
      <c r="H2225" s="459">
        <v>2218</v>
      </c>
      <c r="I2225" s="444">
        <f t="shared" ca="1" si="125"/>
        <v>-8122655012.1428566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-33844395.883928567</v>
      </c>
      <c r="L2225" s="444">
        <f t="shared" ca="1" si="124"/>
        <v>-8156499408.0267849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25">
      <c r="G2226" s="459"/>
      <c r="H2226" s="459">
        <v>2219</v>
      </c>
      <c r="I2226" s="444">
        <f t="shared" ca="1" si="125"/>
        <v>-8156499408.0267849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-33985414.200111605</v>
      </c>
      <c r="L2226" s="444">
        <f t="shared" ca="1" si="124"/>
        <v>-8190484822.2268963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25">
      <c r="G2227" s="459"/>
      <c r="H2227" s="459">
        <v>2220</v>
      </c>
      <c r="I2227" s="444">
        <f t="shared" ca="1" si="125"/>
        <v>-8190484822.2268963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-34127020.092612065</v>
      </c>
      <c r="L2227" s="444">
        <f t="shared" ca="1" si="124"/>
        <v>-8224611842.3195086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25">
      <c r="G2228" s="459"/>
      <c r="H2228" s="459">
        <v>2221</v>
      </c>
      <c r="I2228" s="444">
        <f t="shared" ca="1" si="125"/>
        <v>-8224611842.3195086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-34269216.009664617</v>
      </c>
      <c r="L2228" s="444">
        <f t="shared" ca="1" si="124"/>
        <v>-8258881058.3291731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25">
      <c r="G2229" s="459"/>
      <c r="H2229" s="459">
        <v>2222</v>
      </c>
      <c r="I2229" s="444">
        <f t="shared" ca="1" si="125"/>
        <v>-8258881058.3291731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-34412004.409704886</v>
      </c>
      <c r="L2229" s="444">
        <f t="shared" ca="1" si="124"/>
        <v>-8293293062.7388783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25">
      <c r="G2230" s="459"/>
      <c r="H2230" s="459">
        <v>2223</v>
      </c>
      <c r="I2230" s="444">
        <f t="shared" ca="1" si="125"/>
        <v>-8293293062.7388783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-34555387.761411987</v>
      </c>
      <c r="L2230" s="444">
        <f t="shared" ca="1" si="124"/>
        <v>-8327848450.5002899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25">
      <c r="G2231" s="459"/>
      <c r="H2231" s="459">
        <v>2224</v>
      </c>
      <c r="I2231" s="444">
        <f t="shared" ca="1" si="125"/>
        <v>-8327848450.5002899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-34699368.54375121</v>
      </c>
      <c r="L2231" s="444">
        <f t="shared" ca="1" si="124"/>
        <v>-8362547819.0440407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25">
      <c r="G2232" s="459"/>
      <c r="H2232" s="459">
        <v>2225</v>
      </c>
      <c r="I2232" s="444">
        <f t="shared" ca="1" si="125"/>
        <v>-8362547819.0440407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-34843949.246016838</v>
      </c>
      <c r="L2232" s="444">
        <f t="shared" ca="1" si="124"/>
        <v>-8397391768.2900572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25">
      <c r="G2233" s="459"/>
      <c r="H2233" s="459">
        <v>2226</v>
      </c>
      <c r="I2233" s="444">
        <f t="shared" ca="1" si="125"/>
        <v>-8397391768.2900572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-34989132.367875241</v>
      </c>
      <c r="L2233" s="444">
        <f t="shared" ca="1" si="124"/>
        <v>-8432380900.6579323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25">
      <c r="G2234" s="459"/>
      <c r="H2234" s="459">
        <v>2227</v>
      </c>
      <c r="I2234" s="444">
        <f t="shared" ca="1" si="125"/>
        <v>-8432380900.6579323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-35134920.419408053</v>
      </c>
      <c r="L2234" s="444">
        <f t="shared" ca="1" si="124"/>
        <v>-8467515821.0773401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25">
      <c r="G2235" s="459"/>
      <c r="H2235" s="459">
        <v>2228</v>
      </c>
      <c r="I2235" s="444">
        <f t="shared" ca="1" si="125"/>
        <v>-8467515821.0773401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-35281315.921155587</v>
      </c>
      <c r="L2235" s="444">
        <f t="shared" ca="1" si="124"/>
        <v>-8502797136.9984961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25">
      <c r="G2236" s="459"/>
      <c r="H2236" s="459">
        <v>2229</v>
      </c>
      <c r="I2236" s="444">
        <f t="shared" ca="1" si="125"/>
        <v>-8502797136.9984961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-35428321.404160403</v>
      </c>
      <c r="L2236" s="444">
        <f t="shared" ca="1" si="124"/>
        <v>-8538225458.4026566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25">
      <c r="G2237" s="459"/>
      <c r="H2237" s="459">
        <v>2230</v>
      </c>
      <c r="I2237" s="444">
        <f t="shared" ca="1" si="125"/>
        <v>-8538225458.4026566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-35575939.410011068</v>
      </c>
      <c r="L2237" s="444">
        <f t="shared" ca="1" si="124"/>
        <v>-8573801397.8126678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25">
      <c r="G2238" s="459"/>
      <c r="H2238" s="459">
        <v>2231</v>
      </c>
      <c r="I2238" s="444">
        <f t="shared" ca="1" si="125"/>
        <v>-8573801397.8126678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-35724172.490886115</v>
      </c>
      <c r="L2238" s="444">
        <f t="shared" ca="1" si="124"/>
        <v>-8609525570.3035545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25">
      <c r="G2239" s="459"/>
      <c r="H2239" s="459">
        <v>2232</v>
      </c>
      <c r="I2239" s="444">
        <f t="shared" ca="1" si="125"/>
        <v>-8609525570.3035545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-35873023.209598146</v>
      </c>
      <c r="L2239" s="444">
        <f t="shared" ca="1" si="124"/>
        <v>-8645398593.5131531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25">
      <c r="G2240" s="459"/>
      <c r="H2240" s="459">
        <v>2233</v>
      </c>
      <c r="I2240" s="444">
        <f t="shared" ca="1" si="125"/>
        <v>-8645398593.5131531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-36022494.139638141</v>
      </c>
      <c r="L2240" s="444">
        <f t="shared" ca="1" si="124"/>
        <v>-8681421087.652792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25">
      <c r="G2241" s="459"/>
      <c r="H2241" s="459">
        <v>2234</v>
      </c>
      <c r="I2241" s="444">
        <f t="shared" ca="1" si="125"/>
        <v>-8681421087.652792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-36172587.865219966</v>
      </c>
      <c r="L2241" s="444">
        <f t="shared" ca="1" si="124"/>
        <v>-8717593675.5180111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25">
      <c r="G2242" s="459"/>
      <c r="H2242" s="459">
        <v>2235</v>
      </c>
      <c r="I2242" s="444">
        <f t="shared" ca="1" si="125"/>
        <v>-8717593675.5180111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-36323306.981325045</v>
      </c>
      <c r="L2242" s="444">
        <f t="shared" ca="1" si="124"/>
        <v>-8753916982.4993362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25">
      <c r="G2243" s="459"/>
      <c r="H2243" s="459">
        <v>2236</v>
      </c>
      <c r="I2243" s="444">
        <f t="shared" ca="1" si="125"/>
        <v>-8753916982.4993362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-36474654.093747236</v>
      </c>
      <c r="L2243" s="444">
        <f t="shared" ca="1" si="124"/>
        <v>-8790391636.5930843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25">
      <c r="G2244" s="459"/>
      <c r="H2244" s="459">
        <v>2237</v>
      </c>
      <c r="I2244" s="444">
        <f t="shared" ca="1" si="125"/>
        <v>-8790391636.5930843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-36626631.819137849</v>
      </c>
      <c r="L2244" s="444">
        <f t="shared" ca="1" si="124"/>
        <v>-8827018268.4122219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25">
      <c r="G2245" s="459"/>
      <c r="H2245" s="459">
        <v>2238</v>
      </c>
      <c r="I2245" s="444">
        <f t="shared" ca="1" si="125"/>
        <v>-8827018268.4122219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-36779242.785050921</v>
      </c>
      <c r="L2245" s="444">
        <f t="shared" ca="1" si="124"/>
        <v>-8863797511.1972733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25">
      <c r="G2246" s="459"/>
      <c r="H2246" s="459">
        <v>2239</v>
      </c>
      <c r="I2246" s="444">
        <f t="shared" ca="1" si="125"/>
        <v>-8863797511.1972733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-36932489.629988641</v>
      </c>
      <c r="L2246" s="444">
        <f t="shared" ca="1" si="124"/>
        <v>-8900730000.827261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25">
      <c r="G2247" s="459"/>
      <c r="H2247" s="459">
        <v>2240</v>
      </c>
      <c r="I2247" s="444">
        <f t="shared" ca="1" si="125"/>
        <v>-8900730000.827261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-37086375.003446922</v>
      </c>
      <c r="L2247" s="444">
        <f t="shared" ca="1" si="124"/>
        <v>-8937816375.8307076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25">
      <c r="G2248" s="459"/>
      <c r="H2248" s="459">
        <v>2241</v>
      </c>
      <c r="I2248" s="444">
        <f t="shared" ca="1" si="125"/>
        <v>-8937816375.8307076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-37240901.565961279</v>
      </c>
      <c r="L2248" s="444">
        <f t="shared" ca="1" si="124"/>
        <v>-8975057277.3966694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25">
      <c r="G2249" s="459"/>
      <c r="H2249" s="459">
        <v>2242</v>
      </c>
      <c r="I2249" s="444">
        <f t="shared" ca="1" si="125"/>
        <v>-8975057277.3966694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-37396071.989152789</v>
      </c>
      <c r="L2249" s="444">
        <f t="shared" ca="1" si="124"/>
        <v>-9012453349.3858223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25">
      <c r="G2250" s="459"/>
      <c r="H2250" s="459">
        <v>2243</v>
      </c>
      <c r="I2250" s="444">
        <f t="shared" ca="1" si="125"/>
        <v>-9012453349.3858223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-37551888.955774263</v>
      </c>
      <c r="L2250" s="444">
        <f t="shared" ca="1" si="124"/>
        <v>-9050005238.3415966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25">
      <c r="G2251" s="459"/>
      <c r="H2251" s="459">
        <v>2244</v>
      </c>
      <c r="I2251" s="444">
        <f t="shared" ca="1" si="125"/>
        <v>-9050005238.3415966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-37708355.159756653</v>
      </c>
      <c r="L2251" s="444">
        <f t="shared" ca="1" si="124"/>
        <v>-9087713593.5013523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25">
      <c r="G2252" s="459"/>
      <c r="H2252" s="459">
        <v>2245</v>
      </c>
      <c r="I2252" s="444">
        <f t="shared" ca="1" si="125"/>
        <v>-9087713593.5013523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-37865473.306255631</v>
      </c>
      <c r="L2252" s="444">
        <f t="shared" ca="1" si="124"/>
        <v>-9125579066.8076077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25">
      <c r="G2253" s="459"/>
      <c r="H2253" s="459">
        <v>2246</v>
      </c>
      <c r="I2253" s="444">
        <f t="shared" ca="1" si="125"/>
        <v>-9125579066.8076077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-38023246.111698367</v>
      </c>
      <c r="L2253" s="444">
        <f t="shared" ca="1" si="124"/>
        <v>-9163602312.9193058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25">
      <c r="G2254" s="459"/>
      <c r="H2254" s="459">
        <v>2247</v>
      </c>
      <c r="I2254" s="444">
        <f t="shared" ca="1" si="125"/>
        <v>-9163602312.9193058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-38181676.303830437</v>
      </c>
      <c r="L2254" s="444">
        <f t="shared" ca="1" si="124"/>
        <v>-9201783989.2231369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25">
      <c r="G2255" s="459"/>
      <c r="H2255" s="459">
        <v>2248</v>
      </c>
      <c r="I2255" s="444">
        <f t="shared" ca="1" si="125"/>
        <v>-9201783989.2231369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-38340766.621763073</v>
      </c>
      <c r="L2255" s="444">
        <f t="shared" ca="1" si="124"/>
        <v>-9240124755.8449001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25">
      <c r="G2256" s="459"/>
      <c r="H2256" s="459">
        <v>2249</v>
      </c>
      <c r="I2256" s="444">
        <f t="shared" ca="1" si="125"/>
        <v>-9240124755.8449001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-38500519.816020414</v>
      </c>
      <c r="L2256" s="444">
        <f t="shared" ca="1" si="124"/>
        <v>-9278625275.6609211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25">
      <c r="G2257" s="459"/>
      <c r="H2257" s="459">
        <v>2250</v>
      </c>
      <c r="I2257" s="444">
        <f t="shared" ca="1" si="125"/>
        <v>-9278625275.6609211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-38660938.648587167</v>
      </c>
      <c r="L2257" s="444">
        <f t="shared" ca="1" si="124"/>
        <v>-9317286214.3095074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25">
      <c r="G2258" s="459"/>
      <c r="H2258" s="459">
        <v>2251</v>
      </c>
      <c r="I2258" s="444">
        <f t="shared" ca="1" si="125"/>
        <v>-9317286214.3095074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-38822025.892956279</v>
      </c>
      <c r="L2258" s="444">
        <f t="shared" ca="1" si="124"/>
        <v>-9356108240.2024632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25">
      <c r="G2259" s="459"/>
      <c r="H2259" s="459">
        <v>2252</v>
      </c>
      <c r="I2259" s="444">
        <f t="shared" ca="1" si="125"/>
        <v>-9356108240.2024632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-38983784.334176928</v>
      </c>
      <c r="L2259" s="444">
        <f t="shared" ca="1" si="124"/>
        <v>-9395092024.5366402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25">
      <c r="G2260" s="459"/>
      <c r="H2260" s="459">
        <v>2253</v>
      </c>
      <c r="I2260" s="444">
        <f t="shared" ca="1" si="125"/>
        <v>-9395092024.5366402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-39146216.768902667</v>
      </c>
      <c r="L2260" s="444">
        <f t="shared" ca="1" si="124"/>
        <v>-9434238241.305542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25">
      <c r="G2261" s="459"/>
      <c r="H2261" s="459">
        <v>2254</v>
      </c>
      <c r="I2261" s="444">
        <f t="shared" ca="1" si="125"/>
        <v>-9434238241.305542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-39309326.005439758</v>
      </c>
      <c r="L2261" s="444">
        <f t="shared" ca="1" si="124"/>
        <v>-9473547567.3109818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25">
      <c r="G2262" s="459"/>
      <c r="H2262" s="459">
        <v>2255</v>
      </c>
      <c r="I2262" s="444">
        <f t="shared" ca="1" si="125"/>
        <v>-9473547567.3109818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-39473114.863795757</v>
      </c>
      <c r="L2262" s="444">
        <f t="shared" ca="1" si="124"/>
        <v>-9513020682.174778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25">
      <c r="G2263" s="459"/>
      <c r="H2263" s="459">
        <v>2256</v>
      </c>
      <c r="I2263" s="444">
        <f t="shared" ca="1" si="125"/>
        <v>-9513020682.174778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-39637586.175728239</v>
      </c>
      <c r="L2263" s="444">
        <f t="shared" ca="1" si="124"/>
        <v>-9552658268.3505058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25">
      <c r="G2264" s="459"/>
      <c r="H2264" s="459">
        <v>2257</v>
      </c>
      <c r="I2264" s="444">
        <f t="shared" ca="1" si="125"/>
        <v>-9552658268.3505058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-39802742.784793772</v>
      </c>
      <c r="L2264" s="444">
        <f t="shared" ca="1" si="124"/>
        <v>-9592461011.1352997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25">
      <c r="G2265" s="459"/>
      <c r="H2265" s="459">
        <v>2258</v>
      </c>
      <c r="I2265" s="444">
        <f t="shared" ca="1" si="125"/>
        <v>-9592461011.1352997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-39968587.546397083</v>
      </c>
      <c r="L2265" s="444">
        <f t="shared" ca="1" si="124"/>
        <v>-9632429598.6816959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25">
      <c r="G2266" s="459"/>
      <c r="H2266" s="459">
        <v>2259</v>
      </c>
      <c r="I2266" s="444">
        <f t="shared" ca="1" si="125"/>
        <v>-9632429598.6816959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-40135123.327840403</v>
      </c>
      <c r="L2266" s="444">
        <f t="shared" ca="1" si="124"/>
        <v>-9672564722.0095367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25">
      <c r="G2267" s="459"/>
      <c r="H2267" s="459">
        <v>2260</v>
      </c>
      <c r="I2267" s="444">
        <f t="shared" ca="1" si="125"/>
        <v>-9672564722.0095367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-40302353.008373067</v>
      </c>
      <c r="L2267" s="444">
        <f t="shared" ca="1" si="124"/>
        <v>-9712867075.01791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25">
      <c r="G2268" s="459"/>
      <c r="H2268" s="459">
        <v>2261</v>
      </c>
      <c r="I2268" s="444">
        <f t="shared" ca="1" si="125"/>
        <v>-9712867075.01791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-40470279.479241289</v>
      </c>
      <c r="L2268" s="444">
        <f t="shared" ca="1" si="124"/>
        <v>-9753337354.4971504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25">
      <c r="G2269" s="459"/>
      <c r="H2269" s="459">
        <v>2262</v>
      </c>
      <c r="I2269" s="444">
        <f t="shared" ca="1" si="125"/>
        <v>-9753337354.4971504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-40638905.643738128</v>
      </c>
      <c r="L2269" s="444">
        <f t="shared" ca="1" si="124"/>
        <v>-9793976260.1408882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25">
      <c r="G2270" s="459"/>
      <c r="H2270" s="459">
        <v>2263</v>
      </c>
      <c r="I2270" s="444">
        <f t="shared" ca="1" si="125"/>
        <v>-9793976260.1408882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-40808234.417253703</v>
      </c>
      <c r="L2270" s="444">
        <f t="shared" ca="1" si="124"/>
        <v>-9834784494.5581417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25">
      <c r="G2271" s="459"/>
      <c r="H2271" s="459">
        <v>2264</v>
      </c>
      <c r="I2271" s="444">
        <f t="shared" ca="1" si="125"/>
        <v>-9834784494.5581417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-40978268.727325588</v>
      </c>
      <c r="L2271" s="444">
        <f t="shared" ca="1" si="124"/>
        <v>-9875762763.2854671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25">
      <c r="G2272" s="459"/>
      <c r="H2272" s="459">
        <v>2265</v>
      </c>
      <c r="I2272" s="444">
        <f t="shared" ca="1" si="125"/>
        <v>-9875762763.2854671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-41149011.513689443</v>
      </c>
      <c r="L2272" s="444">
        <f t="shared" ca="1" si="124"/>
        <v>-9916911774.7991562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25">
      <c r="G2273" s="459"/>
      <c r="H2273" s="459">
        <v>2266</v>
      </c>
      <c r="I2273" s="444">
        <f t="shared" ca="1" si="125"/>
        <v>-9916911774.7991562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-41320465.728329815</v>
      </c>
      <c r="L2273" s="444">
        <f t="shared" ca="1" si="124"/>
        <v>-9958232240.5274868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25">
      <c r="G2274" s="459"/>
      <c r="H2274" s="459">
        <v>2267</v>
      </c>
      <c r="I2274" s="444">
        <f t="shared" ca="1" si="125"/>
        <v>-9958232240.5274868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-41492634.335531197</v>
      </c>
      <c r="L2274" s="444">
        <f t="shared" ca="1" si="124"/>
        <v>-9999724874.863018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25">
      <c r="G2275" s="459"/>
      <c r="H2275" s="459">
        <v>2268</v>
      </c>
      <c r="I2275" s="444">
        <f t="shared" ca="1" si="125"/>
        <v>-9999724874.863018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-41665520.311929241</v>
      </c>
      <c r="L2275" s="444">
        <f t="shared" ca="1" si="124"/>
        <v>-10041390395.174948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25">
      <c r="G2276" s="459"/>
      <c r="H2276" s="459">
        <v>2269</v>
      </c>
      <c r="I2276" s="444">
        <f t="shared" ca="1" si="125"/>
        <v>-10041390395.174948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-41839126.646562278</v>
      </c>
      <c r="L2276" s="444">
        <f t="shared" ca="1" si="124"/>
        <v>-10083229521.82151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25">
      <c r="G2277" s="459"/>
      <c r="H2277" s="459">
        <v>2270</v>
      </c>
      <c r="I2277" s="444">
        <f t="shared" ca="1" si="125"/>
        <v>-10083229521.82151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-42013456.340922959</v>
      </c>
      <c r="L2277" s="444">
        <f t="shared" ca="1" si="124"/>
        <v>-10125242978.162434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25">
      <c r="G2278" s="459"/>
      <c r="H2278" s="459">
        <v>2271</v>
      </c>
      <c r="I2278" s="444">
        <f t="shared" ca="1" si="125"/>
        <v>-10125242978.162434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-42188512.409010142</v>
      </c>
      <c r="L2278" s="444">
        <f t="shared" ca="1" si="124"/>
        <v>-10167431490.571444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25">
      <c r="G2279" s="459"/>
      <c r="H2279" s="459">
        <v>2272</v>
      </c>
      <c r="I2279" s="444">
        <f t="shared" ca="1" si="125"/>
        <v>-10167431490.571444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-42364297.877381012</v>
      </c>
      <c r="L2279" s="444">
        <f t="shared" ca="1" si="124"/>
        <v>-10209795788.448824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25">
      <c r="G2280" s="459"/>
      <c r="H2280" s="459">
        <v>2273</v>
      </c>
      <c r="I2280" s="444">
        <f t="shared" ca="1" si="125"/>
        <v>-10209795788.448824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-42540815.785203435</v>
      </c>
      <c r="L2280" s="444">
        <f t="shared" ca="1" si="124"/>
        <v>-10252336604.234028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25">
      <c r="G2281" s="459"/>
      <c r="H2281" s="459">
        <v>2274</v>
      </c>
      <c r="I2281" s="444">
        <f t="shared" ca="1" si="125"/>
        <v>-10252336604.234028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-42718069.184308447</v>
      </c>
      <c r="L2281" s="444">
        <f t="shared" ca="1" si="124"/>
        <v>-10295054673.418337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25">
      <c r="G2282" s="459"/>
      <c r="H2282" s="459">
        <v>2275</v>
      </c>
      <c r="I2282" s="444">
        <f t="shared" ca="1" si="125"/>
        <v>-10295054673.418337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-42896061.139243066</v>
      </c>
      <c r="L2282" s="444">
        <f t="shared" ca="1" si="124"/>
        <v>-10337950734.557579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25">
      <c r="G2283" s="459"/>
      <c r="H2283" s="459">
        <v>2276</v>
      </c>
      <c r="I2283" s="444">
        <f t="shared" ca="1" si="125"/>
        <v>-10337950734.557579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-43074794.727323249</v>
      </c>
      <c r="L2283" s="444">
        <f t="shared" ca="1" si="124"/>
        <v>-10381025529.284903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25">
      <c r="G2284" s="459"/>
      <c r="H2284" s="459">
        <v>2277</v>
      </c>
      <c r="I2284" s="444">
        <f t="shared" ca="1" si="125"/>
        <v>-10381025529.284903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-43254273.038687095</v>
      </c>
      <c r="L2284" s="444">
        <f t="shared" ca="1" si="124"/>
        <v>-10424279802.323589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25">
      <c r="G2285" s="459"/>
      <c r="H2285" s="459">
        <v>2278</v>
      </c>
      <c r="I2285" s="444">
        <f t="shared" ca="1" si="125"/>
        <v>-10424279802.323589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-43434499.176348291</v>
      </c>
      <c r="L2285" s="444">
        <f t="shared" ca="1" si="124"/>
        <v>-10467714301.499937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25">
      <c r="G2286" s="459"/>
      <c r="H2286" s="459">
        <v>2279</v>
      </c>
      <c r="I2286" s="444">
        <f t="shared" ca="1" si="125"/>
        <v>-10467714301.499937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-43615476.256249741</v>
      </c>
      <c r="L2286" s="444">
        <f t="shared" ca="1" si="124"/>
        <v>-10511329777.756187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25">
      <c r="G2287" s="459"/>
      <c r="H2287" s="459">
        <v>2280</v>
      </c>
      <c r="I2287" s="444">
        <f t="shared" ca="1" si="125"/>
        <v>-10511329777.756187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-43797207.407317445</v>
      </c>
      <c r="L2287" s="444">
        <f t="shared" ca="1" si="124"/>
        <v>-10555126985.163506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25">
      <c r="G2288" s="459"/>
      <c r="H2288" s="459">
        <v>2281</v>
      </c>
      <c r="I2288" s="444">
        <f t="shared" ca="1" si="125"/>
        <v>-10555126985.163506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-43979695.771514609</v>
      </c>
      <c r="L2288" s="444">
        <f t="shared" ca="1" si="124"/>
        <v>-10599106680.93502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25">
      <c r="G2289" s="459"/>
      <c r="H2289" s="459">
        <v>2282</v>
      </c>
      <c r="I2289" s="444">
        <f t="shared" ca="1" si="125"/>
        <v>-10599106680.93502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-44162944.503895916</v>
      </c>
      <c r="L2289" s="444">
        <f t="shared" ca="1" si="124"/>
        <v>-10643269625.438917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25">
      <c r="G2290" s="459"/>
      <c r="H2290" s="459">
        <v>2283</v>
      </c>
      <c r="I2290" s="444">
        <f t="shared" ca="1" si="125"/>
        <v>-10643269625.438917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-44346956.772662155</v>
      </c>
      <c r="L2290" s="444">
        <f t="shared" ca="1" si="124"/>
        <v>-10687616582.211578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25">
      <c r="G2291" s="459"/>
      <c r="H2291" s="459">
        <v>2284</v>
      </c>
      <c r="I2291" s="444">
        <f t="shared" ca="1" si="125"/>
        <v>-10687616582.211578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-44531735.759214908</v>
      </c>
      <c r="L2291" s="444">
        <f t="shared" ca="1" si="124"/>
        <v>-10732148317.970793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25">
      <c r="G2292" s="459"/>
      <c r="H2292" s="459">
        <v>2285</v>
      </c>
      <c r="I2292" s="444">
        <f t="shared" ca="1" si="125"/>
        <v>-10732148317.970793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-44717284.658211634</v>
      </c>
      <c r="L2292" s="444">
        <f t="shared" ca="1" si="124"/>
        <v>-10776865602.629004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25">
      <c r="G2293" s="459"/>
      <c r="H2293" s="459">
        <v>2286</v>
      </c>
      <c r="I2293" s="444">
        <f t="shared" ca="1" si="125"/>
        <v>-10776865602.629004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-44903606.677620851</v>
      </c>
      <c r="L2293" s="444">
        <f t="shared" ca="1" si="124"/>
        <v>-10821769209.306623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25">
      <c r="G2294" s="459"/>
      <c r="H2294" s="459">
        <v>2287</v>
      </c>
      <c r="I2294" s="444">
        <f t="shared" ca="1" si="125"/>
        <v>-10821769209.306623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-45090705.038777597</v>
      </c>
      <c r="L2294" s="444">
        <f t="shared" ca="1" si="124"/>
        <v>-10866859914.345402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25">
      <c r="G2295" s="459"/>
      <c r="H2295" s="459">
        <v>2288</v>
      </c>
      <c r="I2295" s="444">
        <f t="shared" ca="1" si="125"/>
        <v>-10866859914.345402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-45278582.976439171</v>
      </c>
      <c r="L2295" s="444">
        <f t="shared" ca="1" si="124"/>
        <v>-10912138497.32184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25">
      <c r="G2296" s="459"/>
      <c r="H2296" s="459">
        <v>2289</v>
      </c>
      <c r="I2296" s="444">
        <f t="shared" ca="1" si="125"/>
        <v>-10912138497.32184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-45467243.738840997</v>
      </c>
      <c r="L2296" s="444">
        <f t="shared" ca="1" si="124"/>
        <v>-10957605741.06068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25">
      <c r="G2297" s="459"/>
      <c r="H2297" s="459">
        <v>2290</v>
      </c>
      <c r="I2297" s="444">
        <f t="shared" ca="1" si="125"/>
        <v>-10957605741.06068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-45656690.587752834</v>
      </c>
      <c r="L2297" s="444">
        <f t="shared" ca="1" si="124"/>
        <v>-11003262431.648434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25">
      <c r="G2298" s="459"/>
      <c r="H2298" s="459">
        <v>2291</v>
      </c>
      <c r="I2298" s="444">
        <f t="shared" ca="1" si="125"/>
        <v>-11003262431.648434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-45846926.798535138</v>
      </c>
      <c r="L2298" s="444">
        <f t="shared" ca="1" si="124"/>
        <v>-11049109358.446968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25">
      <c r="G2299" s="459"/>
      <c r="H2299" s="459">
        <v>2292</v>
      </c>
      <c r="I2299" s="444">
        <f t="shared" ca="1" si="125"/>
        <v>-11049109358.446968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-46037955.660195701</v>
      </c>
      <c r="L2299" s="444">
        <f t="shared" ca="1" si="124"/>
        <v>-11095147314.107164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25">
      <c r="G2300" s="459"/>
      <c r="H2300" s="459">
        <v>2293</v>
      </c>
      <c r="I2300" s="444">
        <f t="shared" ca="1" si="125"/>
        <v>-11095147314.107164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-46229780.475446515</v>
      </c>
      <c r="L2300" s="444">
        <f t="shared" ca="1" si="124"/>
        <v>-11141377094.582611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25">
      <c r="G2301" s="459"/>
      <c r="H2301" s="459">
        <v>2294</v>
      </c>
      <c r="I2301" s="444">
        <f t="shared" ca="1" si="125"/>
        <v>-11141377094.582611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-46422404.560760878</v>
      </c>
      <c r="L2301" s="444">
        <f t="shared" ca="1" si="124"/>
        <v>-11187799499.143372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25">
      <c r="G2302" s="459"/>
      <c r="H2302" s="459">
        <v>2295</v>
      </c>
      <c r="I2302" s="444">
        <f t="shared" ca="1" si="125"/>
        <v>-11187799499.143372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-46615831.246430717</v>
      </c>
      <c r="L2302" s="444">
        <f t="shared" ca="1" si="124"/>
        <v>-11234415330.389803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25">
      <c r="G2303" s="459"/>
      <c r="H2303" s="459">
        <v>2296</v>
      </c>
      <c r="I2303" s="444">
        <f t="shared" ca="1" si="125"/>
        <v>-11234415330.389803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-46810063.876624182</v>
      </c>
      <c r="L2303" s="444">
        <f t="shared" ref="L2303:L2557" ca="1" si="129">I2303-J2303+K2303</f>
        <v>-11281225394.266428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25">
      <c r="G2304" s="459"/>
      <c r="H2304" s="459">
        <v>2297</v>
      </c>
      <c r="I2304" s="444">
        <f t="shared" ref="I2304:I2558" ca="1" si="130">L2303</f>
        <v>-11281225394.266428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-47005105.809443451</v>
      </c>
      <c r="L2304" s="444">
        <f t="shared" ca="1" si="129"/>
        <v>-11328230500.075871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25">
      <c r="G2305" s="459"/>
      <c r="H2305" s="459">
        <v>2298</v>
      </c>
      <c r="I2305" s="444">
        <f t="shared" ca="1" si="130"/>
        <v>-11328230500.075871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-47200960.416982792</v>
      </c>
      <c r="L2305" s="444">
        <f t="shared" ca="1" si="129"/>
        <v>-11375431460.492853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25">
      <c r="G2306" s="459"/>
      <c r="H2306" s="459">
        <v>2299</v>
      </c>
      <c r="I2306" s="444">
        <f t="shared" ca="1" si="130"/>
        <v>-11375431460.492853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-47397631.085386887</v>
      </c>
      <c r="L2306" s="444">
        <f t="shared" ca="1" si="129"/>
        <v>-11422829091.578239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25">
      <c r="G2307" s="459"/>
      <c r="H2307" s="459">
        <v>2300</v>
      </c>
      <c r="I2307" s="444">
        <f t="shared" ca="1" si="130"/>
        <v>-11422829091.578239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-47595121.21490933</v>
      </c>
      <c r="L2307" s="444">
        <f t="shared" ca="1" si="129"/>
        <v>-11470424212.793148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25">
      <c r="G2308" s="459"/>
      <c r="H2308" s="459">
        <v>2301</v>
      </c>
      <c r="I2308" s="444">
        <f t="shared" ca="1" si="130"/>
        <v>-11470424212.793148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-47793434.219971448</v>
      </c>
      <c r="L2308" s="444">
        <f t="shared" ca="1" si="129"/>
        <v>-11518217647.013119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25">
      <c r="G2309" s="459"/>
      <c r="H2309" s="459">
        <v>2302</v>
      </c>
      <c r="I2309" s="444">
        <f t="shared" ca="1" si="130"/>
        <v>-11518217647.013119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-47992573.529221326</v>
      </c>
      <c r="L2309" s="444">
        <f t="shared" ca="1" si="129"/>
        <v>-11566210220.542339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25">
      <c r="G2310" s="459"/>
      <c r="H2310" s="459">
        <v>2303</v>
      </c>
      <c r="I2310" s="444">
        <f t="shared" ca="1" si="130"/>
        <v>-11566210220.542339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-48192542.585593082</v>
      </c>
      <c r="L2310" s="444">
        <f t="shared" ca="1" si="129"/>
        <v>-11614402763.127932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25">
      <c r="G2311" s="459"/>
      <c r="H2311" s="459">
        <v>2304</v>
      </c>
      <c r="I2311" s="444">
        <f t="shared" ca="1" si="130"/>
        <v>-11614402763.127932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-48393344.846366383</v>
      </c>
      <c r="L2311" s="444">
        <f t="shared" ca="1" si="129"/>
        <v>-11662796107.974298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25">
      <c r="G2312" s="459"/>
      <c r="H2312" s="459">
        <v>2305</v>
      </c>
      <c r="I2312" s="444">
        <f t="shared" ca="1" si="130"/>
        <v>-11662796107.974298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-48594983.783226244</v>
      </c>
      <c r="L2312" s="444">
        <f t="shared" ca="1" si="129"/>
        <v>-11711391091.757524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25">
      <c r="G2313" s="459"/>
      <c r="H2313" s="459">
        <v>2306</v>
      </c>
      <c r="I2313" s="444">
        <f t="shared" ca="1" si="130"/>
        <v>-11711391091.757524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-48797462.882323019</v>
      </c>
      <c r="L2313" s="444">
        <f t="shared" ca="1" si="129"/>
        <v>-11760188554.639847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25">
      <c r="G2314" s="459"/>
      <c r="H2314" s="459">
        <v>2307</v>
      </c>
      <c r="I2314" s="444">
        <f t="shared" ca="1" si="130"/>
        <v>-11760188554.639847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-49000785.644332692</v>
      </c>
      <c r="L2314" s="444">
        <f t="shared" ca="1" si="129"/>
        <v>-11809189340.28418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25">
      <c r="G2315" s="459"/>
      <c r="H2315" s="459">
        <v>2308</v>
      </c>
      <c r="I2315" s="444">
        <f t="shared" ca="1" si="130"/>
        <v>-11809189340.28418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-49204955.584517412</v>
      </c>
      <c r="L2315" s="444">
        <f t="shared" ca="1" si="129"/>
        <v>-11858394295.868696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25">
      <c r="G2316" s="459"/>
      <c r="H2316" s="459">
        <v>2309</v>
      </c>
      <c r="I2316" s="444">
        <f t="shared" ca="1" si="130"/>
        <v>-11858394295.868696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-49409976.232786231</v>
      </c>
      <c r="L2316" s="444">
        <f t="shared" ca="1" si="129"/>
        <v>-11907804272.101482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25">
      <c r="G2317" s="459"/>
      <c r="H2317" s="459">
        <v>2310</v>
      </c>
      <c r="I2317" s="444">
        <f t="shared" ca="1" si="130"/>
        <v>-11907804272.101482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-49615851.133756176</v>
      </c>
      <c r="L2317" s="444">
        <f t="shared" ca="1" si="129"/>
        <v>-11957420123.235239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25">
      <c r="G2318" s="459"/>
      <c r="H2318" s="459">
        <v>2311</v>
      </c>
      <c r="I2318" s="444">
        <f t="shared" ca="1" si="130"/>
        <v>-11957420123.235239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-49822583.846813492</v>
      </c>
      <c r="L2318" s="444">
        <f t="shared" ca="1" si="129"/>
        <v>-12007242707.082052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25">
      <c r="G2319" s="459"/>
      <c r="H2319" s="459">
        <v>2312</v>
      </c>
      <c r="I2319" s="444">
        <f t="shared" ca="1" si="130"/>
        <v>-12007242707.082052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-50030177.946175218</v>
      </c>
      <c r="L2319" s="444">
        <f t="shared" ca="1" si="129"/>
        <v>-12057272885.028227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25">
      <c r="G2320" s="459"/>
      <c r="H2320" s="459">
        <v>2313</v>
      </c>
      <c r="I2320" s="444">
        <f t="shared" ca="1" si="130"/>
        <v>-12057272885.028227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-50238637.020950943</v>
      </c>
      <c r="L2320" s="444">
        <f t="shared" ca="1" si="129"/>
        <v>-12107511522.049177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25">
      <c r="G2321" s="459"/>
      <c r="H2321" s="459">
        <v>2314</v>
      </c>
      <c r="I2321" s="444">
        <f t="shared" ca="1" si="130"/>
        <v>-12107511522.049177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-50447964.675204903</v>
      </c>
      <c r="L2321" s="444">
        <f t="shared" ca="1" si="129"/>
        <v>-12157959486.724382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25">
      <c r="G2322" s="459"/>
      <c r="H2322" s="459">
        <v>2315</v>
      </c>
      <c r="I2322" s="444">
        <f t="shared" ca="1" si="130"/>
        <v>-12157959486.724382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-50658164.528018259</v>
      </c>
      <c r="L2322" s="444">
        <f t="shared" ca="1" si="129"/>
        <v>-12208617651.252401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25">
      <c r="G2323" s="459"/>
      <c r="H2323" s="459">
        <v>2316</v>
      </c>
      <c r="I2323" s="444">
        <f t="shared" ca="1" si="130"/>
        <v>-12208617651.252401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-50869240.21355167</v>
      </c>
      <c r="L2323" s="444">
        <f t="shared" ca="1" si="129"/>
        <v>-12259486891.465954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25">
      <c r="G2324" s="459"/>
      <c r="H2324" s="459">
        <v>2317</v>
      </c>
      <c r="I2324" s="444">
        <f t="shared" ca="1" si="130"/>
        <v>-12259486891.465954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-51081195.381108142</v>
      </c>
      <c r="L2324" s="444">
        <f t="shared" ca="1" si="129"/>
        <v>-12310568086.847061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25">
      <c r="G2325" s="459"/>
      <c r="H2325" s="459">
        <v>2318</v>
      </c>
      <c r="I2325" s="444">
        <f t="shared" ca="1" si="130"/>
        <v>-12310568086.847061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-51294033.695196085</v>
      </c>
      <c r="L2325" s="444">
        <f t="shared" ca="1" si="129"/>
        <v>-12361862120.542257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25">
      <c r="G2326" s="459"/>
      <c r="H2326" s="459">
        <v>2319</v>
      </c>
      <c r="I2326" s="444">
        <f t="shared" ca="1" si="130"/>
        <v>-12361862120.542257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-51507758.835592739</v>
      </c>
      <c r="L2326" s="444">
        <f t="shared" ca="1" si="129"/>
        <v>-12413369879.37785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25">
      <c r="G2327" s="459"/>
      <c r="H2327" s="459">
        <v>2320</v>
      </c>
      <c r="I2327" s="444">
        <f t="shared" ca="1" si="130"/>
        <v>-12413369879.37785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-51722374.497407705</v>
      </c>
      <c r="L2327" s="444">
        <f t="shared" ca="1" si="129"/>
        <v>-12465092253.875257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25">
      <c r="G2328" s="459"/>
      <c r="H2328" s="459">
        <v>2321</v>
      </c>
      <c r="I2328" s="444">
        <f t="shared" ca="1" si="130"/>
        <v>-12465092253.875257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-51937884.391146906</v>
      </c>
      <c r="L2328" s="444">
        <f t="shared" ca="1" si="129"/>
        <v>-12517030138.266405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25">
      <c r="G2329" s="459"/>
      <c r="H2329" s="459">
        <v>2322</v>
      </c>
      <c r="I2329" s="444">
        <f t="shared" ca="1" si="130"/>
        <v>-12517030138.266405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-52154292.242776684</v>
      </c>
      <c r="L2329" s="444">
        <f t="shared" ca="1" si="129"/>
        <v>-12569184430.509182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25">
      <c r="G2330" s="459"/>
      <c r="H2330" s="459">
        <v>2323</v>
      </c>
      <c r="I2330" s="444">
        <f t="shared" ca="1" si="130"/>
        <v>-12569184430.509182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-52371601.793788254</v>
      </c>
      <c r="L2330" s="444">
        <f t="shared" ca="1" si="129"/>
        <v>-12621556032.302971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25">
      <c r="G2331" s="459"/>
      <c r="H2331" s="459">
        <v>2324</v>
      </c>
      <c r="I2331" s="444">
        <f t="shared" ca="1" si="130"/>
        <v>-12621556032.302971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-52589816.801262379</v>
      </c>
      <c r="L2331" s="444">
        <f t="shared" ca="1" si="129"/>
        <v>-12674145849.104233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25">
      <c r="G2332" s="459"/>
      <c r="H2332" s="459">
        <v>2325</v>
      </c>
      <c r="I2332" s="444">
        <f t="shared" ca="1" si="130"/>
        <v>-12674145849.104233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-52808941.037934303</v>
      </c>
      <c r="L2332" s="444">
        <f t="shared" ca="1" si="129"/>
        <v>-12726954790.142166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25">
      <c r="G2333" s="459"/>
      <c r="H2333" s="459">
        <v>2326</v>
      </c>
      <c r="I2333" s="444">
        <f t="shared" ca="1" si="130"/>
        <v>-12726954790.142166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-53028978.292259023</v>
      </c>
      <c r="L2333" s="444">
        <f t="shared" ca="1" si="129"/>
        <v>-12779983768.434425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25">
      <c r="G2334" s="459"/>
      <c r="H2334" s="459">
        <v>2327</v>
      </c>
      <c r="I2334" s="444">
        <f t="shared" ca="1" si="130"/>
        <v>-12779983768.434425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-53249932.368476771</v>
      </c>
      <c r="L2334" s="444">
        <f t="shared" ca="1" si="129"/>
        <v>-12833233700.802902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25">
      <c r="G2335" s="459"/>
      <c r="H2335" s="459">
        <v>2328</v>
      </c>
      <c r="I2335" s="444">
        <f t="shared" ca="1" si="130"/>
        <v>-12833233700.802902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-53471807.086678758</v>
      </c>
      <c r="L2335" s="444">
        <f t="shared" ca="1" si="129"/>
        <v>-12886705507.889582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25">
      <c r="G2336" s="459"/>
      <c r="H2336" s="459">
        <v>2329</v>
      </c>
      <c r="I2336" s="444">
        <f t="shared" ca="1" si="130"/>
        <v>-12886705507.889582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-53694606.282873258</v>
      </c>
      <c r="L2336" s="444">
        <f t="shared" ca="1" si="129"/>
        <v>-12940400114.172455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25">
      <c r="G2337" s="459"/>
      <c r="H2337" s="459">
        <v>2330</v>
      </c>
      <c r="I2337" s="444">
        <f t="shared" ca="1" si="130"/>
        <v>-12940400114.172455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-53918333.809051894</v>
      </c>
      <c r="L2337" s="444">
        <f t="shared" ca="1" si="129"/>
        <v>-12994318447.981506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25">
      <c r="G2338" s="459"/>
      <c r="H2338" s="459">
        <v>2331</v>
      </c>
      <c r="I2338" s="444">
        <f t="shared" ca="1" si="130"/>
        <v>-12994318447.981506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-54142993.533256277</v>
      </c>
      <c r="L2338" s="444">
        <f t="shared" ca="1" si="129"/>
        <v>-13048461441.514763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25">
      <c r="G2339" s="459"/>
      <c r="H2339" s="459">
        <v>2332</v>
      </c>
      <c r="I2339" s="444">
        <f t="shared" ca="1" si="130"/>
        <v>-13048461441.514763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-54368589.339644842</v>
      </c>
      <c r="L2339" s="444">
        <f t="shared" ca="1" si="129"/>
        <v>-13102830030.854408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25">
      <c r="G2340" s="459"/>
      <c r="H2340" s="459">
        <v>2333</v>
      </c>
      <c r="I2340" s="444">
        <f t="shared" ca="1" si="130"/>
        <v>-13102830030.854408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-54595125.128560036</v>
      </c>
      <c r="L2340" s="444">
        <f t="shared" ca="1" si="129"/>
        <v>-13157425155.982967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25">
      <c r="G2341" s="459"/>
      <c r="H2341" s="459">
        <v>2334</v>
      </c>
      <c r="I2341" s="444">
        <f t="shared" ca="1" si="130"/>
        <v>-13157425155.982967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-54822604.816595696</v>
      </c>
      <c r="L2341" s="444">
        <f t="shared" ca="1" si="129"/>
        <v>-13212247760.799562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25">
      <c r="G2342" s="459"/>
      <c r="H2342" s="459">
        <v>2335</v>
      </c>
      <c r="I2342" s="444">
        <f t="shared" ca="1" si="130"/>
        <v>-13212247760.799562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-55051032.336664841</v>
      </c>
      <c r="L2342" s="444">
        <f t="shared" ca="1" si="129"/>
        <v>-13267298793.136227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25">
      <c r="G2343" s="459"/>
      <c r="H2343" s="459">
        <v>2336</v>
      </c>
      <c r="I2343" s="444">
        <f t="shared" ca="1" si="130"/>
        <v>-13267298793.136227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-55280411.638067611</v>
      </c>
      <c r="L2343" s="444">
        <f t="shared" ca="1" si="129"/>
        <v>-13322579204.774294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25">
      <c r="G2344" s="459"/>
      <c r="H2344" s="459">
        <v>2337</v>
      </c>
      <c r="I2344" s="444">
        <f t="shared" ca="1" si="130"/>
        <v>-13322579204.774294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-55510746.686559558</v>
      </c>
      <c r="L2344" s="444">
        <f t="shared" ca="1" si="129"/>
        <v>-13378089951.460854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25">
      <c r="G2345" s="459"/>
      <c r="H2345" s="459">
        <v>2338</v>
      </c>
      <c r="I2345" s="444">
        <f t="shared" ca="1" si="130"/>
        <v>-13378089951.460854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-55742041.464420222</v>
      </c>
      <c r="L2345" s="444">
        <f t="shared" ca="1" si="129"/>
        <v>-13433831992.925274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25">
      <c r="G2346" s="459"/>
      <c r="H2346" s="459">
        <v>2339</v>
      </c>
      <c r="I2346" s="444">
        <f t="shared" ca="1" si="130"/>
        <v>-13433831992.925274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-55974299.970521972</v>
      </c>
      <c r="L2346" s="444">
        <f t="shared" ca="1" si="129"/>
        <v>-13489806292.895796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25">
      <c r="G2347" s="459"/>
      <c r="H2347" s="459">
        <v>2340</v>
      </c>
      <c r="I2347" s="444">
        <f t="shared" ca="1" si="130"/>
        <v>-13489806292.895796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-56207526.220399156</v>
      </c>
      <c r="L2347" s="444">
        <f t="shared" ca="1" si="129"/>
        <v>-13546013819.116196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25">
      <c r="G2348" s="459"/>
      <c r="H2348" s="459">
        <v>2341</v>
      </c>
      <c r="I2348" s="444">
        <f t="shared" ca="1" si="130"/>
        <v>-13546013819.116196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-56441724.246317483</v>
      </c>
      <c r="L2348" s="444">
        <f t="shared" ca="1" si="129"/>
        <v>-13602455543.362513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25">
      <c r="G2349" s="459"/>
      <c r="H2349" s="459">
        <v>2342</v>
      </c>
      <c r="I2349" s="444">
        <f t="shared" ca="1" si="130"/>
        <v>-13602455543.362513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-56676898.097343802</v>
      </c>
      <c r="L2349" s="444">
        <f t="shared" ca="1" si="129"/>
        <v>-13659132441.459856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25">
      <c r="G2350" s="459"/>
      <c r="H2350" s="459">
        <v>2343</v>
      </c>
      <c r="I2350" s="444">
        <f t="shared" ca="1" si="130"/>
        <v>-13659132441.459856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-56913051.839416064</v>
      </c>
      <c r="L2350" s="444">
        <f t="shared" ca="1" si="129"/>
        <v>-13716045493.299273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25">
      <c r="G2351" s="459"/>
      <c r="H2351" s="459">
        <v>2344</v>
      </c>
      <c r="I2351" s="444">
        <f t="shared" ca="1" si="130"/>
        <v>-13716045493.299273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-57150189.555413626</v>
      </c>
      <c r="L2351" s="444">
        <f t="shared" ca="1" si="129"/>
        <v>-13773195682.854687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25">
      <c r="G2352" s="459"/>
      <c r="H2352" s="459">
        <v>2345</v>
      </c>
      <c r="I2352" s="444">
        <f t="shared" ca="1" si="130"/>
        <v>-13773195682.854687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-57388315.345227867</v>
      </c>
      <c r="L2352" s="444">
        <f t="shared" ca="1" si="129"/>
        <v>-13830583998.199915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25">
      <c r="G2353" s="459"/>
      <c r="H2353" s="459">
        <v>2346</v>
      </c>
      <c r="I2353" s="444">
        <f t="shared" ca="1" si="130"/>
        <v>-13830583998.199915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-57627433.32583297</v>
      </c>
      <c r="L2353" s="444">
        <f t="shared" ca="1" si="129"/>
        <v>-13888211431.525747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25">
      <c r="G2354" s="459"/>
      <c r="H2354" s="459">
        <v>2347</v>
      </c>
      <c r="I2354" s="444">
        <f t="shared" ca="1" si="130"/>
        <v>-13888211431.525747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-57867547.631357275</v>
      </c>
      <c r="L2354" s="444">
        <f t="shared" ca="1" si="129"/>
        <v>-13946078979.157104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25">
      <c r="G2355" s="459"/>
      <c r="H2355" s="459">
        <v>2348</v>
      </c>
      <c r="I2355" s="444">
        <f t="shared" ca="1" si="130"/>
        <v>-13946078979.157104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-58108662.413154602</v>
      </c>
      <c r="L2355" s="444">
        <f t="shared" ca="1" si="129"/>
        <v>-14004187641.570259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25">
      <c r="G2356" s="459"/>
      <c r="H2356" s="459">
        <v>2349</v>
      </c>
      <c r="I2356" s="444">
        <f t="shared" ca="1" si="130"/>
        <v>-14004187641.570259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-58350781.839876071</v>
      </c>
      <c r="L2356" s="444">
        <f t="shared" ca="1" si="129"/>
        <v>-14062538423.410135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25">
      <c r="G2357" s="459"/>
      <c r="H2357" s="459">
        <v>2350</v>
      </c>
      <c r="I2357" s="444">
        <f t="shared" ca="1" si="130"/>
        <v>-14062538423.410135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-58593910.097542226</v>
      </c>
      <c r="L2357" s="444">
        <f t="shared" ca="1" si="129"/>
        <v>-14121132333.507677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25">
      <c r="G2358" s="459"/>
      <c r="H2358" s="459">
        <v>2351</v>
      </c>
      <c r="I2358" s="444">
        <f t="shared" ca="1" si="130"/>
        <v>-14121132333.507677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-58838051.38961532</v>
      </c>
      <c r="L2358" s="444">
        <f t="shared" ca="1" si="129"/>
        <v>-14179970384.897293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25">
      <c r="G2359" s="459"/>
      <c r="H2359" s="459">
        <v>2352</v>
      </c>
      <c r="I2359" s="444">
        <f t="shared" ca="1" si="130"/>
        <v>-14179970384.897293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-59083209.937072054</v>
      </c>
      <c r="L2359" s="444">
        <f t="shared" ca="1" si="129"/>
        <v>-14239053594.834366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25">
      <c r="G2360" s="459"/>
      <c r="H2360" s="459">
        <v>2353</v>
      </c>
      <c r="I2360" s="444">
        <f t="shared" ca="1" si="130"/>
        <v>-14239053594.834366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-59329389.978476532</v>
      </c>
      <c r="L2360" s="444">
        <f t="shared" ca="1" si="129"/>
        <v>-14298382984.812843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25">
      <c r="G2361" s="459"/>
      <c r="H2361" s="459">
        <v>2354</v>
      </c>
      <c r="I2361" s="444">
        <f t="shared" ca="1" si="130"/>
        <v>-14298382984.812843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-59576595.770053521</v>
      </c>
      <c r="L2361" s="444">
        <f t="shared" ca="1" si="129"/>
        <v>-14357959580.582897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25">
      <c r="G2362" s="459"/>
      <c r="H2362" s="459">
        <v>2355</v>
      </c>
      <c r="I2362" s="444">
        <f t="shared" ca="1" si="130"/>
        <v>-14357959580.582897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-59824831.585762069</v>
      </c>
      <c r="L2362" s="444">
        <f t="shared" ca="1" si="129"/>
        <v>-14417784412.168659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25">
      <c r="G2363" s="459"/>
      <c r="H2363" s="459">
        <v>2356</v>
      </c>
      <c r="I2363" s="444">
        <f t="shared" ca="1" si="130"/>
        <v>-14417784412.168659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-60074101.717369422</v>
      </c>
      <c r="L2363" s="444">
        <f t="shared" ca="1" si="129"/>
        <v>-14477858513.886028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25">
      <c r="G2364" s="459"/>
      <c r="H2364" s="459">
        <v>2357</v>
      </c>
      <c r="I2364" s="444">
        <f t="shared" ca="1" si="130"/>
        <v>-14477858513.886028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-60324410.474525116</v>
      </c>
      <c r="L2364" s="444">
        <f t="shared" ca="1" si="129"/>
        <v>-14538182924.360554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25">
      <c r="G2365" s="459"/>
      <c r="H2365" s="459">
        <v>2358</v>
      </c>
      <c r="I2365" s="444">
        <f t="shared" ca="1" si="130"/>
        <v>-14538182924.360554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-60575762.184835635</v>
      </c>
      <c r="L2365" s="444">
        <f t="shared" ca="1" si="129"/>
        <v>-14598758686.545389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25">
      <c r="G2366" s="459"/>
      <c r="H2366" s="459">
        <v>2359</v>
      </c>
      <c r="I2366" s="444">
        <f t="shared" ca="1" si="130"/>
        <v>-14598758686.545389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-60828161.19393912</v>
      </c>
      <c r="L2366" s="444">
        <f t="shared" ca="1" si="129"/>
        <v>-14659586847.739328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25">
      <c r="G2367" s="459"/>
      <c r="H2367" s="459">
        <v>2360</v>
      </c>
      <c r="I2367" s="444">
        <f t="shared" ca="1" si="130"/>
        <v>-14659586847.739328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-61081611.865580536</v>
      </c>
      <c r="L2367" s="444">
        <f t="shared" ca="1" si="129"/>
        <v>-14720668459.604908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25">
      <c r="G2368" s="459"/>
      <c r="H2368" s="459">
        <v>2361</v>
      </c>
      <c r="I2368" s="444">
        <f t="shared" ca="1" si="130"/>
        <v>-14720668459.604908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-61336118.581687115</v>
      </c>
      <c r="L2368" s="444">
        <f t="shared" ca="1" si="129"/>
        <v>-14782004578.186596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25">
      <c r="G2369" s="459"/>
      <c r="H2369" s="459">
        <v>2362</v>
      </c>
      <c r="I2369" s="444">
        <f t="shared" ca="1" si="130"/>
        <v>-14782004578.186596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-61591685.74244415</v>
      </c>
      <c r="L2369" s="444">
        <f t="shared" ca="1" si="129"/>
        <v>-14843596263.929041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25">
      <c r="G2370" s="459"/>
      <c r="H2370" s="459">
        <v>2363</v>
      </c>
      <c r="I2370" s="444">
        <f t="shared" ca="1" si="130"/>
        <v>-14843596263.929041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-61848317.766371012</v>
      </c>
      <c r="L2370" s="444">
        <f t="shared" ca="1" si="129"/>
        <v>-14905444581.695412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25">
      <c r="G2371" s="459"/>
      <c r="H2371" s="459">
        <v>2364</v>
      </c>
      <c r="I2371" s="444">
        <f t="shared" ca="1" si="130"/>
        <v>-14905444581.695412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-62106019.090397559</v>
      </c>
      <c r="L2371" s="444">
        <f t="shared" ca="1" si="129"/>
        <v>-14967550600.785809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25">
      <c r="G2372" s="459"/>
      <c r="H2372" s="459">
        <v>2365</v>
      </c>
      <c r="I2372" s="444">
        <f t="shared" ca="1" si="130"/>
        <v>-14967550600.785809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-62364794.169940874</v>
      </c>
      <c r="L2372" s="444">
        <f t="shared" ca="1" si="129"/>
        <v>-15029915394.95575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25">
      <c r="G2373" s="459"/>
      <c r="H2373" s="459">
        <v>2366</v>
      </c>
      <c r="I2373" s="444">
        <f t="shared" ca="1" si="130"/>
        <v>-15029915394.95575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-62624647.4789823</v>
      </c>
      <c r="L2373" s="444">
        <f t="shared" ca="1" si="129"/>
        <v>-15092540042.434732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25">
      <c r="G2374" s="459"/>
      <c r="H2374" s="459">
        <v>2367</v>
      </c>
      <c r="I2374" s="444">
        <f t="shared" ca="1" si="130"/>
        <v>-15092540042.434732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-62885583.510144718</v>
      </c>
      <c r="L2374" s="444">
        <f t="shared" ca="1" si="129"/>
        <v>-15155425625.944878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25">
      <c r="G2375" s="459"/>
      <c r="H2375" s="459">
        <v>2368</v>
      </c>
      <c r="I2375" s="444">
        <f t="shared" ca="1" si="130"/>
        <v>-15155425625.944878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-63147606.774770319</v>
      </c>
      <c r="L2375" s="444">
        <f t="shared" ca="1" si="129"/>
        <v>-15218573232.719648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25">
      <c r="G2376" s="459"/>
      <c r="H2376" s="459">
        <v>2369</v>
      </c>
      <c r="I2376" s="444">
        <f t="shared" ca="1" si="130"/>
        <v>-15218573232.719648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-63410721.802998535</v>
      </c>
      <c r="L2376" s="444">
        <f t="shared" ca="1" si="129"/>
        <v>-15281983954.522646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25">
      <c r="G2377" s="459"/>
      <c r="H2377" s="459">
        <v>2370</v>
      </c>
      <c r="I2377" s="444">
        <f t="shared" ca="1" si="130"/>
        <v>-15281983954.522646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-63674933.143844366</v>
      </c>
      <c r="L2377" s="444">
        <f t="shared" ca="1" si="129"/>
        <v>-15345658887.666491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25">
      <c r="G2378" s="459"/>
      <c r="H2378" s="459">
        <v>2371</v>
      </c>
      <c r="I2378" s="444">
        <f t="shared" ca="1" si="130"/>
        <v>-15345658887.666491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-63940245.365277044</v>
      </c>
      <c r="L2378" s="444">
        <f t="shared" ca="1" si="129"/>
        <v>-15409599133.031767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25">
      <c r="G2379" s="459"/>
      <c r="H2379" s="459">
        <v>2372</v>
      </c>
      <c r="I2379" s="444">
        <f t="shared" ca="1" si="130"/>
        <v>-15409599133.031767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-64206663.054299034</v>
      </c>
      <c r="L2379" s="444">
        <f t="shared" ca="1" si="129"/>
        <v>-15473805796.086065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25">
      <c r="G2380" s="459"/>
      <c r="H2380" s="459">
        <v>2373</v>
      </c>
      <c r="I2380" s="444">
        <f t="shared" ca="1" si="130"/>
        <v>-15473805796.086065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-64474190.817025274</v>
      </c>
      <c r="L2380" s="444">
        <f t="shared" ca="1" si="129"/>
        <v>-15538279986.903091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25">
      <c r="G2381" s="459"/>
      <c r="H2381" s="459">
        <v>2374</v>
      </c>
      <c r="I2381" s="444">
        <f t="shared" ca="1" si="130"/>
        <v>-15538279986.903091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-64742833.278762877</v>
      </c>
      <c r="L2381" s="444">
        <f t="shared" ca="1" si="129"/>
        <v>-15603022820.181854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25">
      <c r="G2382" s="459"/>
      <c r="H2382" s="459">
        <v>2375</v>
      </c>
      <c r="I2382" s="444">
        <f t="shared" ca="1" si="130"/>
        <v>-15603022820.181854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-65012595.08409106</v>
      </c>
      <c r="L2382" s="444">
        <f t="shared" ca="1" si="129"/>
        <v>-15668035415.265945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25">
      <c r="G2383" s="459"/>
      <c r="H2383" s="459">
        <v>2376</v>
      </c>
      <c r="I2383" s="444">
        <f t="shared" ca="1" si="130"/>
        <v>-15668035415.265945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-65283480.896941438</v>
      </c>
      <c r="L2383" s="444">
        <f t="shared" ca="1" si="129"/>
        <v>-15733318896.162888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25">
      <c r="G2384" s="459"/>
      <c r="H2384" s="459">
        <v>2377</v>
      </c>
      <c r="I2384" s="444">
        <f t="shared" ca="1" si="130"/>
        <v>-15733318896.162888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-65555495.400678694</v>
      </c>
      <c r="L2384" s="444">
        <f t="shared" ca="1" si="129"/>
        <v>-15798874391.563566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25">
      <c r="G2385" s="459"/>
      <c r="H2385" s="459">
        <v>2378</v>
      </c>
      <c r="I2385" s="444">
        <f t="shared" ca="1" si="130"/>
        <v>-15798874391.563566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-65828643.298181534</v>
      </c>
      <c r="L2385" s="444">
        <f t="shared" ca="1" si="129"/>
        <v>-15864703034.861748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25">
      <c r="G2386" s="459"/>
      <c r="H2386" s="459">
        <v>2379</v>
      </c>
      <c r="I2386" s="444">
        <f t="shared" ca="1" si="130"/>
        <v>-15864703034.861748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-66102929.311923951</v>
      </c>
      <c r="L2386" s="444">
        <f t="shared" ca="1" si="129"/>
        <v>-15930805964.173672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25">
      <c r="G2387" s="459"/>
      <c r="H2387" s="459">
        <v>2380</v>
      </c>
      <c r="I2387" s="444">
        <f t="shared" ca="1" si="130"/>
        <v>-15930805964.173672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-66378358.184056967</v>
      </c>
      <c r="L2387" s="444">
        <f t="shared" ca="1" si="129"/>
        <v>-15997184322.357729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25">
      <c r="G2388" s="459"/>
      <c r="H2388" s="459">
        <v>2381</v>
      </c>
      <c r="I2388" s="444">
        <f t="shared" ca="1" si="130"/>
        <v>-15997184322.357729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-66654934.676490538</v>
      </c>
      <c r="L2388" s="444">
        <f t="shared" ca="1" si="129"/>
        <v>-16063839257.03422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25">
      <c r="G2389" s="459"/>
      <c r="H2389" s="459">
        <v>2382</v>
      </c>
      <c r="I2389" s="444">
        <f t="shared" ca="1" si="130"/>
        <v>-16063839257.03422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-66932663.570975922</v>
      </c>
      <c r="L2389" s="444">
        <f t="shared" ca="1" si="129"/>
        <v>-16130771920.605196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25">
      <c r="G2390" s="459"/>
      <c r="H2390" s="459">
        <v>2383</v>
      </c>
      <c r="I2390" s="444">
        <f t="shared" ca="1" si="130"/>
        <v>-16130771920.605196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-67211549.669188321</v>
      </c>
      <c r="L2390" s="444">
        <f t="shared" ca="1" si="129"/>
        <v>-16197983470.274384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25">
      <c r="G2391" s="459"/>
      <c r="H2391" s="459">
        <v>2384</v>
      </c>
      <c r="I2391" s="444">
        <f t="shared" ca="1" si="130"/>
        <v>-16197983470.274384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-67491597.792809933</v>
      </c>
      <c r="L2391" s="444">
        <f t="shared" ca="1" si="129"/>
        <v>-16265475068.067194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25">
      <c r="G2392" s="459"/>
      <c r="H2392" s="459">
        <v>2385</v>
      </c>
      <c r="I2392" s="444">
        <f t="shared" ca="1" si="130"/>
        <v>-16265475068.067194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-67772812.783613309</v>
      </c>
      <c r="L2392" s="444">
        <f t="shared" ca="1" si="129"/>
        <v>-16333247880.850807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25">
      <c r="G2393" s="459"/>
      <c r="H2393" s="459">
        <v>2386</v>
      </c>
      <c r="I2393" s="444">
        <f t="shared" ca="1" si="130"/>
        <v>-16333247880.850807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-68055199.503545016</v>
      </c>
      <c r="L2393" s="444">
        <f t="shared" ca="1" si="129"/>
        <v>-16401303080.354353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25">
      <c r="G2394" s="459"/>
      <c r="H2394" s="459">
        <v>2387</v>
      </c>
      <c r="I2394" s="444">
        <f t="shared" ca="1" si="130"/>
        <v>-16401303080.354353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-68338762.834809795</v>
      </c>
      <c r="L2394" s="444">
        <f t="shared" ca="1" si="129"/>
        <v>-16469641843.189163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25">
      <c r="G2395" s="459"/>
      <c r="H2395" s="459">
        <v>2388</v>
      </c>
      <c r="I2395" s="444">
        <f t="shared" ca="1" si="130"/>
        <v>-16469641843.189163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-68623507.679954842</v>
      </c>
      <c r="L2395" s="444">
        <f t="shared" ca="1" si="129"/>
        <v>-16538265350.869118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25">
      <c r="G2396" s="459"/>
      <c r="H2396" s="459">
        <v>2389</v>
      </c>
      <c r="I2396" s="444">
        <f t="shared" ca="1" si="130"/>
        <v>-16538265350.869118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-68909438.961954653</v>
      </c>
      <c r="L2396" s="444">
        <f t="shared" ca="1" si="129"/>
        <v>-16607174789.831072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25">
      <c r="G2397" s="459"/>
      <c r="H2397" s="459">
        <v>2390</v>
      </c>
      <c r="I2397" s="444">
        <f t="shared" ca="1" si="130"/>
        <v>-16607174789.831072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-69196561.624296129</v>
      </c>
      <c r="L2397" s="444">
        <f t="shared" ca="1" si="129"/>
        <v>-16676371351.455368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25">
      <c r="G2398" s="459"/>
      <c r="H2398" s="459">
        <v>2391</v>
      </c>
      <c r="I2398" s="444">
        <f t="shared" ca="1" si="130"/>
        <v>-16676371351.455368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-69484880.631064028</v>
      </c>
      <c r="L2398" s="444">
        <f t="shared" ca="1" si="129"/>
        <v>-16745856232.086432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25">
      <c r="G2399" s="459"/>
      <c r="H2399" s="459">
        <v>2392</v>
      </c>
      <c r="I2399" s="444">
        <f t="shared" ca="1" si="130"/>
        <v>-16745856232.086432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-69774400.967026785</v>
      </c>
      <c r="L2399" s="444">
        <f t="shared" ca="1" si="129"/>
        <v>-16815630633.053459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25">
      <c r="G2400" s="459"/>
      <c r="H2400" s="459">
        <v>2393</v>
      </c>
      <c r="I2400" s="444">
        <f t="shared" ca="1" si="130"/>
        <v>-16815630633.053459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-70065127.637722731</v>
      </c>
      <c r="L2400" s="444">
        <f t="shared" ca="1" si="129"/>
        <v>-16885695760.691181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25">
      <c r="G2401" s="459"/>
      <c r="H2401" s="459">
        <v>2394</v>
      </c>
      <c r="I2401" s="444">
        <f t="shared" ca="1" si="130"/>
        <v>-16885695760.691181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-70357065.669546589</v>
      </c>
      <c r="L2401" s="444">
        <f t="shared" ca="1" si="129"/>
        <v>-16956052826.360727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25">
      <c r="G2402" s="459"/>
      <c r="H2402" s="459">
        <v>2395</v>
      </c>
      <c r="I2402" s="444">
        <f t="shared" ca="1" si="130"/>
        <v>-16956052826.360727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-70650220.10983637</v>
      </c>
      <c r="L2402" s="444">
        <f t="shared" ca="1" si="129"/>
        <v>-17026703046.470564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25">
      <c r="G2403" s="459"/>
      <c r="H2403" s="459">
        <v>2396</v>
      </c>
      <c r="I2403" s="444">
        <f t="shared" ca="1" si="130"/>
        <v>-17026703046.470564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-70944596.026960671</v>
      </c>
      <c r="L2403" s="444">
        <f t="shared" ca="1" si="129"/>
        <v>-17097647642.497524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25">
      <c r="G2404" s="459"/>
      <c r="H2404" s="459">
        <v>2397</v>
      </c>
      <c r="I2404" s="444">
        <f t="shared" ca="1" si="130"/>
        <v>-17097647642.497524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-71240198.510406345</v>
      </c>
      <c r="L2404" s="444">
        <f t="shared" ca="1" si="129"/>
        <v>-17168887841.007931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25">
      <c r="G2405" s="459"/>
      <c r="H2405" s="459">
        <v>2398</v>
      </c>
      <c r="I2405" s="444">
        <f t="shared" ca="1" si="130"/>
        <v>-17168887841.007931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-71537032.67086637</v>
      </c>
      <c r="L2405" s="444">
        <f t="shared" ca="1" si="129"/>
        <v>-17240424873.678799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25">
      <c r="G2406" s="459"/>
      <c r="H2406" s="459">
        <v>2399</v>
      </c>
      <c r="I2406" s="444">
        <f t="shared" ca="1" si="130"/>
        <v>-17240424873.678799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-71835103.640328333</v>
      </c>
      <c r="L2406" s="444">
        <f t="shared" ca="1" si="129"/>
        <v>-17312259977.319126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25">
      <c r="G2407" s="459"/>
      <c r="H2407" s="459">
        <v>2400</v>
      </c>
      <c r="I2407" s="444">
        <f t="shared" ca="1" si="130"/>
        <v>-17312259977.319126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-72134416.572163031</v>
      </c>
      <c r="L2407" s="444">
        <f t="shared" ca="1" si="129"/>
        <v>-17384394393.891289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25">
      <c r="G2408" s="459"/>
      <c r="H2408" s="459">
        <v>2401</v>
      </c>
      <c r="I2408" s="444">
        <f t="shared" ca="1" si="130"/>
        <v>-17384394393.891289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-72434976.6412137</v>
      </c>
      <c r="L2408" s="444">
        <f t="shared" ca="1" si="129"/>
        <v>-17456829370.532501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25">
      <c r="G2409" s="459"/>
      <c r="H2409" s="459">
        <v>2402</v>
      </c>
      <c r="I2409" s="444">
        <f t="shared" ca="1" si="130"/>
        <v>-17456829370.532501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-72736789.043885425</v>
      </c>
      <c r="L2409" s="444">
        <f t="shared" ca="1" si="129"/>
        <v>-17529566159.576385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25">
      <c r="G2410" s="459"/>
      <c r="H2410" s="459">
        <v>2403</v>
      </c>
      <c r="I2410" s="444">
        <f t="shared" ca="1" si="130"/>
        <v>-17529566159.576385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-73039858.998234943</v>
      </c>
      <c r="L2410" s="444">
        <f t="shared" ca="1" si="129"/>
        <v>-17602606018.574619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25">
      <c r="G2411" s="459"/>
      <c r="H2411" s="459">
        <v>2404</v>
      </c>
      <c r="I2411" s="444">
        <f t="shared" ca="1" si="130"/>
        <v>-17602606018.574619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-73344191.744060919</v>
      </c>
      <c r="L2411" s="444">
        <f t="shared" ca="1" si="129"/>
        <v>-17675950210.31868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25">
      <c r="G2412" s="459"/>
      <c r="H2412" s="459">
        <v>2405</v>
      </c>
      <c r="I2412" s="444">
        <f t="shared" ca="1" si="130"/>
        <v>-17675950210.31868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-73649792.542994499</v>
      </c>
      <c r="L2412" s="444">
        <f t="shared" ca="1" si="129"/>
        <v>-17749600002.861675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25">
      <c r="G2413" s="459"/>
      <c r="H2413" s="459">
        <v>2406</v>
      </c>
      <c r="I2413" s="444">
        <f t="shared" ca="1" si="130"/>
        <v>-17749600002.861675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-73956666.678590313</v>
      </c>
      <c r="L2413" s="444">
        <f t="shared" ca="1" si="129"/>
        <v>-17823556669.540264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25">
      <c r="G2414" s="459"/>
      <c r="H2414" s="459">
        <v>2407</v>
      </c>
      <c r="I2414" s="444">
        <f t="shared" ca="1" si="130"/>
        <v>-17823556669.540264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-74264819.456417769</v>
      </c>
      <c r="L2414" s="444">
        <f t="shared" ca="1" si="129"/>
        <v>-17897821488.996681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25">
      <c r="G2415" s="459"/>
      <c r="H2415" s="459">
        <v>2408</v>
      </c>
      <c r="I2415" s="444">
        <f t="shared" ca="1" si="130"/>
        <v>-17897821488.996681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-74574256.204152837</v>
      </c>
      <c r="L2415" s="444">
        <f t="shared" ca="1" si="129"/>
        <v>-17972395745.200832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25">
      <c r="G2416" s="459"/>
      <c r="H2416" s="459">
        <v>2409</v>
      </c>
      <c r="I2416" s="444">
        <f t="shared" ca="1" si="130"/>
        <v>-17972395745.200832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-74884982.271670133</v>
      </c>
      <c r="L2416" s="444">
        <f t="shared" ca="1" si="129"/>
        <v>-18047280727.472504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25">
      <c r="G2417" s="459"/>
      <c r="H2417" s="459">
        <v>2410</v>
      </c>
      <c r="I2417" s="444">
        <f t="shared" ca="1" si="130"/>
        <v>-18047280727.472504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-75197003.031135425</v>
      </c>
      <c r="L2417" s="444">
        <f t="shared" ca="1" si="129"/>
        <v>-18122477730.503639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25">
      <c r="G2418" s="459"/>
      <c r="H2418" s="459">
        <v>2411</v>
      </c>
      <c r="I2418" s="444">
        <f t="shared" ca="1" si="130"/>
        <v>-18122477730.503639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-75510323.877098501</v>
      </c>
      <c r="L2418" s="444">
        <f t="shared" ca="1" si="129"/>
        <v>-18197988054.380737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25">
      <c r="G2419" s="459"/>
      <c r="H2419" s="459">
        <v>2412</v>
      </c>
      <c r="I2419" s="444">
        <f t="shared" ca="1" si="130"/>
        <v>-18197988054.380737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-75824950.226586401</v>
      </c>
      <c r="L2419" s="444">
        <f t="shared" ca="1" si="129"/>
        <v>-18273813004.607323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25">
      <c r="G2420" s="459"/>
      <c r="H2420" s="459">
        <v>2413</v>
      </c>
      <c r="I2420" s="444">
        <f t="shared" ca="1" si="130"/>
        <v>-18273813004.607323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-76140887.519197181</v>
      </c>
      <c r="L2420" s="444">
        <f t="shared" ca="1" si="129"/>
        <v>-18349953892.126518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25">
      <c r="G2421" s="459"/>
      <c r="H2421" s="459">
        <v>2414</v>
      </c>
      <c r="I2421" s="444">
        <f t="shared" ca="1" si="130"/>
        <v>-18349953892.126518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-76458141.217193827</v>
      </c>
      <c r="L2421" s="444">
        <f t="shared" ca="1" si="129"/>
        <v>-18426412033.343712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25">
      <c r="G2422" s="459"/>
      <c r="H2422" s="459">
        <v>2415</v>
      </c>
      <c r="I2422" s="444">
        <f t="shared" ca="1" si="130"/>
        <v>-18426412033.343712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-76776716.805598795</v>
      </c>
      <c r="L2422" s="444">
        <f t="shared" ca="1" si="129"/>
        <v>-18503188750.149311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25">
      <c r="G2423" s="459"/>
      <c r="H2423" s="459">
        <v>2416</v>
      </c>
      <c r="I2423" s="444">
        <f t="shared" ca="1" si="130"/>
        <v>-18503188750.149311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-77096619.792288795</v>
      </c>
      <c r="L2423" s="444">
        <f t="shared" ca="1" si="129"/>
        <v>-18580285369.941601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25">
      <c r="G2424" s="459"/>
      <c r="H2424" s="459">
        <v>2417</v>
      </c>
      <c r="I2424" s="444">
        <f t="shared" ca="1" si="130"/>
        <v>-18580285369.941601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-77417855.708090007</v>
      </c>
      <c r="L2424" s="444">
        <f t="shared" ca="1" si="129"/>
        <v>-18657703225.649693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25">
      <c r="G2425" s="459"/>
      <c r="H2425" s="459">
        <v>2418</v>
      </c>
      <c r="I2425" s="444">
        <f t="shared" ca="1" si="130"/>
        <v>-18657703225.649693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-77740430.106873721</v>
      </c>
      <c r="L2425" s="444">
        <f t="shared" ca="1" si="129"/>
        <v>-18735443655.756565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25">
      <c r="G2426" s="459"/>
      <c r="H2426" s="459">
        <v>2419</v>
      </c>
      <c r="I2426" s="444">
        <f t="shared" ca="1" si="130"/>
        <v>-18735443655.756565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-78064348.565652356</v>
      </c>
      <c r="L2426" s="444">
        <f t="shared" ca="1" si="129"/>
        <v>-18813508004.322216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25">
      <c r="G2427" s="459"/>
      <c r="H2427" s="459">
        <v>2420</v>
      </c>
      <c r="I2427" s="444">
        <f t="shared" ca="1" si="130"/>
        <v>-18813508004.322216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-78389616.684675902</v>
      </c>
      <c r="L2427" s="444">
        <f t="shared" ca="1" si="129"/>
        <v>-18891897621.006893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25">
      <c r="G2428" s="459"/>
      <c r="H2428" s="459">
        <v>2421</v>
      </c>
      <c r="I2428" s="444">
        <f t="shared" ca="1" si="130"/>
        <v>-18891897621.006893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-78716240.08752872</v>
      </c>
      <c r="L2428" s="444">
        <f t="shared" ca="1" si="129"/>
        <v>-18970613861.094421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25">
      <c r="G2429" s="459"/>
      <c r="H2429" s="459">
        <v>2422</v>
      </c>
      <c r="I2429" s="444">
        <f t="shared" ca="1" si="130"/>
        <v>-18970613861.094421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-79044224.421226755</v>
      </c>
      <c r="L2429" s="444">
        <f t="shared" ca="1" si="129"/>
        <v>-19049658085.515648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25">
      <c r="G2430" s="459"/>
      <c r="H2430" s="459">
        <v>2423</v>
      </c>
      <c r="I2430" s="444">
        <f t="shared" ca="1" si="130"/>
        <v>-19049658085.515648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-79373575.356315196</v>
      </c>
      <c r="L2430" s="444">
        <f t="shared" ca="1" si="129"/>
        <v>-19129031660.871964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25">
      <c r="G2431" s="459"/>
      <c r="H2431" s="459">
        <v>2424</v>
      </c>
      <c r="I2431" s="444">
        <f t="shared" ca="1" si="130"/>
        <v>-19129031660.871964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-79704298.586966515</v>
      </c>
      <c r="L2431" s="444">
        <f t="shared" ca="1" si="129"/>
        <v>-19208735959.458931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25">
      <c r="G2432" s="459"/>
      <c r="H2432" s="459">
        <v>2425</v>
      </c>
      <c r="I2432" s="444">
        <f t="shared" ca="1" si="130"/>
        <v>-19208735959.458931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-80036399.831078872</v>
      </c>
      <c r="L2432" s="444">
        <f t="shared" ca="1" si="129"/>
        <v>-19288772359.290009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25">
      <c r="G2433" s="459"/>
      <c r="H2433" s="459">
        <v>2426</v>
      </c>
      <c r="I2433" s="444">
        <f t="shared" ca="1" si="130"/>
        <v>-19288772359.290009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-80369884.830375031</v>
      </c>
      <c r="L2433" s="444">
        <f t="shared" ca="1" si="129"/>
        <v>-19369142244.120384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25">
      <c r="G2434" s="459"/>
      <c r="H2434" s="459">
        <v>2427</v>
      </c>
      <c r="I2434" s="444">
        <f t="shared" ca="1" si="130"/>
        <v>-19369142244.120384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-80704759.350501597</v>
      </c>
      <c r="L2434" s="444">
        <f t="shared" ca="1" si="129"/>
        <v>-19449847003.470886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25">
      <c r="G2435" s="459"/>
      <c r="H2435" s="459">
        <v>2428</v>
      </c>
      <c r="I2435" s="444">
        <f t="shared" ca="1" si="130"/>
        <v>-19449847003.470886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-81041029.181128696</v>
      </c>
      <c r="L2435" s="444">
        <f t="shared" ca="1" si="129"/>
        <v>-19530888032.652016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25">
      <c r="G2436" s="459"/>
      <c r="H2436" s="459">
        <v>2429</v>
      </c>
      <c r="I2436" s="444">
        <f t="shared" ca="1" si="130"/>
        <v>-19530888032.652016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-81378700.13605006</v>
      </c>
      <c r="L2436" s="444">
        <f t="shared" ca="1" si="129"/>
        <v>-19612266732.788067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25">
      <c r="G2437" s="459"/>
      <c r="H2437" s="459">
        <v>2430</v>
      </c>
      <c r="I2437" s="444">
        <f t="shared" ca="1" si="130"/>
        <v>-19612266732.788067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-81717778.053283617</v>
      </c>
      <c r="L2437" s="444">
        <f t="shared" ca="1" si="129"/>
        <v>-19693984510.841351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25">
      <c r="G2438" s="459"/>
      <c r="H2438" s="459">
        <v>2431</v>
      </c>
      <c r="I2438" s="444">
        <f t="shared" ca="1" si="130"/>
        <v>-19693984510.841351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-82058268.795172289</v>
      </c>
      <c r="L2438" s="444">
        <f t="shared" ca="1" si="129"/>
        <v>-19776042779.636524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25">
      <c r="G2439" s="459"/>
      <c r="H2439" s="459">
        <v>2432</v>
      </c>
      <c r="I2439" s="444">
        <f t="shared" ca="1" si="130"/>
        <v>-19776042779.636524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-82400178.24848552</v>
      </c>
      <c r="L2439" s="444">
        <f t="shared" ca="1" si="129"/>
        <v>-19858442957.88501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25">
      <c r="G2440" s="459"/>
      <c r="H2440" s="459">
        <v>2433</v>
      </c>
      <c r="I2440" s="444">
        <f t="shared" ca="1" si="130"/>
        <v>-19858442957.88501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-82743512.324520871</v>
      </c>
      <c r="L2440" s="444">
        <f t="shared" ca="1" si="129"/>
        <v>-19941186470.20953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25">
      <c r="G2441" s="459"/>
      <c r="H2441" s="459">
        <v>2434</v>
      </c>
      <c r="I2441" s="444">
        <f t="shared" ca="1" si="130"/>
        <v>-19941186470.20953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-83088276.959206372</v>
      </c>
      <c r="L2441" s="444">
        <f t="shared" ca="1" si="129"/>
        <v>-20024274747.168736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25">
      <c r="G2442" s="459"/>
      <c r="H2442" s="459">
        <v>2435</v>
      </c>
      <c r="I2442" s="444">
        <f t="shared" ca="1" si="130"/>
        <v>-20024274747.168736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-83434478.113203064</v>
      </c>
      <c r="L2442" s="444">
        <f t="shared" ca="1" si="129"/>
        <v>-20107709225.28194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25">
      <c r="G2443" s="459"/>
      <c r="H2443" s="459">
        <v>2436</v>
      </c>
      <c r="I2443" s="444">
        <f t="shared" ca="1" si="130"/>
        <v>-20107709225.28194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-83782121.772008091</v>
      </c>
      <c r="L2443" s="444">
        <f t="shared" ca="1" si="129"/>
        <v>-20191491347.053947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25">
      <c r="G2444" s="459"/>
      <c r="H2444" s="459">
        <v>2437</v>
      </c>
      <c r="I2444" s="444">
        <f t="shared" ca="1" si="130"/>
        <v>-20191491347.053947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-84131213.946058109</v>
      </c>
      <c r="L2444" s="444">
        <f t="shared" ca="1" si="129"/>
        <v>-20275622561.000004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25">
      <c r="G2445" s="459"/>
      <c r="H2445" s="459">
        <v>2438</v>
      </c>
      <c r="I2445" s="444">
        <f t="shared" ca="1" si="130"/>
        <v>-20275622561.000004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-84481760.670833349</v>
      </c>
      <c r="L2445" s="444">
        <f t="shared" ca="1" si="129"/>
        <v>-20360104321.670837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25">
      <c r="G2446" s="459"/>
      <c r="H2446" s="459">
        <v>2439</v>
      </c>
      <c r="I2446" s="444">
        <f t="shared" ca="1" si="130"/>
        <v>-20360104321.670837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-84833768.006961823</v>
      </c>
      <c r="L2446" s="444">
        <f t="shared" ca="1" si="129"/>
        <v>-20444938089.677799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25">
      <c r="G2447" s="459"/>
      <c r="H2447" s="459">
        <v>2440</v>
      </c>
      <c r="I2447" s="444">
        <f t="shared" ca="1" si="130"/>
        <v>-20444938089.677799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-85187242.040324166</v>
      </c>
      <c r="L2447" s="444">
        <f t="shared" ca="1" si="129"/>
        <v>-20530125331.718124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25">
      <c r="G2448" s="459"/>
      <c r="H2448" s="459">
        <v>2441</v>
      </c>
      <c r="I2448" s="444">
        <f t="shared" ca="1" si="130"/>
        <v>-20530125331.718124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-85542188.882158846</v>
      </c>
      <c r="L2448" s="444">
        <f t="shared" ca="1" si="129"/>
        <v>-20615667520.600285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25">
      <c r="G2449" s="459"/>
      <c r="H2449" s="459">
        <v>2442</v>
      </c>
      <c r="I2449" s="444">
        <f t="shared" ca="1" si="130"/>
        <v>-20615667520.600285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-85898614.669167846</v>
      </c>
      <c r="L2449" s="444">
        <f t="shared" ca="1" si="129"/>
        <v>-20701566135.269451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25">
      <c r="G2450" s="459"/>
      <c r="H2450" s="459">
        <v>2443</v>
      </c>
      <c r="I2450" s="444">
        <f t="shared" ca="1" si="130"/>
        <v>-20701566135.269451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-86256525.563622713</v>
      </c>
      <c r="L2450" s="444">
        <f t="shared" ca="1" si="129"/>
        <v>-20787822660.833073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25">
      <c r="G2451" s="459"/>
      <c r="H2451" s="459">
        <v>2444</v>
      </c>
      <c r="I2451" s="444">
        <f t="shared" ca="1" si="130"/>
        <v>-20787822660.833073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-86615927.753471136</v>
      </c>
      <c r="L2451" s="444">
        <f t="shared" ca="1" si="129"/>
        <v>-20874438588.586544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25">
      <c r="G2452" s="459"/>
      <c r="H2452" s="459">
        <v>2445</v>
      </c>
      <c r="I2452" s="444">
        <f t="shared" ca="1" si="130"/>
        <v>-20874438588.586544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-86976827.452443928</v>
      </c>
      <c r="L2452" s="444">
        <f t="shared" ca="1" si="129"/>
        <v>-20961415416.038986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25">
      <c r="G2453" s="459"/>
      <c r="H2453" s="459">
        <v>2446</v>
      </c>
      <c r="I2453" s="444">
        <f t="shared" ca="1" si="130"/>
        <v>-20961415416.038986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-87339230.900162444</v>
      </c>
      <c r="L2453" s="444">
        <f t="shared" ca="1" si="129"/>
        <v>-21048754646.939148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25">
      <c r="G2454" s="459"/>
      <c r="H2454" s="459">
        <v>2447</v>
      </c>
      <c r="I2454" s="444">
        <f t="shared" ca="1" si="130"/>
        <v>-21048754646.939148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-87703144.362246454</v>
      </c>
      <c r="L2454" s="444">
        <f t="shared" ca="1" si="129"/>
        <v>-21136457791.301395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25">
      <c r="G2455" s="459"/>
      <c r="H2455" s="459">
        <v>2448</v>
      </c>
      <c r="I2455" s="444">
        <f t="shared" ca="1" si="130"/>
        <v>-21136457791.301395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-88068574.130422473</v>
      </c>
      <c r="L2455" s="444">
        <f t="shared" ca="1" si="129"/>
        <v>-21224526365.431816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25">
      <c r="G2456" s="459"/>
      <c r="H2456" s="459">
        <v>2449</v>
      </c>
      <c r="I2456" s="444">
        <f t="shared" ca="1" si="130"/>
        <v>-21224526365.431816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-88435526.522632569</v>
      </c>
      <c r="L2456" s="444">
        <f t="shared" ca="1" si="129"/>
        <v>-21312961891.954449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25">
      <c r="G2457" s="459"/>
      <c r="H2457" s="459">
        <v>2450</v>
      </c>
      <c r="I2457" s="444">
        <f t="shared" ca="1" si="130"/>
        <v>-21312961891.954449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-88804007.883143529</v>
      </c>
      <c r="L2457" s="444">
        <f t="shared" ca="1" si="129"/>
        <v>-21401765899.837593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25">
      <c r="G2458" s="459"/>
      <c r="H2458" s="459">
        <v>2451</v>
      </c>
      <c r="I2458" s="444">
        <f t="shared" ca="1" si="130"/>
        <v>-21401765899.837593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-89174024.582656637</v>
      </c>
      <c r="L2458" s="444">
        <f t="shared" ca="1" si="129"/>
        <v>-21490939924.42025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25">
      <c r="G2459" s="459"/>
      <c r="H2459" s="459">
        <v>2452</v>
      </c>
      <c r="I2459" s="444">
        <f t="shared" ca="1" si="130"/>
        <v>-21490939924.42025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-89545583.018417701</v>
      </c>
      <c r="L2459" s="444">
        <f t="shared" ca="1" si="129"/>
        <v>-21580485507.438667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25">
      <c r="G2460" s="459"/>
      <c r="H2460" s="459">
        <v>2453</v>
      </c>
      <c r="I2460" s="444">
        <f t="shared" ca="1" si="130"/>
        <v>-21580485507.438667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-89918689.614327773</v>
      </c>
      <c r="L2460" s="444">
        <f t="shared" ca="1" si="129"/>
        <v>-21670404197.052994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25">
      <c r="G2461" s="459"/>
      <c r="H2461" s="459">
        <v>2454</v>
      </c>
      <c r="I2461" s="444">
        <f t="shared" ca="1" si="130"/>
        <v>-21670404197.052994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-90293350.821054146</v>
      </c>
      <c r="L2461" s="444">
        <f t="shared" ca="1" si="129"/>
        <v>-21760697547.874046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25">
      <c r="G2462" s="459"/>
      <c r="H2462" s="459">
        <v>2455</v>
      </c>
      <c r="I2462" s="444">
        <f t="shared" ca="1" si="130"/>
        <v>-21760697547.874046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-90669573.116141856</v>
      </c>
      <c r="L2462" s="444">
        <f t="shared" ca="1" si="129"/>
        <v>-21851367120.990189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25">
      <c r="G2463" s="459"/>
      <c r="H2463" s="459">
        <v>2456</v>
      </c>
      <c r="I2463" s="444">
        <f t="shared" ca="1" si="130"/>
        <v>-21851367120.990189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-91047363.004125789</v>
      </c>
      <c r="L2463" s="444">
        <f t="shared" ca="1" si="129"/>
        <v>-21942414483.994316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25">
      <c r="G2464" s="459"/>
      <c r="H2464" s="459">
        <v>2457</v>
      </c>
      <c r="I2464" s="444">
        <f t="shared" ca="1" si="130"/>
        <v>-21942414483.994316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-91426727.016642988</v>
      </c>
      <c r="L2464" s="444">
        <f t="shared" ca="1" si="129"/>
        <v>-22033841211.01096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25">
      <c r="G2465" s="459"/>
      <c r="H2465" s="459">
        <v>2458</v>
      </c>
      <c r="I2465" s="444">
        <f t="shared" ca="1" si="130"/>
        <v>-22033841211.01096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-91807671.712545663</v>
      </c>
      <c r="L2465" s="444">
        <f t="shared" ca="1" si="129"/>
        <v>-22125648882.723507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25">
      <c r="G2466" s="459"/>
      <c r="H2466" s="459">
        <v>2459</v>
      </c>
      <c r="I2466" s="444">
        <f t="shared" ca="1" si="130"/>
        <v>-22125648882.723507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-92190203.678014606</v>
      </c>
      <c r="L2466" s="444">
        <f t="shared" ca="1" si="129"/>
        <v>-22217839086.40152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25">
      <c r="G2467" s="459"/>
      <c r="H2467" s="459">
        <v>2460</v>
      </c>
      <c r="I2467" s="444">
        <f t="shared" ca="1" si="130"/>
        <v>-22217839086.40152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-92574329.526673004</v>
      </c>
      <c r="L2467" s="444">
        <f t="shared" ca="1" si="129"/>
        <v>-22310413415.928192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25">
      <c r="G2468" s="459"/>
      <c r="H2468" s="459">
        <v>2461</v>
      </c>
      <c r="I2468" s="444">
        <f t="shared" ca="1" si="130"/>
        <v>-22310413415.928192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-92960055.899700806</v>
      </c>
      <c r="L2468" s="444">
        <f t="shared" ca="1" si="129"/>
        <v>-22403373471.827892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25">
      <c r="G2469" s="459"/>
      <c r="H2469" s="459">
        <v>2462</v>
      </c>
      <c r="I2469" s="444">
        <f t="shared" ca="1" si="130"/>
        <v>-22403373471.827892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-93347389.46594955</v>
      </c>
      <c r="L2469" s="444">
        <f t="shared" ca="1" si="129"/>
        <v>-22496720861.293842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25">
      <c r="G2470" s="459"/>
      <c r="H2470" s="459">
        <v>2463</v>
      </c>
      <c r="I2470" s="444">
        <f t="shared" ca="1" si="130"/>
        <v>-22496720861.293842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-93736336.922057673</v>
      </c>
      <c r="L2470" s="444">
        <f t="shared" ca="1" si="129"/>
        <v>-22590457198.2159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25">
      <c r="G2471" s="459"/>
      <c r="H2471" s="459">
        <v>2464</v>
      </c>
      <c r="I2471" s="444">
        <f t="shared" ca="1" si="130"/>
        <v>-22590457198.2159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-94126904.992566258</v>
      </c>
      <c r="L2471" s="444">
        <f t="shared" ca="1" si="129"/>
        <v>-22684584103.208466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25">
      <c r="G2472" s="459"/>
      <c r="H2472" s="459">
        <v>2465</v>
      </c>
      <c r="I2472" s="444">
        <f t="shared" ca="1" si="130"/>
        <v>-22684584103.208466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-94519100.430035278</v>
      </c>
      <c r="L2472" s="444">
        <f t="shared" ca="1" si="129"/>
        <v>-22779103203.6385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25">
      <c r="G2473" s="459"/>
      <c r="H2473" s="459">
        <v>2466</v>
      </c>
      <c r="I2473" s="444">
        <f t="shared" ca="1" si="130"/>
        <v>-22779103203.6385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-94912930.015160412</v>
      </c>
      <c r="L2473" s="444">
        <f t="shared" ca="1" si="129"/>
        <v>-22874016133.65366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25">
      <c r="G2474" s="459"/>
      <c r="H2474" s="459">
        <v>2467</v>
      </c>
      <c r="I2474" s="444">
        <f t="shared" ca="1" si="130"/>
        <v>-22874016133.65366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-95308400.556890249</v>
      </c>
      <c r="L2474" s="444">
        <f t="shared" ca="1" si="129"/>
        <v>-22969324534.210548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25">
      <c r="G2475" s="459"/>
      <c r="H2475" s="459">
        <v>2468</v>
      </c>
      <c r="I2475" s="444">
        <f t="shared" ca="1" si="130"/>
        <v>-22969324534.210548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-95705518.892543957</v>
      </c>
      <c r="L2475" s="444">
        <f t="shared" ca="1" si="129"/>
        <v>-23065030053.103092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25">
      <c r="G2476" s="459"/>
      <c r="H2476" s="459">
        <v>2469</v>
      </c>
      <c r="I2476" s="444">
        <f t="shared" ca="1" si="130"/>
        <v>-23065030053.103092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-96104291.887929544</v>
      </c>
      <c r="L2476" s="444">
        <f t="shared" ca="1" si="129"/>
        <v>-23161134344.99102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25">
      <c r="G2477" s="459"/>
      <c r="H2477" s="459">
        <v>2470</v>
      </c>
      <c r="I2477" s="444">
        <f t="shared" ca="1" si="130"/>
        <v>-23161134344.99102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-96504726.437462583</v>
      </c>
      <c r="L2477" s="444">
        <f t="shared" ca="1" si="129"/>
        <v>-23257639071.428482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25">
      <c r="G2478" s="459"/>
      <c r="H2478" s="459">
        <v>2471</v>
      </c>
      <c r="I2478" s="444">
        <f t="shared" ca="1" si="130"/>
        <v>-23257639071.428482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-96906829.464285344</v>
      </c>
      <c r="L2478" s="444">
        <f t="shared" ca="1" si="129"/>
        <v>-23354545900.892769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25">
      <c r="G2479" s="459"/>
      <c r="H2479" s="459">
        <v>2472</v>
      </c>
      <c r="I2479" s="444">
        <f t="shared" ca="1" si="130"/>
        <v>-23354545900.892769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-97310607.920386538</v>
      </c>
      <c r="L2479" s="444">
        <f t="shared" ca="1" si="129"/>
        <v>-23451856508.813156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25">
      <c r="G2480" s="459"/>
      <c r="H2480" s="459">
        <v>2473</v>
      </c>
      <c r="I2480" s="444">
        <f t="shared" ca="1" si="130"/>
        <v>-23451856508.813156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-97716068.786721483</v>
      </c>
      <c r="L2480" s="444">
        <f t="shared" ca="1" si="129"/>
        <v>-23549572577.599876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25">
      <c r="G2481" s="459"/>
      <c r="H2481" s="459">
        <v>2474</v>
      </c>
      <c r="I2481" s="444">
        <f t="shared" ca="1" si="130"/>
        <v>-23549572577.599876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-98123219.073332816</v>
      </c>
      <c r="L2481" s="444">
        <f t="shared" ca="1" si="129"/>
        <v>-23647695796.67321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25">
      <c r="G2482" s="459"/>
      <c r="H2482" s="459">
        <v>2475</v>
      </c>
      <c r="I2482" s="444">
        <f t="shared" ca="1" si="130"/>
        <v>-23647695796.67321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-98532065.819471702</v>
      </c>
      <c r="L2482" s="444">
        <f t="shared" ca="1" si="129"/>
        <v>-23746227862.492683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25">
      <c r="G2483" s="459"/>
      <c r="H2483" s="459">
        <v>2476</v>
      </c>
      <c r="I2483" s="444">
        <f t="shared" ca="1" si="130"/>
        <v>-23746227862.492683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-98942616.093719512</v>
      </c>
      <c r="L2483" s="444">
        <f t="shared" ca="1" si="129"/>
        <v>-23845170478.586403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25">
      <c r="G2484" s="459"/>
      <c r="H2484" s="459">
        <v>2477</v>
      </c>
      <c r="I2484" s="444">
        <f t="shared" ca="1" si="130"/>
        <v>-23845170478.586403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-99354876.994110018</v>
      </c>
      <c r="L2484" s="444">
        <f t="shared" ca="1" si="129"/>
        <v>-23944525355.580513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25">
      <c r="G2485" s="459"/>
      <c r="H2485" s="459">
        <v>2478</v>
      </c>
      <c r="I2485" s="444">
        <f t="shared" ca="1" si="130"/>
        <v>-23944525355.580513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-99768855.64825213</v>
      </c>
      <c r="L2485" s="444">
        <f t="shared" ca="1" si="129"/>
        <v>-24044294211.228764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25">
      <c r="G2486" s="459"/>
      <c r="H2486" s="459">
        <v>2479</v>
      </c>
      <c r="I2486" s="444">
        <f t="shared" ca="1" si="130"/>
        <v>-24044294211.228764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-100184559.21345317</v>
      </c>
      <c r="L2486" s="444">
        <f t="shared" ca="1" si="129"/>
        <v>-24144478770.442215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25">
      <c r="G2487" s="459"/>
      <c r="H2487" s="459">
        <v>2480</v>
      </c>
      <c r="I2487" s="444">
        <f t="shared" ca="1" si="130"/>
        <v>-24144478770.442215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-100601994.87684256</v>
      </c>
      <c r="L2487" s="444">
        <f t="shared" ca="1" si="129"/>
        <v>-24245080765.319057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25">
      <c r="G2488" s="459"/>
      <c r="H2488" s="459">
        <v>2481</v>
      </c>
      <c r="I2488" s="444">
        <f t="shared" ca="1" si="130"/>
        <v>-24245080765.319057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-101021169.85549608</v>
      </c>
      <c r="L2488" s="444">
        <f t="shared" ca="1" si="129"/>
        <v>-24346101935.174553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25">
      <c r="G2489" s="459"/>
      <c r="H2489" s="459">
        <v>2482</v>
      </c>
      <c r="I2489" s="444">
        <f t="shared" ca="1" si="130"/>
        <v>-24346101935.174553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-101442091.39656064</v>
      </c>
      <c r="L2489" s="444">
        <f t="shared" ca="1" si="129"/>
        <v>-24447544026.571114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25">
      <c r="G2490" s="459"/>
      <c r="H2490" s="459">
        <v>2483</v>
      </c>
      <c r="I2490" s="444">
        <f t="shared" ca="1" si="130"/>
        <v>-24447544026.571114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-101864766.77737963</v>
      </c>
      <c r="L2490" s="444">
        <f t="shared" ca="1" si="129"/>
        <v>-24549408793.348492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25">
      <c r="G2491" s="459"/>
      <c r="H2491" s="459">
        <v>2484</v>
      </c>
      <c r="I2491" s="444">
        <f t="shared" ca="1" si="130"/>
        <v>-24549408793.348492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-102289203.30561872</v>
      </c>
      <c r="L2491" s="444">
        <f t="shared" ca="1" si="129"/>
        <v>-24651697996.65411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25">
      <c r="G2492" s="459"/>
      <c r="H2492" s="459">
        <v>2485</v>
      </c>
      <c r="I2492" s="444">
        <f t="shared" ca="1" si="130"/>
        <v>-24651697996.65411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-102715408.31939213</v>
      </c>
      <c r="L2492" s="444">
        <f t="shared" ca="1" si="129"/>
        <v>-24754413404.973503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25">
      <c r="G2493" s="459"/>
      <c r="H2493" s="459">
        <v>2486</v>
      </c>
      <c r="I2493" s="444">
        <f t="shared" ca="1" si="130"/>
        <v>-24754413404.973503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-103143389.1873896</v>
      </c>
      <c r="L2493" s="444">
        <f t="shared" ca="1" si="129"/>
        <v>-24857556794.160892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25">
      <c r="G2494" s="459"/>
      <c r="H2494" s="459">
        <v>2487</v>
      </c>
      <c r="I2494" s="444">
        <f t="shared" ca="1" si="130"/>
        <v>-24857556794.160892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-103573153.30900371</v>
      </c>
      <c r="L2494" s="444">
        <f t="shared" ca="1" si="129"/>
        <v>-24961129947.469894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25">
      <c r="G2495" s="459"/>
      <c r="H2495" s="459">
        <v>2488</v>
      </c>
      <c r="I2495" s="444">
        <f t="shared" ca="1" si="130"/>
        <v>-24961129947.469894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-104004708.11445789</v>
      </c>
      <c r="L2495" s="444">
        <f t="shared" ca="1" si="129"/>
        <v>-25065134655.584351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25">
      <c r="G2496" s="459"/>
      <c r="H2496" s="459">
        <v>2489</v>
      </c>
      <c r="I2496" s="444">
        <f t="shared" ca="1" si="130"/>
        <v>-25065134655.584351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-104438061.06493479</v>
      </c>
      <c r="L2496" s="444">
        <f t="shared" ca="1" si="129"/>
        <v>-25169572716.649284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25">
      <c r="G2497" s="459"/>
      <c r="H2497" s="459">
        <v>2490</v>
      </c>
      <c r="I2497" s="444">
        <f t="shared" ca="1" si="130"/>
        <v>-25169572716.649284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-104873219.65270536</v>
      </c>
      <c r="L2497" s="444">
        <f t="shared" ca="1" si="129"/>
        <v>-25274445936.301991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25">
      <c r="G2498" s="459"/>
      <c r="H2498" s="459">
        <v>2491</v>
      </c>
      <c r="I2498" s="444">
        <f t="shared" ca="1" si="130"/>
        <v>-25274445936.301991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-105310191.40125829</v>
      </c>
      <c r="L2498" s="444">
        <f t="shared" ca="1" si="129"/>
        <v>-25379756127.703247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25">
      <c r="G2499" s="459"/>
      <c r="H2499" s="459">
        <v>2492</v>
      </c>
      <c r="I2499" s="444">
        <f t="shared" ca="1" si="130"/>
        <v>-25379756127.703247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-105748983.86543019</v>
      </c>
      <c r="L2499" s="444">
        <f t="shared" ca="1" si="129"/>
        <v>-25485505111.568676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25">
      <c r="G2500" s="459"/>
      <c r="H2500" s="459">
        <v>2493</v>
      </c>
      <c r="I2500" s="444">
        <f t="shared" ca="1" si="130"/>
        <v>-25485505111.568676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-106189604.63153616</v>
      </c>
      <c r="L2500" s="444">
        <f t="shared" ca="1" si="129"/>
        <v>-25591694716.200211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25">
      <c r="G2501" s="459"/>
      <c r="H2501" s="459">
        <v>2494</v>
      </c>
      <c r="I2501" s="444">
        <f t="shared" ca="1" si="130"/>
        <v>-25591694716.200211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-106632061.31750087</v>
      </c>
      <c r="L2501" s="444">
        <f t="shared" ca="1" si="129"/>
        <v>-25698326777.517712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25">
      <c r="G2502" s="459"/>
      <c r="H2502" s="459">
        <v>2495</v>
      </c>
      <c r="I2502" s="444">
        <f t="shared" ca="1" si="130"/>
        <v>-25698326777.517712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-107076361.57299046</v>
      </c>
      <c r="L2502" s="444">
        <f t="shared" ca="1" si="129"/>
        <v>-25805403139.090702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25">
      <c r="G2503" s="459"/>
      <c r="H2503" s="459">
        <v>2496</v>
      </c>
      <c r="I2503" s="444">
        <f t="shared" ca="1" si="130"/>
        <v>-25805403139.090702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-107522513.07954459</v>
      </c>
      <c r="L2503" s="444">
        <f t="shared" ca="1" si="129"/>
        <v>-25912925652.170246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25">
      <c r="G2504" s="459"/>
      <c r="H2504" s="459">
        <v>2497</v>
      </c>
      <c r="I2504" s="444">
        <f t="shared" ca="1" si="130"/>
        <v>-25912925652.170246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-107970523.55070935</v>
      </c>
      <c r="L2504" s="444">
        <f t="shared" ca="1" si="129"/>
        <v>-26020896175.720955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25">
      <c r="G2505" s="459"/>
      <c r="H2505" s="459">
        <v>2498</v>
      </c>
      <c r="I2505" s="444">
        <f t="shared" ca="1" si="130"/>
        <v>-26020896175.720955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-108420400.73217064</v>
      </c>
      <c r="L2505" s="444">
        <f t="shared" ca="1" si="129"/>
        <v>-26129316576.453125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25">
      <c r="G2506" s="459"/>
      <c r="H2506" s="459">
        <v>2499</v>
      </c>
      <c r="I2506" s="444">
        <f t="shared" ca="1" si="130"/>
        <v>-26129316576.453125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-108872152.40188801</v>
      </c>
      <c r="L2506" s="444">
        <f t="shared" ca="1" si="129"/>
        <v>-26238188728.855015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25">
      <c r="G2507" s="459"/>
      <c r="H2507" s="459">
        <v>2500</v>
      </c>
      <c r="I2507" s="444">
        <f t="shared" ca="1" si="130"/>
        <v>-26238188728.855015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-109325786.37022923</v>
      </c>
      <c r="L2507" s="444">
        <f t="shared" ca="1" si="129"/>
        <v>-26347514515.225243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25">
      <c r="G2508" s="459"/>
      <c r="H2508" s="459">
        <v>2501</v>
      </c>
      <c r="I2508" s="444">
        <f t="shared" ca="1" si="130"/>
        <v>-26347514515.225243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-109781310.48010518</v>
      </c>
      <c r="L2508" s="444">
        <f t="shared" ca="1" si="129"/>
        <v>-26457295825.705349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25">
      <c r="G2509" s="459"/>
      <c r="H2509" s="459">
        <v>2502</v>
      </c>
      <c r="I2509" s="444">
        <f t="shared" ca="1" si="130"/>
        <v>-26457295825.705349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-110238732.60710561</v>
      </c>
      <c r="L2509" s="444">
        <f t="shared" ca="1" si="129"/>
        <v>-26567534558.312454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25">
      <c r="G2510" s="459"/>
      <c r="H2510" s="459">
        <v>2503</v>
      </c>
      <c r="I2510" s="444">
        <f t="shared" ca="1" si="130"/>
        <v>-26567534558.312454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-110698060.65963523</v>
      </c>
      <c r="L2510" s="444">
        <f t="shared" ca="1" si="129"/>
        <v>-26678232618.972088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25">
      <c r="G2511" s="459"/>
      <c r="H2511" s="459">
        <v>2504</v>
      </c>
      <c r="I2511" s="444">
        <f t="shared" ca="1" si="130"/>
        <v>-26678232618.972088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-111159302.57905036</v>
      </c>
      <c r="L2511" s="444">
        <f t="shared" ca="1" si="129"/>
        <v>-26789391921.55114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25">
      <c r="G2512" s="459"/>
      <c r="H2512" s="459">
        <v>2505</v>
      </c>
      <c r="I2512" s="444">
        <f t="shared" ca="1" si="130"/>
        <v>-26789391921.55114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-111622466.33979641</v>
      </c>
      <c r="L2512" s="444">
        <f t="shared" ca="1" si="129"/>
        <v>-26901014387.890938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25">
      <c r="G2513" s="459"/>
      <c r="H2513" s="459">
        <v>2506</v>
      </c>
      <c r="I2513" s="444">
        <f t="shared" ca="1" si="130"/>
        <v>-26901014387.890938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-112087559.94954558</v>
      </c>
      <c r="L2513" s="444">
        <f t="shared" ca="1" si="129"/>
        <v>-27013101947.840485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25">
      <c r="G2514" s="459"/>
      <c r="H2514" s="459">
        <v>2507</v>
      </c>
      <c r="I2514" s="444">
        <f t="shared" ca="1" si="130"/>
        <v>-27013101947.840485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-112554591.44933537</v>
      </c>
      <c r="L2514" s="444">
        <f t="shared" ca="1" si="129"/>
        <v>-27125656539.289822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25">
      <c r="G2515" s="459"/>
      <c r="H2515" s="459">
        <v>2508</v>
      </c>
      <c r="I2515" s="444">
        <f t="shared" ca="1" si="130"/>
        <v>-27125656539.289822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-113023568.9137076</v>
      </c>
      <c r="L2515" s="444">
        <f t="shared" ca="1" si="129"/>
        <v>-27238680108.203529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25">
      <c r="G2516" s="459"/>
      <c r="H2516" s="459">
        <v>2509</v>
      </c>
      <c r="I2516" s="444">
        <f t="shared" ca="1" si="130"/>
        <v>-27238680108.203529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-113494500.45084804</v>
      </c>
      <c r="L2516" s="444">
        <f t="shared" ca="1" si="129"/>
        <v>-27352174608.654377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25">
      <c r="G2517" s="459"/>
      <c r="H2517" s="459">
        <v>2510</v>
      </c>
      <c r="I2517" s="444">
        <f t="shared" ca="1" si="130"/>
        <v>-27352174608.654377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-113967394.20272657</v>
      </c>
      <c r="L2517" s="444">
        <f t="shared" ca="1" si="129"/>
        <v>-27466142002.857105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25">
      <c r="G2518" s="459"/>
      <c r="H2518" s="459">
        <v>2511</v>
      </c>
      <c r="I2518" s="444">
        <f t="shared" ca="1" si="130"/>
        <v>-27466142002.857105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-114442258.34523794</v>
      </c>
      <c r="L2518" s="444">
        <f t="shared" ca="1" si="129"/>
        <v>-27580584261.202343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25">
      <c r="G2519" s="459"/>
      <c r="H2519" s="459">
        <v>2512</v>
      </c>
      <c r="I2519" s="444">
        <f t="shared" ca="1" si="130"/>
        <v>-27580584261.202343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-114919101.08834308</v>
      </c>
      <c r="L2519" s="444">
        <f t="shared" ca="1" si="129"/>
        <v>-27695503362.290688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25">
      <c r="G2520" s="459"/>
      <c r="H2520" s="459">
        <v>2513</v>
      </c>
      <c r="I2520" s="444">
        <f t="shared" ca="1" si="130"/>
        <v>-27695503362.290688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-115397930.67621118</v>
      </c>
      <c r="L2520" s="444">
        <f t="shared" ca="1" si="129"/>
        <v>-27810901292.9669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25">
      <c r="G2521" s="459"/>
      <c r="H2521" s="459">
        <v>2514</v>
      </c>
      <c r="I2521" s="444">
        <f t="shared" ca="1" si="130"/>
        <v>-27810901292.9669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-115878755.38736209</v>
      </c>
      <c r="L2521" s="444">
        <f t="shared" ca="1" si="129"/>
        <v>-27926780048.354263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25">
      <c r="G2522" s="459"/>
      <c r="H2522" s="459">
        <v>2515</v>
      </c>
      <c r="I2522" s="444">
        <f t="shared" ca="1" si="130"/>
        <v>-27926780048.354263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-116361583.53480943</v>
      </c>
      <c r="L2522" s="444">
        <f t="shared" ca="1" si="129"/>
        <v>-28043141631.889072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25">
      <c r="G2523" s="459"/>
      <c r="H2523" s="459">
        <v>2516</v>
      </c>
      <c r="I2523" s="444">
        <f t="shared" ca="1" si="130"/>
        <v>-28043141631.889072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-116846423.46620446</v>
      </c>
      <c r="L2523" s="444">
        <f t="shared" ca="1" si="129"/>
        <v>-28159988055.355278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25">
      <c r="G2524" s="459"/>
      <c r="H2524" s="459">
        <v>2517</v>
      </c>
      <c r="I2524" s="444">
        <f t="shared" ca="1" si="130"/>
        <v>-28159988055.355278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-117333283.56398033</v>
      </c>
      <c r="L2524" s="444">
        <f t="shared" ca="1" si="129"/>
        <v>-28277321338.919258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25">
      <c r="G2525" s="459"/>
      <c r="H2525" s="459">
        <v>2518</v>
      </c>
      <c r="I2525" s="444">
        <f t="shared" ca="1" si="130"/>
        <v>-28277321338.919258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-117822172.24549691</v>
      </c>
      <c r="L2525" s="444">
        <f t="shared" ca="1" si="129"/>
        <v>-28395143511.164757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25">
      <c r="G2526" s="459"/>
      <c r="H2526" s="459">
        <v>2519</v>
      </c>
      <c r="I2526" s="444">
        <f t="shared" ca="1" si="130"/>
        <v>-28395143511.164757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-118313097.96318649</v>
      </c>
      <c r="L2526" s="444">
        <f t="shared" ca="1" si="129"/>
        <v>-28513456609.127945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25">
      <c r="G2527" s="459"/>
      <c r="H2527" s="459">
        <v>2520</v>
      </c>
      <c r="I2527" s="444">
        <f t="shared" ca="1" si="130"/>
        <v>-28513456609.127945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-118806069.20469977</v>
      </c>
      <c r="L2527" s="444">
        <f t="shared" ca="1" si="129"/>
        <v>-28632262678.332645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25">
      <c r="G2528" s="459"/>
      <c r="H2528" s="459">
        <v>2521</v>
      </c>
      <c r="I2528" s="444">
        <f t="shared" ca="1" si="130"/>
        <v>-28632262678.332645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-119301094.49305269</v>
      </c>
      <c r="L2528" s="444">
        <f t="shared" ca="1" si="129"/>
        <v>-28751563772.825699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25">
      <c r="G2529" s="459"/>
      <c r="H2529" s="459">
        <v>2522</v>
      </c>
      <c r="I2529" s="444">
        <f t="shared" ca="1" si="130"/>
        <v>-28751563772.825699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-119798182.38677375</v>
      </c>
      <c r="L2529" s="444">
        <f t="shared" ca="1" si="129"/>
        <v>-28871361955.212471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25">
      <c r="G2530" s="459"/>
      <c r="H2530" s="459">
        <v>2523</v>
      </c>
      <c r="I2530" s="444">
        <f t="shared" ca="1" si="130"/>
        <v>-28871361955.212471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-120297341.48005198</v>
      </c>
      <c r="L2530" s="444">
        <f t="shared" ca="1" si="129"/>
        <v>-28991659296.692524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25">
      <c r="G2531" s="459"/>
      <c r="H2531" s="459">
        <v>2524</v>
      </c>
      <c r="I2531" s="444">
        <f t="shared" ca="1" si="130"/>
        <v>-28991659296.692524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-120798580.40288551</v>
      </c>
      <c r="L2531" s="444">
        <f t="shared" ca="1" si="129"/>
        <v>-29112457877.095409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25">
      <c r="G2532" s="459"/>
      <c r="H2532" s="459">
        <v>2525</v>
      </c>
      <c r="I2532" s="444">
        <f t="shared" ca="1" si="130"/>
        <v>-29112457877.095409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-121301907.82123087</v>
      </c>
      <c r="L2532" s="444">
        <f t="shared" ca="1" si="129"/>
        <v>-29233759784.916641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25">
      <c r="G2533" s="459"/>
      <c r="H2533" s="459">
        <v>2526</v>
      </c>
      <c r="I2533" s="444">
        <f t="shared" ca="1" si="130"/>
        <v>-29233759784.916641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-121807332.43715267</v>
      </c>
      <c r="L2533" s="444">
        <f t="shared" ca="1" si="129"/>
        <v>-29355567117.353794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25">
      <c r="G2534" s="459"/>
      <c r="H2534" s="459">
        <v>2527</v>
      </c>
      <c r="I2534" s="444">
        <f t="shared" ca="1" si="130"/>
        <v>-29355567117.353794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-122314862.98897412</v>
      </c>
      <c r="L2534" s="444">
        <f t="shared" ca="1" si="129"/>
        <v>-29477881980.34277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25">
      <c r="G2535" s="459"/>
      <c r="H2535" s="459">
        <v>2528</v>
      </c>
      <c r="I2535" s="444">
        <f t="shared" ca="1" si="130"/>
        <v>-29477881980.34277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-122824508.2514282</v>
      </c>
      <c r="L2535" s="444">
        <f t="shared" ca="1" si="129"/>
        <v>-29600706488.594196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25">
      <c r="G2536" s="459"/>
      <c r="H2536" s="459">
        <v>2529</v>
      </c>
      <c r="I2536" s="444">
        <f t="shared" ca="1" si="130"/>
        <v>-29600706488.594196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-123336277.03580914</v>
      </c>
      <c r="L2536" s="444">
        <f t="shared" ca="1" si="129"/>
        <v>-29724042765.630005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25">
      <c r="G2537" s="459"/>
      <c r="H2537" s="459">
        <v>2530</v>
      </c>
      <c r="I2537" s="444">
        <f t="shared" ca="1" si="130"/>
        <v>-29724042765.630005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-123850178.19012502</v>
      </c>
      <c r="L2537" s="444">
        <f t="shared" ca="1" si="129"/>
        <v>-29847892943.820129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25">
      <c r="G2538" s="459"/>
      <c r="H2538" s="459">
        <v>2531</v>
      </c>
      <c r="I2538" s="444">
        <f t="shared" ca="1" si="130"/>
        <v>-29847892943.820129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-124366220.59925054</v>
      </c>
      <c r="L2538" s="444">
        <f t="shared" ca="1" si="129"/>
        <v>-29972259164.41938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25">
      <c r="G2539" s="459"/>
      <c r="H2539" s="459">
        <v>2532</v>
      </c>
      <c r="I2539" s="444">
        <f t="shared" ca="1" si="130"/>
        <v>-29972259164.41938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-124884413.18508075</v>
      </c>
      <c r="L2539" s="444">
        <f t="shared" ca="1" si="129"/>
        <v>-30097143577.604462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25">
      <c r="G2540" s="459"/>
      <c r="H2540" s="459">
        <v>2533</v>
      </c>
      <c r="I2540" s="444">
        <f t="shared" ca="1" si="130"/>
        <v>-30097143577.604462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-125404764.90668525</v>
      </c>
      <c r="L2540" s="444">
        <f t="shared" ca="1" si="129"/>
        <v>-30222548342.511147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25">
      <c r="G2541" s="459"/>
      <c r="H2541" s="459">
        <v>2534</v>
      </c>
      <c r="I2541" s="444">
        <f t="shared" ca="1" si="130"/>
        <v>-30222548342.511147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-125927284.76046309</v>
      </c>
      <c r="L2541" s="444">
        <f t="shared" ca="1" si="129"/>
        <v>-30348475627.27161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25">
      <c r="G2542" s="459"/>
      <c r="H2542" s="459">
        <v>2535</v>
      </c>
      <c r="I2542" s="444">
        <f t="shared" ca="1" si="130"/>
        <v>-30348475627.27161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-126451981.78029837</v>
      </c>
      <c r="L2542" s="444">
        <f t="shared" ca="1" si="129"/>
        <v>-30474927609.05191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25">
      <c r="G2543" s="459"/>
      <c r="H2543" s="459">
        <v>2536</v>
      </c>
      <c r="I2543" s="444">
        <f t="shared" ca="1" si="130"/>
        <v>-30474927609.05191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-126978865.03771628</v>
      </c>
      <c r="L2543" s="444">
        <f t="shared" ca="1" si="129"/>
        <v>-30601906474.089626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25">
      <c r="G2544" s="459"/>
      <c r="H2544" s="459">
        <v>2537</v>
      </c>
      <c r="I2544" s="444">
        <f t="shared" ca="1" si="130"/>
        <v>-30601906474.089626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-127507943.6420401</v>
      </c>
      <c r="L2544" s="444">
        <f t="shared" ca="1" si="129"/>
        <v>-30729414417.731667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25">
      <c r="G2545" s="459"/>
      <c r="H2545" s="459">
        <v>2538</v>
      </c>
      <c r="I2545" s="444">
        <f t="shared" ca="1" si="130"/>
        <v>-30729414417.731667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-128039226.74054861</v>
      </c>
      <c r="L2545" s="444">
        <f t="shared" ca="1" si="129"/>
        <v>-30857453644.472214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25">
      <c r="G2546" s="459"/>
      <c r="H2546" s="459">
        <v>2539</v>
      </c>
      <c r="I2546" s="444">
        <f t="shared" ca="1" si="130"/>
        <v>-30857453644.472214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-128572723.51863421</v>
      </c>
      <c r="L2546" s="444">
        <f t="shared" ca="1" si="129"/>
        <v>-30986026367.990849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25">
      <c r="G2547" s="459"/>
      <c r="H2547" s="459">
        <v>2540</v>
      </c>
      <c r="I2547" s="444">
        <f t="shared" ca="1" si="130"/>
        <v>-30986026367.990849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-129108443.19996187</v>
      </c>
      <c r="L2547" s="444">
        <f t="shared" ca="1" si="129"/>
        <v>-31115134811.190811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25">
      <c r="G2548" s="459"/>
      <c r="H2548" s="459">
        <v>2541</v>
      </c>
      <c r="I2548" s="444">
        <f t="shared" ca="1" si="130"/>
        <v>-31115134811.190811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-129646395.04662837</v>
      </c>
      <c r="L2548" s="444">
        <f t="shared" ca="1" si="129"/>
        <v>-31244781206.237438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25">
      <c r="G2549" s="459"/>
      <c r="H2549" s="459">
        <v>2542</v>
      </c>
      <c r="I2549" s="444">
        <f t="shared" ca="1" si="130"/>
        <v>-31244781206.237438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-130186588.35932265</v>
      </c>
      <c r="L2549" s="444">
        <f t="shared" ca="1" si="129"/>
        <v>-31374967794.59676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25">
      <c r="G2550" s="459"/>
      <c r="H2550" s="459">
        <v>2543</v>
      </c>
      <c r="I2550" s="444">
        <f t="shared" ca="1" si="130"/>
        <v>-31374967794.59676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-130729032.47748651</v>
      </c>
      <c r="L2550" s="444">
        <f t="shared" ca="1" si="129"/>
        <v>-31505696827.074245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25">
      <c r="G2551" s="459"/>
      <c r="H2551" s="459">
        <v>2544</v>
      </c>
      <c r="I2551" s="444">
        <f t="shared" ca="1" si="130"/>
        <v>-31505696827.074245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-131273736.77947602</v>
      </c>
      <c r="L2551" s="444">
        <f t="shared" ca="1" si="129"/>
        <v>-31636970563.853722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25">
      <c r="G2552" s="459"/>
      <c r="H2552" s="459">
        <v>2545</v>
      </c>
      <c r="I2552" s="444">
        <f t="shared" ca="1" si="130"/>
        <v>-31636970563.853722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-131820710.68272382</v>
      </c>
      <c r="L2552" s="444">
        <f t="shared" ca="1" si="129"/>
        <v>-31768791274.536446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25">
      <c r="G2553" s="459"/>
      <c r="H2553" s="459">
        <v>2546</v>
      </c>
      <c r="I2553" s="444">
        <f t="shared" ca="1" si="130"/>
        <v>-31768791274.536446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-132369963.64390185</v>
      </c>
      <c r="L2553" s="444">
        <f t="shared" ca="1" si="129"/>
        <v>-31901161238.180347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25">
      <c r="G2554" s="459"/>
      <c r="H2554" s="459">
        <v>2547</v>
      </c>
      <c r="I2554" s="444">
        <f t="shared" ca="1" si="130"/>
        <v>-31901161238.180347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-132921505.15908478</v>
      </c>
      <c r="L2554" s="444">
        <f t="shared" ca="1" si="129"/>
        <v>-32034082743.339432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25">
      <c r="G2555" s="459"/>
      <c r="H2555" s="459">
        <v>2548</v>
      </c>
      <c r="I2555" s="444">
        <f t="shared" ca="1" si="130"/>
        <v>-32034082743.339432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-133475344.7639143</v>
      </c>
      <c r="L2555" s="444">
        <f t="shared" ca="1" si="129"/>
        <v>-32167558088.103348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25">
      <c r="G2556" s="459"/>
      <c r="H2556" s="459">
        <v>2549</v>
      </c>
      <c r="I2556" s="444">
        <f t="shared" ca="1" si="130"/>
        <v>-32167558088.103348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-134031492.03376395</v>
      </c>
      <c r="L2556" s="444">
        <f t="shared" ca="1" si="129"/>
        <v>-32301589580.137112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25">
      <c r="G2557" s="459"/>
      <c r="H2557" s="459">
        <v>2550</v>
      </c>
      <c r="I2557" s="444">
        <f t="shared" ca="1" si="130"/>
        <v>-32301589580.137112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-134589956.58390462</v>
      </c>
      <c r="L2557" s="444">
        <f t="shared" ca="1" si="129"/>
        <v>-32436179536.721016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25">
      <c r="G2558" s="459"/>
      <c r="H2558" s="459">
        <v>2551</v>
      </c>
      <c r="I2558" s="444">
        <f t="shared" ca="1" si="130"/>
        <v>-32436179536.721016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-135150748.06967089</v>
      </c>
      <c r="L2558" s="444">
        <f t="shared" ref="L2558:L2812" ca="1" si="134">I2558-J2558+K2558</f>
        <v>-32571330284.790688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25">
      <c r="G2559" s="459"/>
      <c r="H2559" s="459">
        <v>2552</v>
      </c>
      <c r="I2559" s="444">
        <f t="shared" ref="I2559:I2813" ca="1" si="135">L2558</f>
        <v>-32571330284.790688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-135713876.18662784</v>
      </c>
      <c r="L2559" s="444">
        <f t="shared" ca="1" si="134"/>
        <v>-32707044160.977314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25">
      <c r="G2560" s="459"/>
      <c r="H2560" s="459">
        <v>2553</v>
      </c>
      <c r="I2560" s="444">
        <f t="shared" ca="1" si="135"/>
        <v>-32707044160.977314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-136279350.67073882</v>
      </c>
      <c r="L2560" s="444">
        <f t="shared" ca="1" si="134"/>
        <v>-32843323511.648052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25">
      <c r="G2561" s="459"/>
      <c r="H2561" s="459">
        <v>2554</v>
      </c>
      <c r="I2561" s="444">
        <f t="shared" ca="1" si="135"/>
        <v>-32843323511.648052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-136847181.29853356</v>
      </c>
      <c r="L2561" s="444">
        <f t="shared" ca="1" si="134"/>
        <v>-32980170692.946587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25">
      <c r="G2562" s="459"/>
      <c r="H2562" s="459">
        <v>2555</v>
      </c>
      <c r="I2562" s="444">
        <f t="shared" ca="1" si="135"/>
        <v>-32980170692.946587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-137417377.88727745</v>
      </c>
      <c r="L2562" s="444">
        <f t="shared" ca="1" si="134"/>
        <v>-33117588070.833862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25">
      <c r="G2563" s="459"/>
      <c r="H2563" s="459">
        <v>2556</v>
      </c>
      <c r="I2563" s="444">
        <f t="shared" ca="1" si="135"/>
        <v>-33117588070.833862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-137989950.2951411</v>
      </c>
      <c r="L2563" s="444">
        <f t="shared" ca="1" si="134"/>
        <v>-33255578021.129002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25">
      <c r="G2564" s="459"/>
      <c r="H2564" s="459">
        <v>2557</v>
      </c>
      <c r="I2564" s="444">
        <f t="shared" ca="1" si="135"/>
        <v>-33255578021.129002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-138564908.42137083</v>
      </c>
      <c r="L2564" s="444">
        <f t="shared" ca="1" si="134"/>
        <v>-33394142929.550373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25">
      <c r="G2565" s="459"/>
      <c r="H2565" s="459">
        <v>2558</v>
      </c>
      <c r="I2565" s="444">
        <f t="shared" ca="1" si="135"/>
        <v>-33394142929.550373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-139142262.20645988</v>
      </c>
      <c r="L2565" s="444">
        <f t="shared" ca="1" si="134"/>
        <v>-33533285191.756832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25">
      <c r="G2566" s="459"/>
      <c r="H2566" s="459">
        <v>2559</v>
      </c>
      <c r="I2566" s="444">
        <f t="shared" ca="1" si="135"/>
        <v>-33533285191.756832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-139722021.63232014</v>
      </c>
      <c r="L2566" s="444">
        <f t="shared" ca="1" si="134"/>
        <v>-33673007213.389153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25">
      <c r="G2567" s="459"/>
      <c r="H2567" s="459">
        <v>2560</v>
      </c>
      <c r="I2567" s="444">
        <f t="shared" ca="1" si="135"/>
        <v>-33673007213.389153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-140304196.72245479</v>
      </c>
      <c r="L2567" s="444">
        <f t="shared" ca="1" si="134"/>
        <v>-33813311410.111607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25">
      <c r="G2568" s="459"/>
      <c r="H2568" s="459">
        <v>2561</v>
      </c>
      <c r="I2568" s="444">
        <f t="shared" ca="1" si="135"/>
        <v>-33813311410.111607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-140888797.54213169</v>
      </c>
      <c r="L2568" s="444">
        <f t="shared" ca="1" si="134"/>
        <v>-33954200207.65374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25">
      <c r="G2569" s="459"/>
      <c r="H2569" s="459">
        <v>2562</v>
      </c>
      <c r="I2569" s="444">
        <f t="shared" ca="1" si="135"/>
        <v>-33954200207.65374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-141475834.19855726</v>
      </c>
      <c r="L2569" s="444">
        <f t="shared" ca="1" si="134"/>
        <v>-34095676041.852299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25">
      <c r="G2570" s="459"/>
      <c r="H2570" s="459">
        <v>2563</v>
      </c>
      <c r="I2570" s="444">
        <f t="shared" ca="1" si="135"/>
        <v>-34095676041.852299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-142065316.84105125</v>
      </c>
      <c r="L2570" s="444">
        <f t="shared" ca="1" si="134"/>
        <v>-34237741358.693352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25">
      <c r="G2571" s="459"/>
      <c r="H2571" s="459">
        <v>2564</v>
      </c>
      <c r="I2571" s="444">
        <f t="shared" ca="1" si="135"/>
        <v>-34237741358.693352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-142657255.66122231</v>
      </c>
      <c r="L2571" s="444">
        <f t="shared" ca="1" si="134"/>
        <v>-34380398614.354576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25">
      <c r="G2572" s="459"/>
      <c r="H2572" s="459">
        <v>2565</v>
      </c>
      <c r="I2572" s="444">
        <f t="shared" ca="1" si="135"/>
        <v>-34380398614.354576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-143251660.89314407</v>
      </c>
      <c r="L2572" s="444">
        <f t="shared" ca="1" si="134"/>
        <v>-34523650275.247719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25">
      <c r="G2573" s="459"/>
      <c r="H2573" s="459">
        <v>2566</v>
      </c>
      <c r="I2573" s="444">
        <f t="shared" ca="1" si="135"/>
        <v>-34523650275.247719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-143848542.81353217</v>
      </c>
      <c r="L2573" s="444">
        <f t="shared" ca="1" si="134"/>
        <v>-34667498818.061249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25">
      <c r="G2574" s="459"/>
      <c r="H2574" s="459">
        <v>2567</v>
      </c>
      <c r="I2574" s="444">
        <f t="shared" ca="1" si="135"/>
        <v>-34667498818.061249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-144447911.74192187</v>
      </c>
      <c r="L2574" s="444">
        <f t="shared" ca="1" si="134"/>
        <v>-34811946729.803169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25">
      <c r="G2575" s="459"/>
      <c r="H2575" s="459">
        <v>2568</v>
      </c>
      <c r="I2575" s="444">
        <f t="shared" ca="1" si="135"/>
        <v>-34811946729.803169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-145049778.04084653</v>
      </c>
      <c r="L2575" s="444">
        <f t="shared" ca="1" si="134"/>
        <v>-34956996507.844017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25">
      <c r="G2576" s="459"/>
      <c r="H2576" s="459">
        <v>2569</v>
      </c>
      <c r="I2576" s="444">
        <f t="shared" ca="1" si="135"/>
        <v>-34956996507.844017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-145654152.11601675</v>
      </c>
      <c r="L2576" s="444">
        <f t="shared" ca="1" si="134"/>
        <v>-35102650659.960037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25">
      <c r="G2577" s="459"/>
      <c r="H2577" s="459">
        <v>2570</v>
      </c>
      <c r="I2577" s="444">
        <f t="shared" ca="1" si="135"/>
        <v>-35102650659.960037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-146261044.41650015</v>
      </c>
      <c r="L2577" s="444">
        <f t="shared" ca="1" si="134"/>
        <v>-35248911704.376541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25">
      <c r="G2578" s="459"/>
      <c r="H2578" s="459">
        <v>2571</v>
      </c>
      <c r="I2578" s="444">
        <f t="shared" ca="1" si="135"/>
        <v>-35248911704.376541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-146870465.43490225</v>
      </c>
      <c r="L2578" s="444">
        <f t="shared" ca="1" si="134"/>
        <v>-35395782169.811447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25">
      <c r="G2579" s="459"/>
      <c r="H2579" s="459">
        <v>2572</v>
      </c>
      <c r="I2579" s="444">
        <f t="shared" ca="1" si="135"/>
        <v>-35395782169.811447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-147482425.70754769</v>
      </c>
      <c r="L2579" s="444">
        <f t="shared" ca="1" si="134"/>
        <v>-35543264595.518997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25">
      <c r="G2580" s="459"/>
      <c r="H2580" s="459">
        <v>2573</v>
      </c>
      <c r="I2580" s="444">
        <f t="shared" ca="1" si="135"/>
        <v>-35543264595.518997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-148096935.81466249</v>
      </c>
      <c r="L2580" s="444">
        <f t="shared" ca="1" si="134"/>
        <v>-35691361531.333656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25">
      <c r="G2581" s="459"/>
      <c r="H2581" s="459">
        <v>2574</v>
      </c>
      <c r="I2581" s="444">
        <f t="shared" ca="1" si="135"/>
        <v>-35691361531.333656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-148714006.38055691</v>
      </c>
      <c r="L2581" s="444">
        <f t="shared" ca="1" si="134"/>
        <v>-35840075537.714211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25">
      <c r="G2582" s="459"/>
      <c r="H2582" s="459">
        <v>2575</v>
      </c>
      <c r="I2582" s="444">
        <f t="shared" ca="1" si="135"/>
        <v>-35840075537.714211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-149333648.07380921</v>
      </c>
      <c r="L2582" s="444">
        <f t="shared" ca="1" si="134"/>
        <v>-35989409185.788017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25">
      <c r="G2583" s="459"/>
      <c r="H2583" s="459">
        <v>2576</v>
      </c>
      <c r="I2583" s="444">
        <f t="shared" ca="1" si="135"/>
        <v>-35989409185.788017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-149955871.60745007</v>
      </c>
      <c r="L2583" s="444">
        <f t="shared" ca="1" si="134"/>
        <v>-36139365057.39547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25">
      <c r="G2584" s="459"/>
      <c r="H2584" s="459">
        <v>2577</v>
      </c>
      <c r="I2584" s="444">
        <f t="shared" ca="1" si="135"/>
        <v>-36139365057.39547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-150580687.73914778</v>
      </c>
      <c r="L2584" s="444">
        <f t="shared" ca="1" si="134"/>
        <v>-36289945745.134621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25">
      <c r="G2585" s="459"/>
      <c r="H2585" s="459">
        <v>2578</v>
      </c>
      <c r="I2585" s="444">
        <f t="shared" ca="1" si="135"/>
        <v>-36289945745.134621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-151208107.27139425</v>
      </c>
      <c r="L2585" s="444">
        <f t="shared" ca="1" si="134"/>
        <v>-36441153852.406013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25">
      <c r="G2586" s="459"/>
      <c r="H2586" s="459">
        <v>2579</v>
      </c>
      <c r="I2586" s="444">
        <f t="shared" ca="1" si="135"/>
        <v>-36441153852.406013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-151838141.05169171</v>
      </c>
      <c r="L2586" s="444">
        <f t="shared" ca="1" si="134"/>
        <v>-36592991993.457703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25">
      <c r="G2587" s="459"/>
      <c r="H2587" s="459">
        <v>2580</v>
      </c>
      <c r="I2587" s="444">
        <f t="shared" ca="1" si="135"/>
        <v>-36592991993.457703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-152470799.97274041</v>
      </c>
      <c r="L2587" s="444">
        <f t="shared" ca="1" si="134"/>
        <v>-36745462793.430443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25">
      <c r="G2588" s="459"/>
      <c r="H2588" s="459">
        <v>2581</v>
      </c>
      <c r="I2588" s="444">
        <f t="shared" ca="1" si="135"/>
        <v>-36745462793.430443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-153106094.97262684</v>
      </c>
      <c r="L2588" s="444">
        <f t="shared" ca="1" si="134"/>
        <v>-36898568888.403069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25">
      <c r="G2589" s="459"/>
      <c r="H2589" s="459">
        <v>2582</v>
      </c>
      <c r="I2589" s="444">
        <f t="shared" ca="1" si="135"/>
        <v>-36898568888.403069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-153744037.03501278</v>
      </c>
      <c r="L2589" s="444">
        <f t="shared" ca="1" si="134"/>
        <v>-37052312925.43808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25">
      <c r="G2590" s="459"/>
      <c r="H2590" s="459">
        <v>2583</v>
      </c>
      <c r="I2590" s="444">
        <f t="shared" ca="1" si="135"/>
        <v>-37052312925.43808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-154384637.18932533</v>
      </c>
      <c r="L2590" s="444">
        <f t="shared" ca="1" si="134"/>
        <v>-37206697562.627403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25">
      <c r="G2591" s="459"/>
      <c r="H2591" s="459">
        <v>2584</v>
      </c>
      <c r="I2591" s="444">
        <f t="shared" ca="1" si="135"/>
        <v>-37206697562.627403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-155027906.51094753</v>
      </c>
      <c r="L2591" s="444">
        <f t="shared" ca="1" si="134"/>
        <v>-37361725469.138351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25">
      <c r="G2592" s="459"/>
      <c r="H2592" s="459">
        <v>2585</v>
      </c>
      <c r="I2592" s="444">
        <f t="shared" ca="1" si="135"/>
        <v>-37361725469.138351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-155673856.1214098</v>
      </c>
      <c r="L2592" s="444">
        <f t="shared" ca="1" si="134"/>
        <v>-37517399325.259758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25">
      <c r="G2593" s="459"/>
      <c r="H2593" s="459">
        <v>2586</v>
      </c>
      <c r="I2593" s="444">
        <f t="shared" ca="1" si="135"/>
        <v>-37517399325.259758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-156322497.18858233</v>
      </c>
      <c r="L2593" s="444">
        <f t="shared" ca="1" si="134"/>
        <v>-37673721822.448341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25">
      <c r="G2594" s="459"/>
      <c r="H2594" s="459">
        <v>2587</v>
      </c>
      <c r="I2594" s="444">
        <f t="shared" ca="1" si="135"/>
        <v>-37673721822.448341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-156973840.92686808</v>
      </c>
      <c r="L2594" s="444">
        <f t="shared" ca="1" si="134"/>
        <v>-37830695663.375206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25">
      <c r="G2595" s="459"/>
      <c r="H2595" s="459">
        <v>2588</v>
      </c>
      <c r="I2595" s="444">
        <f t="shared" ca="1" si="135"/>
        <v>-37830695663.375206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-157627898.5973967</v>
      </c>
      <c r="L2595" s="444">
        <f t="shared" ca="1" si="134"/>
        <v>-37988323561.972603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25">
      <c r="G2596" s="459"/>
      <c r="H2596" s="459">
        <v>2589</v>
      </c>
      <c r="I2596" s="444">
        <f t="shared" ca="1" si="135"/>
        <v>-37988323561.972603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-158284681.50821918</v>
      </c>
      <c r="L2596" s="444">
        <f t="shared" ca="1" si="134"/>
        <v>-38146608243.48082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25">
      <c r="G2597" s="459"/>
      <c r="H2597" s="459">
        <v>2590</v>
      </c>
      <c r="I2597" s="444">
        <f t="shared" ca="1" si="135"/>
        <v>-38146608243.48082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-158944201.01450342</v>
      </c>
      <c r="L2597" s="444">
        <f t="shared" ca="1" si="134"/>
        <v>-38305552444.495323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25">
      <c r="G2598" s="459"/>
      <c r="H2598" s="459">
        <v>2591</v>
      </c>
      <c r="I2598" s="444">
        <f t="shared" ca="1" si="135"/>
        <v>-38305552444.495323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-159606468.51873052</v>
      </c>
      <c r="L2598" s="444">
        <f t="shared" ca="1" si="134"/>
        <v>-38465158913.014053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25">
      <c r="G2599" s="459"/>
      <c r="H2599" s="459">
        <v>2592</v>
      </c>
      <c r="I2599" s="444">
        <f t="shared" ca="1" si="135"/>
        <v>-38465158913.014053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-160271495.47089189</v>
      </c>
      <c r="L2599" s="444">
        <f t="shared" ca="1" si="134"/>
        <v>-38625430408.484947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25">
      <c r="G2600" s="459"/>
      <c r="H2600" s="459">
        <v>2593</v>
      </c>
      <c r="I2600" s="444">
        <f t="shared" ca="1" si="135"/>
        <v>-38625430408.484947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-160939293.36868727</v>
      </c>
      <c r="L2600" s="444">
        <f t="shared" ca="1" si="134"/>
        <v>-38786369701.853638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25">
      <c r="G2601" s="459"/>
      <c r="H2601" s="459">
        <v>2594</v>
      </c>
      <c r="I2601" s="444">
        <f t="shared" ca="1" si="135"/>
        <v>-38786369701.853638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-161609873.75772348</v>
      </c>
      <c r="L2601" s="444">
        <f t="shared" ca="1" si="134"/>
        <v>-38947979575.611359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25">
      <c r="G2602" s="459"/>
      <c r="H2602" s="459">
        <v>2595</v>
      </c>
      <c r="I2602" s="444">
        <f t="shared" ca="1" si="135"/>
        <v>-38947979575.611359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-162283248.23171398</v>
      </c>
      <c r="L2602" s="444">
        <f t="shared" ca="1" si="134"/>
        <v>-39110262823.843071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25">
      <c r="G2603" s="459"/>
      <c r="H2603" s="459">
        <v>2596</v>
      </c>
      <c r="I2603" s="444">
        <f t="shared" ca="1" si="135"/>
        <v>-39110262823.843071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-162959428.43267947</v>
      </c>
      <c r="L2603" s="444">
        <f t="shared" ca="1" si="134"/>
        <v>-39273222252.275749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25">
      <c r="G2604" s="459"/>
      <c r="H2604" s="459">
        <v>2597</v>
      </c>
      <c r="I2604" s="444">
        <f t="shared" ca="1" si="135"/>
        <v>-39273222252.275749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-163638426.05114895</v>
      </c>
      <c r="L2604" s="444">
        <f t="shared" ca="1" si="134"/>
        <v>-39436860678.326897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25">
      <c r="G2605" s="459"/>
      <c r="H2605" s="459">
        <v>2598</v>
      </c>
      <c r="I2605" s="444">
        <f t="shared" ca="1" si="135"/>
        <v>-39436860678.326897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-164320252.82636207</v>
      </c>
      <c r="L2605" s="444">
        <f t="shared" ca="1" si="134"/>
        <v>-39601180931.153259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25">
      <c r="G2606" s="459"/>
      <c r="H2606" s="459">
        <v>2599</v>
      </c>
      <c r="I2606" s="444">
        <f t="shared" ca="1" si="135"/>
        <v>-39601180931.153259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-165004920.54647192</v>
      </c>
      <c r="L2606" s="444">
        <f t="shared" ca="1" si="134"/>
        <v>-39766185851.69973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25">
      <c r="G2607" s="459"/>
      <c r="H2607" s="459">
        <v>2600</v>
      </c>
      <c r="I2607" s="444">
        <f t="shared" ca="1" si="135"/>
        <v>-39766185851.69973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-165692441.04874888</v>
      </c>
      <c r="L2607" s="444">
        <f t="shared" ca="1" si="134"/>
        <v>-39931878292.748482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25">
      <c r="G2608" s="459"/>
      <c r="H2608" s="459">
        <v>2601</v>
      </c>
      <c r="I2608" s="444">
        <f t="shared" ca="1" si="135"/>
        <v>-39931878292.748482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-166382826.21978533</v>
      </c>
      <c r="L2608" s="444">
        <f t="shared" ca="1" si="134"/>
        <v>-40098261118.968269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25">
      <c r="G2609" s="459"/>
      <c r="H2609" s="459">
        <v>2602</v>
      </c>
      <c r="I2609" s="444">
        <f t="shared" ca="1" si="135"/>
        <v>-40098261118.968269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-167076087.99570113</v>
      </c>
      <c r="L2609" s="444">
        <f t="shared" ca="1" si="134"/>
        <v>-40265337206.963974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25">
      <c r="G2610" s="459"/>
      <c r="H2610" s="459">
        <v>2603</v>
      </c>
      <c r="I2610" s="444">
        <f t="shared" ca="1" si="135"/>
        <v>-40265337206.963974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-167772238.3623499</v>
      </c>
      <c r="L2610" s="444">
        <f t="shared" ca="1" si="134"/>
        <v>-40433109445.326324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25">
      <c r="G2611" s="459"/>
      <c r="H2611" s="459">
        <v>2604</v>
      </c>
      <c r="I2611" s="444">
        <f t="shared" ca="1" si="135"/>
        <v>-40433109445.326324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-168471289.35552636</v>
      </c>
      <c r="L2611" s="444">
        <f t="shared" ca="1" si="134"/>
        <v>-40601580734.681854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25">
      <c r="G2612" s="459"/>
      <c r="H2612" s="459">
        <v>2605</v>
      </c>
      <c r="I2612" s="444">
        <f t="shared" ca="1" si="135"/>
        <v>-40601580734.681854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-169173253.06117439</v>
      </c>
      <c r="L2612" s="444">
        <f t="shared" ca="1" si="134"/>
        <v>-40770753987.743027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25">
      <c r="G2613" s="459"/>
      <c r="H2613" s="459">
        <v>2606</v>
      </c>
      <c r="I2613" s="444">
        <f t="shared" ca="1" si="135"/>
        <v>-40770753987.743027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-169878141.61559594</v>
      </c>
      <c r="L2613" s="444">
        <f t="shared" ca="1" si="134"/>
        <v>-40940632129.35862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25">
      <c r="G2614" s="459"/>
      <c r="H2614" s="459">
        <v>2607</v>
      </c>
      <c r="I2614" s="444">
        <f t="shared" ca="1" si="135"/>
        <v>-40940632129.35862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-170585967.20566091</v>
      </c>
      <c r="L2614" s="444">
        <f t="shared" ca="1" si="134"/>
        <v>-41111218096.564278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25">
      <c r="G2615" s="459"/>
      <c r="H2615" s="459">
        <v>2608</v>
      </c>
      <c r="I2615" s="444">
        <f t="shared" ca="1" si="135"/>
        <v>-41111218096.564278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-171296742.06901783</v>
      </c>
      <c r="L2615" s="444">
        <f t="shared" ca="1" si="134"/>
        <v>-41282514838.633293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25">
      <c r="G2616" s="459"/>
      <c r="H2616" s="459">
        <v>2609</v>
      </c>
      <c r="I2616" s="444">
        <f t="shared" ca="1" si="135"/>
        <v>-41282514838.633293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-172010478.49430537</v>
      </c>
      <c r="L2616" s="444">
        <f t="shared" ca="1" si="134"/>
        <v>-41454525317.127602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25">
      <c r="G2617" s="459"/>
      <c r="H2617" s="459">
        <v>2610</v>
      </c>
      <c r="I2617" s="444">
        <f t="shared" ca="1" si="135"/>
        <v>-41454525317.127602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-172727188.821365</v>
      </c>
      <c r="L2617" s="444">
        <f t="shared" ca="1" si="134"/>
        <v>-41627252505.948967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25">
      <c r="G2618" s="459"/>
      <c r="H2618" s="459">
        <v>2611</v>
      </c>
      <c r="I2618" s="444">
        <f t="shared" ca="1" si="135"/>
        <v>-41627252505.948967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-173446885.44145402</v>
      </c>
      <c r="L2618" s="444">
        <f t="shared" ca="1" si="134"/>
        <v>-41800699391.390419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25">
      <c r="G2619" s="459"/>
      <c r="H2619" s="459">
        <v>2612</v>
      </c>
      <c r="I2619" s="444">
        <f t="shared" ca="1" si="135"/>
        <v>-41800699391.390419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-174169580.79746008</v>
      </c>
      <c r="L2619" s="444">
        <f t="shared" ca="1" si="134"/>
        <v>-41974868972.187881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25">
      <c r="G2620" s="459"/>
      <c r="H2620" s="459">
        <v>2613</v>
      </c>
      <c r="I2620" s="444">
        <f t="shared" ca="1" si="135"/>
        <v>-41974868972.187881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-174895287.38411617</v>
      </c>
      <c r="L2620" s="444">
        <f t="shared" ca="1" si="134"/>
        <v>-42149764259.571999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25">
      <c r="G2621" s="459"/>
      <c r="H2621" s="459">
        <v>2614</v>
      </c>
      <c r="I2621" s="444">
        <f t="shared" ca="1" si="135"/>
        <v>-42149764259.571999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-175624017.74821666</v>
      </c>
      <c r="L2621" s="444">
        <f t="shared" ca="1" si="134"/>
        <v>-42325388277.320213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25">
      <c r="G2622" s="459"/>
      <c r="H2622" s="459">
        <v>2615</v>
      </c>
      <c r="I2622" s="444">
        <f t="shared" ca="1" si="135"/>
        <v>-42325388277.320213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-176355784.48883423</v>
      </c>
      <c r="L2622" s="444">
        <f t="shared" ca="1" si="134"/>
        <v>-42501744061.809044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25">
      <c r="G2623" s="459"/>
      <c r="H2623" s="459">
        <v>2616</v>
      </c>
      <c r="I2623" s="444">
        <f t="shared" ca="1" si="135"/>
        <v>-42501744061.809044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-177090600.25753769</v>
      </c>
      <c r="L2623" s="444">
        <f t="shared" ca="1" si="134"/>
        <v>-42678834662.066582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25">
      <c r="G2624" s="459"/>
      <c r="H2624" s="459">
        <v>2617</v>
      </c>
      <c r="I2624" s="444">
        <f t="shared" ca="1" si="135"/>
        <v>-42678834662.066582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-177828477.75861076</v>
      </c>
      <c r="L2624" s="444">
        <f t="shared" ca="1" si="134"/>
        <v>-42856663139.825195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25">
      <c r="G2625" s="459"/>
      <c r="H2625" s="459">
        <v>2618</v>
      </c>
      <c r="I2625" s="444">
        <f t="shared" ca="1" si="135"/>
        <v>-42856663139.825195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-178569429.74927163</v>
      </c>
      <c r="L2625" s="444">
        <f t="shared" ca="1" si="134"/>
        <v>-43035232569.574471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25">
      <c r="G2626" s="459"/>
      <c r="H2626" s="459">
        <v>2619</v>
      </c>
      <c r="I2626" s="444">
        <f t="shared" ca="1" si="135"/>
        <v>-43035232569.574471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-179313469.03989363</v>
      </c>
      <c r="L2626" s="444">
        <f t="shared" ca="1" si="134"/>
        <v>-43214546038.614365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25">
      <c r="G2627" s="459"/>
      <c r="H2627" s="459">
        <v>2620</v>
      </c>
      <c r="I2627" s="444">
        <f t="shared" ca="1" si="135"/>
        <v>-43214546038.614365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-180060608.49422652</v>
      </c>
      <c r="L2627" s="444">
        <f t="shared" ca="1" si="134"/>
        <v>-43394606647.108589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25">
      <c r="G2628" s="459"/>
      <c r="H2628" s="459">
        <v>2621</v>
      </c>
      <c r="I2628" s="444">
        <f t="shared" ca="1" si="135"/>
        <v>-43394606647.108589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-180810861.02961913</v>
      </c>
      <c r="L2628" s="444">
        <f t="shared" ca="1" si="134"/>
        <v>-43575417508.138206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25">
      <c r="G2629" s="459"/>
      <c r="H2629" s="459">
        <v>2622</v>
      </c>
      <c r="I2629" s="444">
        <f t="shared" ca="1" si="135"/>
        <v>-43575417508.138206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-181564239.61724252</v>
      </c>
      <c r="L2629" s="444">
        <f t="shared" ca="1" si="134"/>
        <v>-43756981747.755447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25">
      <c r="G2630" s="459"/>
      <c r="H2630" s="459">
        <v>2623</v>
      </c>
      <c r="I2630" s="444">
        <f t="shared" ca="1" si="135"/>
        <v>-43756981747.755447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-182320757.28231436</v>
      </c>
      <c r="L2630" s="444">
        <f t="shared" ca="1" si="134"/>
        <v>-43939302505.037766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25">
      <c r="G2631" s="459"/>
      <c r="H2631" s="459">
        <v>2624</v>
      </c>
      <c r="I2631" s="444">
        <f t="shared" ca="1" si="135"/>
        <v>-43939302505.037766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-183080427.10432401</v>
      </c>
      <c r="L2631" s="444">
        <f t="shared" ca="1" si="134"/>
        <v>-44122382932.14209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25">
      <c r="G2632" s="459"/>
      <c r="H2632" s="459">
        <v>2625</v>
      </c>
      <c r="I2632" s="444">
        <f t="shared" ca="1" si="135"/>
        <v>-44122382932.14209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-183843262.21725869</v>
      </c>
      <c r="L2632" s="444">
        <f t="shared" ca="1" si="134"/>
        <v>-44306226194.359352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25">
      <c r="G2633" s="459"/>
      <c r="H2633" s="459">
        <v>2626</v>
      </c>
      <c r="I2633" s="444">
        <f t="shared" ca="1" si="135"/>
        <v>-44306226194.359352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-184609275.80983064</v>
      </c>
      <c r="L2633" s="444">
        <f t="shared" ca="1" si="134"/>
        <v>-44490835470.169182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25">
      <c r="G2634" s="459"/>
      <c r="H2634" s="459">
        <v>2627</v>
      </c>
      <c r="I2634" s="444">
        <f t="shared" ca="1" si="135"/>
        <v>-44490835470.169182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-185378481.12570491</v>
      </c>
      <c r="L2634" s="444">
        <f t="shared" ca="1" si="134"/>
        <v>-44676213951.294884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25">
      <c r="G2635" s="459"/>
      <c r="H2635" s="459">
        <v>2628</v>
      </c>
      <c r="I2635" s="444">
        <f t="shared" ca="1" si="135"/>
        <v>-44676213951.294884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-186150891.46372867</v>
      </c>
      <c r="L2635" s="444">
        <f t="shared" ca="1" si="134"/>
        <v>-44862364842.758614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25">
      <c r="G2636" s="459"/>
      <c r="H2636" s="459">
        <v>2629</v>
      </c>
      <c r="I2636" s="444">
        <f t="shared" ca="1" si="135"/>
        <v>-44862364842.758614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-186926520.17816088</v>
      </c>
      <c r="L2636" s="444">
        <f t="shared" ca="1" si="134"/>
        <v>-45049291362.936775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25">
      <c r="G2637" s="459"/>
      <c r="H2637" s="459">
        <v>2630</v>
      </c>
      <c r="I2637" s="444">
        <f t="shared" ca="1" si="135"/>
        <v>-45049291362.936775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-187705380.67890322</v>
      </c>
      <c r="L2637" s="444">
        <f t="shared" ca="1" si="134"/>
        <v>-45236996743.615677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25">
      <c r="G2638" s="459"/>
      <c r="H2638" s="459">
        <v>2631</v>
      </c>
      <c r="I2638" s="444">
        <f t="shared" ca="1" si="135"/>
        <v>-45236996743.615677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-188487486.431732</v>
      </c>
      <c r="L2638" s="444">
        <f t="shared" ca="1" si="134"/>
        <v>-45425484230.047409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25">
      <c r="G2639" s="459"/>
      <c r="H2639" s="459">
        <v>2632</v>
      </c>
      <c r="I2639" s="444">
        <f t="shared" ca="1" si="135"/>
        <v>-45425484230.047409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-189272850.95853087</v>
      </c>
      <c r="L2639" s="444">
        <f t="shared" ca="1" si="134"/>
        <v>-45614757081.005943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25">
      <c r="G2640" s="459"/>
      <c r="H2640" s="459">
        <v>2633</v>
      </c>
      <c r="I2640" s="444">
        <f t="shared" ca="1" si="135"/>
        <v>-45614757081.005943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-190061487.83752477</v>
      </c>
      <c r="L2640" s="444">
        <f t="shared" ca="1" si="134"/>
        <v>-45804818568.843468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25">
      <c r="G2641" s="459"/>
      <c r="H2641" s="459">
        <v>2634</v>
      </c>
      <c r="I2641" s="444">
        <f t="shared" ca="1" si="135"/>
        <v>-45804818568.843468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-190853410.70351446</v>
      </c>
      <c r="L2641" s="444">
        <f t="shared" ca="1" si="134"/>
        <v>-45995671979.546982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25">
      <c r="G2642" s="459"/>
      <c r="H2642" s="459">
        <v>2635</v>
      </c>
      <c r="I2642" s="444">
        <f t="shared" ca="1" si="135"/>
        <v>-45995671979.546982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-191648633.24811241</v>
      </c>
      <c r="L2642" s="444">
        <f t="shared" ca="1" si="134"/>
        <v>-46187320612.795097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25">
      <c r="G2643" s="459"/>
      <c r="H2643" s="459">
        <v>2636</v>
      </c>
      <c r="I2643" s="444">
        <f t="shared" ca="1" si="135"/>
        <v>-46187320612.795097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-192447169.21997958</v>
      </c>
      <c r="L2643" s="444">
        <f t="shared" ca="1" si="134"/>
        <v>-46379767782.015076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25">
      <c r="G2644" s="459"/>
      <c r="H2644" s="459">
        <v>2637</v>
      </c>
      <c r="I2644" s="444">
        <f t="shared" ca="1" si="135"/>
        <v>-46379767782.015076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-193249032.42506281</v>
      </c>
      <c r="L2644" s="444">
        <f t="shared" ca="1" si="134"/>
        <v>-46573016814.44014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25">
      <c r="G2645" s="459"/>
      <c r="H2645" s="459">
        <v>2638</v>
      </c>
      <c r="I2645" s="444">
        <f t="shared" ca="1" si="135"/>
        <v>-46573016814.44014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-194054236.72683391</v>
      </c>
      <c r="L2645" s="444">
        <f t="shared" ca="1" si="134"/>
        <v>-46767071051.166977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25">
      <c r="G2646" s="459"/>
      <c r="H2646" s="459">
        <v>2639</v>
      </c>
      <c r="I2646" s="444">
        <f t="shared" ca="1" si="135"/>
        <v>-46767071051.166977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-194862796.04652905</v>
      </c>
      <c r="L2646" s="444">
        <f t="shared" ca="1" si="134"/>
        <v>-46961933847.213509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25">
      <c r="G2647" s="459"/>
      <c r="H2647" s="459">
        <v>2640</v>
      </c>
      <c r="I2647" s="444">
        <f t="shared" ca="1" si="135"/>
        <v>-46961933847.213509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-195674724.36338961</v>
      </c>
      <c r="L2647" s="444">
        <f t="shared" ca="1" si="134"/>
        <v>-47157608571.576897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25">
      <c r="G2648" s="459"/>
      <c r="H2648" s="459">
        <v>2641</v>
      </c>
      <c r="I2648" s="444">
        <f t="shared" ca="1" si="135"/>
        <v>-47157608571.576897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-196490035.71490374</v>
      </c>
      <c r="L2648" s="444">
        <f t="shared" ca="1" si="134"/>
        <v>-47354098607.291801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25">
      <c r="G2649" s="459"/>
      <c r="H2649" s="459">
        <v>2642</v>
      </c>
      <c r="I2649" s="444">
        <f t="shared" ca="1" si="135"/>
        <v>-47354098607.291801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-197308744.19704917</v>
      </c>
      <c r="L2649" s="444">
        <f t="shared" ca="1" si="134"/>
        <v>-47551407351.488853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25">
      <c r="G2650" s="459"/>
      <c r="H2650" s="459">
        <v>2643</v>
      </c>
      <c r="I2650" s="444">
        <f t="shared" ca="1" si="135"/>
        <v>-47551407351.488853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-198130863.96453688</v>
      </c>
      <c r="L2650" s="444">
        <f t="shared" ca="1" si="134"/>
        <v>-47749538215.453392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25">
      <c r="G2651" s="459"/>
      <c r="H2651" s="459">
        <v>2644</v>
      </c>
      <c r="I2651" s="444">
        <f t="shared" ca="1" si="135"/>
        <v>-47749538215.453392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-198956409.2310558</v>
      </c>
      <c r="L2651" s="444">
        <f t="shared" ca="1" si="134"/>
        <v>-47948494624.684448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25">
      <c r="G2652" s="459"/>
      <c r="H2652" s="459">
        <v>2645</v>
      </c>
      <c r="I2652" s="444">
        <f t="shared" ca="1" si="135"/>
        <v>-47948494624.684448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-199785394.26951852</v>
      </c>
      <c r="L2652" s="444">
        <f t="shared" ca="1" si="134"/>
        <v>-48148280018.953964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25">
      <c r="G2653" s="459"/>
      <c r="H2653" s="459">
        <v>2646</v>
      </c>
      <c r="I2653" s="444">
        <f t="shared" ca="1" si="135"/>
        <v>-48148280018.953964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-200617833.41230819</v>
      </c>
      <c r="L2653" s="444">
        <f t="shared" ca="1" si="134"/>
        <v>-48348897852.366272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25">
      <c r="G2654" s="459"/>
      <c r="H2654" s="459">
        <v>2647</v>
      </c>
      <c r="I2654" s="444">
        <f t="shared" ca="1" si="135"/>
        <v>-48348897852.366272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-201453741.05152613</v>
      </c>
      <c r="L2654" s="444">
        <f t="shared" ca="1" si="134"/>
        <v>-48550351593.417801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25">
      <c r="G2655" s="459"/>
      <c r="H2655" s="459">
        <v>2648</v>
      </c>
      <c r="I2655" s="444">
        <f t="shared" ca="1" si="135"/>
        <v>-48550351593.417801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-202293131.63924083</v>
      </c>
      <c r="L2655" s="444">
        <f t="shared" ca="1" si="134"/>
        <v>-48752644725.057045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25">
      <c r="G2656" s="459"/>
      <c r="H2656" s="459">
        <v>2649</v>
      </c>
      <c r="I2656" s="444">
        <f t="shared" ca="1" si="135"/>
        <v>-48752644725.057045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-203136019.68773767</v>
      </c>
      <c r="L2656" s="444">
        <f t="shared" ca="1" si="134"/>
        <v>-48955780744.744781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25">
      <c r="G2657" s="459"/>
      <c r="H2657" s="459">
        <v>2650</v>
      </c>
      <c r="I2657" s="444">
        <f t="shared" ca="1" si="135"/>
        <v>-48955780744.744781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-203982419.76976991</v>
      </c>
      <c r="L2657" s="444">
        <f t="shared" ca="1" si="134"/>
        <v>-49159763164.514549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25">
      <c r="G2658" s="459"/>
      <c r="H2658" s="459">
        <v>2651</v>
      </c>
      <c r="I2658" s="444">
        <f t="shared" ca="1" si="135"/>
        <v>-49159763164.514549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-204832346.51881063</v>
      </c>
      <c r="L2658" s="444">
        <f t="shared" ca="1" si="134"/>
        <v>-49364595511.033363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25">
      <c r="G2659" s="459"/>
      <c r="H2659" s="459">
        <v>2652</v>
      </c>
      <c r="I2659" s="444">
        <f t="shared" ca="1" si="135"/>
        <v>-49364595511.033363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-205685814.62930569</v>
      </c>
      <c r="L2659" s="444">
        <f t="shared" ca="1" si="134"/>
        <v>-49570281325.662666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25">
      <c r="G2660" s="459"/>
      <c r="H2660" s="459">
        <v>2653</v>
      </c>
      <c r="I2660" s="444">
        <f t="shared" ca="1" si="135"/>
        <v>-49570281325.662666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-206542838.85692778</v>
      </c>
      <c r="L2660" s="444">
        <f t="shared" ca="1" si="134"/>
        <v>-49776824164.519592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25">
      <c r="G2661" s="459"/>
      <c r="H2661" s="459">
        <v>2654</v>
      </c>
      <c r="I2661" s="444">
        <f t="shared" ca="1" si="135"/>
        <v>-49776824164.519592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-207403434.01883164</v>
      </c>
      <c r="L2661" s="444">
        <f t="shared" ca="1" si="134"/>
        <v>-49984227598.538422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25">
      <c r="G2662" s="459"/>
      <c r="H2662" s="459">
        <v>2655</v>
      </c>
      <c r="I2662" s="444">
        <f t="shared" ca="1" si="135"/>
        <v>-49984227598.538422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-208267614.99391007</v>
      </c>
      <c r="L2662" s="444">
        <f t="shared" ca="1" si="134"/>
        <v>-50192495213.532333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25">
      <c r="G2663" s="459"/>
      <c r="H2663" s="459">
        <v>2656</v>
      </c>
      <c r="I2663" s="444">
        <f t="shared" ca="1" si="135"/>
        <v>-50192495213.532333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-209135396.7230514</v>
      </c>
      <c r="L2663" s="444">
        <f t="shared" ca="1" si="134"/>
        <v>-50401630610.255386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25">
      <c r="G2664" s="459"/>
      <c r="H2664" s="459">
        <v>2657</v>
      </c>
      <c r="I2664" s="444">
        <f t="shared" ca="1" si="135"/>
        <v>-50401630610.255386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-210006794.20939744</v>
      </c>
      <c r="L2664" s="444">
        <f t="shared" ca="1" si="134"/>
        <v>-50611637404.464783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25">
      <c r="G2665" s="459"/>
      <c r="H2665" s="459">
        <v>2658</v>
      </c>
      <c r="I2665" s="444">
        <f t="shared" ca="1" si="135"/>
        <v>-50611637404.464783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-210881822.51860327</v>
      </c>
      <c r="L2665" s="444">
        <f t="shared" ca="1" si="134"/>
        <v>-50822519226.983383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25">
      <c r="G2666" s="459"/>
      <c r="H2666" s="459">
        <v>2659</v>
      </c>
      <c r="I2666" s="444">
        <f t="shared" ca="1" si="135"/>
        <v>-50822519226.983383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-211760496.77909744</v>
      </c>
      <c r="L2666" s="444">
        <f t="shared" ca="1" si="134"/>
        <v>-51034279723.762482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25">
      <c r="G2667" s="459"/>
      <c r="H2667" s="459">
        <v>2660</v>
      </c>
      <c r="I2667" s="444">
        <f t="shared" ca="1" si="135"/>
        <v>-51034279723.762482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-212642832.18234366</v>
      </c>
      <c r="L2667" s="444">
        <f t="shared" ca="1" si="134"/>
        <v>-51246922555.944824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25">
      <c r="G2668" s="459"/>
      <c r="H2668" s="459">
        <v>2661</v>
      </c>
      <c r="I2668" s="444">
        <f t="shared" ca="1" si="135"/>
        <v>-51246922555.944824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-213528843.98310342</v>
      </c>
      <c r="L2668" s="444">
        <f t="shared" ca="1" si="134"/>
        <v>-51460451399.927925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25">
      <c r="G2669" s="459"/>
      <c r="H2669" s="459">
        <v>2662</v>
      </c>
      <c r="I2669" s="444">
        <f t="shared" ca="1" si="135"/>
        <v>-51460451399.927925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-214418547.49969968</v>
      </c>
      <c r="L2669" s="444">
        <f t="shared" ca="1" si="134"/>
        <v>-51674869947.427628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25">
      <c r="G2670" s="459"/>
      <c r="H2670" s="459">
        <v>2663</v>
      </c>
      <c r="I2670" s="444">
        <f t="shared" ca="1" si="135"/>
        <v>-51674869947.427628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-215311958.11428177</v>
      </c>
      <c r="L2670" s="444">
        <f t="shared" ca="1" si="134"/>
        <v>-51890181905.541908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25">
      <c r="G2671" s="459"/>
      <c r="H2671" s="459">
        <v>2664</v>
      </c>
      <c r="I2671" s="444">
        <f t="shared" ca="1" si="135"/>
        <v>-51890181905.541908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-216209091.27309129</v>
      </c>
      <c r="L2671" s="444">
        <f t="shared" ca="1" si="134"/>
        <v>-52106390996.815002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25">
      <c r="G2672" s="459"/>
      <c r="H2672" s="459">
        <v>2665</v>
      </c>
      <c r="I2672" s="444">
        <f t="shared" ca="1" si="135"/>
        <v>-52106390996.815002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-217109962.48672917</v>
      </c>
      <c r="L2672" s="444">
        <f t="shared" ca="1" si="134"/>
        <v>-52323500959.301735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25">
      <c r="G2673" s="459"/>
      <c r="H2673" s="459">
        <v>2666</v>
      </c>
      <c r="I2673" s="444">
        <f t="shared" ca="1" si="135"/>
        <v>-52323500959.301735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-218014587.33042389</v>
      </c>
      <c r="L2673" s="444">
        <f t="shared" ca="1" si="134"/>
        <v>-52541515546.632156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25">
      <c r="G2674" s="459"/>
      <c r="H2674" s="459">
        <v>2667</v>
      </c>
      <c r="I2674" s="444">
        <f t="shared" ca="1" si="135"/>
        <v>-52541515546.632156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-218922981.44430065</v>
      </c>
      <c r="L2674" s="444">
        <f t="shared" ca="1" si="134"/>
        <v>-52760438528.076454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25">
      <c r="G2675" s="459"/>
      <c r="H2675" s="459">
        <v>2668</v>
      </c>
      <c r="I2675" s="444">
        <f t="shared" ca="1" si="135"/>
        <v>-52760438528.076454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-219835160.53365189</v>
      </c>
      <c r="L2675" s="444">
        <f t="shared" ca="1" si="134"/>
        <v>-52980273688.610107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25">
      <c r="G2676" s="459"/>
      <c r="H2676" s="459">
        <v>2669</v>
      </c>
      <c r="I2676" s="444">
        <f t="shared" ca="1" si="135"/>
        <v>-52980273688.610107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-220751140.36920878</v>
      </c>
      <c r="L2676" s="444">
        <f t="shared" ca="1" si="134"/>
        <v>-53201024828.979317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25">
      <c r="G2677" s="459"/>
      <c r="H2677" s="459">
        <v>2670</v>
      </c>
      <c r="I2677" s="444">
        <f t="shared" ca="1" si="135"/>
        <v>-53201024828.979317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-221670936.78741381</v>
      </c>
      <c r="L2677" s="444">
        <f t="shared" ca="1" si="134"/>
        <v>-53422695765.766731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25">
      <c r="G2678" s="459"/>
      <c r="H2678" s="459">
        <v>2671</v>
      </c>
      <c r="I2678" s="444">
        <f t="shared" ca="1" si="135"/>
        <v>-53422695765.766731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-222594565.69069472</v>
      </c>
      <c r="L2678" s="444">
        <f t="shared" ca="1" si="134"/>
        <v>-53645290331.457428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25">
      <c r="G2679" s="459"/>
      <c r="H2679" s="459">
        <v>2672</v>
      </c>
      <c r="I2679" s="444">
        <f t="shared" ca="1" si="135"/>
        <v>-53645290331.457428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-223522043.04773924</v>
      </c>
      <c r="L2679" s="444">
        <f t="shared" ca="1" si="134"/>
        <v>-53868812374.505165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25">
      <c r="G2680" s="459"/>
      <c r="H2680" s="459">
        <v>2673</v>
      </c>
      <c r="I2680" s="444">
        <f t="shared" ca="1" si="135"/>
        <v>-53868812374.505165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-224453384.89377156</v>
      </c>
      <c r="L2680" s="444">
        <f t="shared" ca="1" si="134"/>
        <v>-54093265759.398933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25">
      <c r="G2681" s="459"/>
      <c r="H2681" s="459">
        <v>2674</v>
      </c>
      <c r="I2681" s="444">
        <f t="shared" ca="1" si="135"/>
        <v>-54093265759.398933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-225388607.33082888</v>
      </c>
      <c r="L2681" s="444">
        <f t="shared" ca="1" si="134"/>
        <v>-54318654366.729759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25">
      <c r="G2682" s="459"/>
      <c r="H2682" s="459">
        <v>2675</v>
      </c>
      <c r="I2682" s="444">
        <f t="shared" ca="1" si="135"/>
        <v>-54318654366.729759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-226327726.52804065</v>
      </c>
      <c r="L2682" s="444">
        <f t="shared" ca="1" si="134"/>
        <v>-54544982093.257797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25">
      <c r="G2683" s="459"/>
      <c r="H2683" s="459">
        <v>2676</v>
      </c>
      <c r="I2683" s="444">
        <f t="shared" ca="1" si="135"/>
        <v>-54544982093.257797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-227270758.72190747</v>
      </c>
      <c r="L2683" s="444">
        <f t="shared" ca="1" si="134"/>
        <v>-54772252851.979706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25">
      <c r="G2684" s="459"/>
      <c r="H2684" s="459">
        <v>2677</v>
      </c>
      <c r="I2684" s="444">
        <f t="shared" ca="1" si="135"/>
        <v>-54772252851.979706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-228217720.21658209</v>
      </c>
      <c r="L2684" s="444">
        <f t="shared" ca="1" si="134"/>
        <v>-55000470572.196289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25">
      <c r="G2685" s="459"/>
      <c r="H2685" s="459">
        <v>2678</v>
      </c>
      <c r="I2685" s="444">
        <f t="shared" ca="1" si="135"/>
        <v>-55000470572.196289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-229168627.38415122</v>
      </c>
      <c r="L2685" s="444">
        <f t="shared" ca="1" si="134"/>
        <v>-55229639199.580437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25">
      <c r="G2686" s="459"/>
      <c r="H2686" s="459">
        <v>2679</v>
      </c>
      <c r="I2686" s="444">
        <f t="shared" ca="1" si="135"/>
        <v>-55229639199.580437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-230123496.66491848</v>
      </c>
      <c r="L2686" s="444">
        <f t="shared" ca="1" si="134"/>
        <v>-55459762696.245354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25">
      <c r="G2687" s="459"/>
      <c r="H2687" s="459">
        <v>2680</v>
      </c>
      <c r="I2687" s="444">
        <f t="shared" ca="1" si="135"/>
        <v>-55459762696.245354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-231082344.56768897</v>
      </c>
      <c r="L2687" s="444">
        <f t="shared" ca="1" si="134"/>
        <v>-55690845040.813042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25">
      <c r="G2688" s="459"/>
      <c r="H2688" s="459">
        <v>2681</v>
      </c>
      <c r="I2688" s="444">
        <f t="shared" ca="1" si="135"/>
        <v>-55690845040.813042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-232045187.67005432</v>
      </c>
      <c r="L2688" s="444">
        <f t="shared" ca="1" si="134"/>
        <v>-55922890228.483093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25">
      <c r="G2689" s="459"/>
      <c r="H2689" s="459">
        <v>2682</v>
      </c>
      <c r="I2689" s="444">
        <f t="shared" ca="1" si="135"/>
        <v>-55922890228.483093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-233012042.61867955</v>
      </c>
      <c r="L2689" s="444">
        <f t="shared" ca="1" si="134"/>
        <v>-56155902271.101776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25">
      <c r="G2690" s="459"/>
      <c r="H2690" s="459">
        <v>2683</v>
      </c>
      <c r="I2690" s="444">
        <f t="shared" ca="1" si="135"/>
        <v>-56155902271.101776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-233982926.12959072</v>
      </c>
      <c r="L2690" s="444">
        <f t="shared" ca="1" si="134"/>
        <v>-56389885197.231369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25">
      <c r="G2691" s="459"/>
      <c r="H2691" s="459">
        <v>2684</v>
      </c>
      <c r="I2691" s="444">
        <f t="shared" ca="1" si="135"/>
        <v>-56389885197.231369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-234957854.98846403</v>
      </c>
      <c r="L2691" s="444">
        <f t="shared" ca="1" si="134"/>
        <v>-56624843052.219833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25">
      <c r="G2692" s="459"/>
      <c r="H2692" s="459">
        <v>2685</v>
      </c>
      <c r="I2692" s="444">
        <f t="shared" ca="1" si="135"/>
        <v>-56624843052.219833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-235936846.05091593</v>
      </c>
      <c r="L2692" s="444">
        <f t="shared" ca="1" si="134"/>
        <v>-56860779898.270752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25">
      <c r="G2693" s="459"/>
      <c r="H2693" s="459">
        <v>2686</v>
      </c>
      <c r="I2693" s="444">
        <f t="shared" ca="1" si="135"/>
        <v>-56860779898.270752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-236919916.24279478</v>
      </c>
      <c r="L2693" s="444">
        <f t="shared" ca="1" si="134"/>
        <v>-57097699814.51355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25">
      <c r="G2694" s="459"/>
      <c r="H2694" s="459">
        <v>2687</v>
      </c>
      <c r="I2694" s="444">
        <f t="shared" ca="1" si="135"/>
        <v>-57097699814.51355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-237907082.56047308</v>
      </c>
      <c r="L2694" s="444">
        <f t="shared" ca="1" si="134"/>
        <v>-57335606897.07402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25">
      <c r="G2695" s="459"/>
      <c r="H2695" s="459">
        <v>2688</v>
      </c>
      <c r="I2695" s="444">
        <f t="shared" ca="1" si="135"/>
        <v>-57335606897.07402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-238898362.07114175</v>
      </c>
      <c r="L2695" s="444">
        <f t="shared" ca="1" si="134"/>
        <v>-57574505259.145164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25">
      <c r="G2696" s="459"/>
      <c r="H2696" s="459">
        <v>2689</v>
      </c>
      <c r="I2696" s="444">
        <f t="shared" ca="1" si="135"/>
        <v>-57574505259.145164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-239893771.91310486</v>
      </c>
      <c r="L2696" s="444">
        <f t="shared" ca="1" si="134"/>
        <v>-57814399031.058266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25">
      <c r="G2697" s="459"/>
      <c r="H2697" s="459">
        <v>2690</v>
      </c>
      <c r="I2697" s="444">
        <f t="shared" ca="1" si="135"/>
        <v>-57814399031.058266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-240893329.29607609</v>
      </c>
      <c r="L2697" s="444">
        <f t="shared" ca="1" si="134"/>
        <v>-58055292360.35434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25">
      <c r="G2698" s="459"/>
      <c r="H2698" s="459">
        <v>2691</v>
      </c>
      <c r="I2698" s="444">
        <f t="shared" ca="1" si="135"/>
        <v>-58055292360.35434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-241897051.50147644</v>
      </c>
      <c r="L2698" s="444">
        <f t="shared" ca="1" si="134"/>
        <v>-58297189411.85582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25">
      <c r="G2699" s="459"/>
      <c r="H2699" s="459">
        <v>2692</v>
      </c>
      <c r="I2699" s="444">
        <f t="shared" ca="1" si="135"/>
        <v>-58297189411.85582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-242904955.88273257</v>
      </c>
      <c r="L2699" s="444">
        <f t="shared" ca="1" si="134"/>
        <v>-58540094367.738556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25">
      <c r="G2700" s="459"/>
      <c r="H2700" s="459">
        <v>2693</v>
      </c>
      <c r="I2700" s="444">
        <f t="shared" ca="1" si="135"/>
        <v>-58540094367.738556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-243917059.86557731</v>
      </c>
      <c r="L2700" s="444">
        <f t="shared" ca="1" si="134"/>
        <v>-58784011427.604134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25">
      <c r="G2701" s="459"/>
      <c r="H2701" s="459">
        <v>2694</v>
      </c>
      <c r="I2701" s="444">
        <f t="shared" ca="1" si="135"/>
        <v>-58784011427.604134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-244933380.94835055</v>
      </c>
      <c r="L2701" s="444">
        <f t="shared" ca="1" si="134"/>
        <v>-59028944808.552483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25">
      <c r="G2702" s="459"/>
      <c r="H2702" s="459">
        <v>2695</v>
      </c>
      <c r="I2702" s="444">
        <f t="shared" ca="1" si="135"/>
        <v>-59028944808.552483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-245953936.70230204</v>
      </c>
      <c r="L2702" s="444">
        <f t="shared" ca="1" si="134"/>
        <v>-59274898745.254784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25">
      <c r="G2703" s="459"/>
      <c r="H2703" s="459">
        <v>2696</v>
      </c>
      <c r="I2703" s="444">
        <f t="shared" ca="1" si="135"/>
        <v>-59274898745.254784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-246978744.77189493</v>
      </c>
      <c r="L2703" s="444">
        <f t="shared" ca="1" si="134"/>
        <v>-59521877490.02668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25">
      <c r="G2704" s="459"/>
      <c r="H2704" s="459">
        <v>2697</v>
      </c>
      <c r="I2704" s="444">
        <f t="shared" ca="1" si="135"/>
        <v>-59521877490.02668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-248007822.87511116</v>
      </c>
      <c r="L2704" s="444">
        <f t="shared" ca="1" si="134"/>
        <v>-59769885312.901794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25">
      <c r="G2705" s="459"/>
      <c r="H2705" s="459">
        <v>2698</v>
      </c>
      <c r="I2705" s="444">
        <f t="shared" ca="1" si="135"/>
        <v>-59769885312.901794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-249041188.80375746</v>
      </c>
      <c r="L2705" s="444">
        <f t="shared" ca="1" si="134"/>
        <v>-60018926501.705551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25">
      <c r="G2706" s="459"/>
      <c r="H2706" s="459">
        <v>2699</v>
      </c>
      <c r="I2706" s="444">
        <f t="shared" ca="1" si="135"/>
        <v>-60018926501.705551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-250078860.42377317</v>
      </c>
      <c r="L2706" s="444">
        <f t="shared" ca="1" si="134"/>
        <v>-60269005362.129326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25">
      <c r="G2707" s="459"/>
      <c r="H2707" s="459">
        <v>2700</v>
      </c>
      <c r="I2707" s="444">
        <f t="shared" ca="1" si="135"/>
        <v>-60269005362.129326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-251120855.67553887</v>
      </c>
      <c r="L2707" s="444">
        <f t="shared" ca="1" si="134"/>
        <v>-60520126217.804863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25">
      <c r="G2708" s="459"/>
      <c r="H2708" s="459">
        <v>2701</v>
      </c>
      <c r="I2708" s="444">
        <f t="shared" ca="1" si="135"/>
        <v>-60520126217.804863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-252167192.57418692</v>
      </c>
      <c r="L2708" s="444">
        <f t="shared" ca="1" si="134"/>
        <v>-60772293410.379051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25">
      <c r="G2709" s="459"/>
      <c r="H2709" s="459">
        <v>2702</v>
      </c>
      <c r="I2709" s="444">
        <f t="shared" ca="1" si="135"/>
        <v>-60772293410.379051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-253217889.20991275</v>
      </c>
      <c r="L2709" s="444">
        <f t="shared" ca="1" si="134"/>
        <v>-61025511299.588966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25">
      <c r="G2710" s="459"/>
      <c r="H2710" s="459">
        <v>2703</v>
      </c>
      <c r="I2710" s="444">
        <f t="shared" ca="1" si="135"/>
        <v>-61025511299.588966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-254272963.74828735</v>
      </c>
      <c r="L2710" s="444">
        <f t="shared" ca="1" si="134"/>
        <v>-61279784263.337257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25">
      <c r="G2711" s="459"/>
      <c r="H2711" s="459">
        <v>2704</v>
      </c>
      <c r="I2711" s="444">
        <f t="shared" ca="1" si="135"/>
        <v>-61279784263.337257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-255332434.43057194</v>
      </c>
      <c r="L2711" s="444">
        <f t="shared" ca="1" si="134"/>
        <v>-61535116697.76783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25">
      <c r="G2712" s="459"/>
      <c r="H2712" s="459">
        <v>2705</v>
      </c>
      <c r="I2712" s="444">
        <f t="shared" ca="1" si="135"/>
        <v>-61535116697.76783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-256396319.57403263</v>
      </c>
      <c r="L2712" s="444">
        <f t="shared" ca="1" si="134"/>
        <v>-61791513017.341866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25">
      <c r="G2713" s="459"/>
      <c r="H2713" s="459">
        <v>2706</v>
      </c>
      <c r="I2713" s="444">
        <f t="shared" ca="1" si="135"/>
        <v>-61791513017.341866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-257464637.57225776</v>
      </c>
      <c r="L2713" s="444">
        <f t="shared" ca="1" si="134"/>
        <v>-62048977654.914124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25">
      <c r="G2714" s="459"/>
      <c r="H2714" s="459">
        <v>2707</v>
      </c>
      <c r="I2714" s="444">
        <f t="shared" ca="1" si="135"/>
        <v>-62048977654.914124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-258537406.89547551</v>
      </c>
      <c r="L2714" s="444">
        <f t="shared" ca="1" si="134"/>
        <v>-62307515061.809601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25">
      <c r="G2715" s="459"/>
      <c r="H2715" s="459">
        <v>2708</v>
      </c>
      <c r="I2715" s="444">
        <f t="shared" ca="1" si="135"/>
        <v>-62307515061.809601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-259614646.09087333</v>
      </c>
      <c r="L2715" s="444">
        <f t="shared" ca="1" si="134"/>
        <v>-62567129707.900475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25">
      <c r="G2716" s="459"/>
      <c r="H2716" s="459">
        <v>2709</v>
      </c>
      <c r="I2716" s="444">
        <f t="shared" ca="1" si="135"/>
        <v>-62567129707.900475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-260696373.78291863</v>
      </c>
      <c r="L2716" s="444">
        <f t="shared" ca="1" si="134"/>
        <v>-62827826081.683395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25">
      <c r="G2717" s="459"/>
      <c r="H2717" s="459">
        <v>2710</v>
      </c>
      <c r="I2717" s="444">
        <f t="shared" ca="1" si="135"/>
        <v>-62827826081.683395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-261782608.67368084</v>
      </c>
      <c r="L2717" s="444">
        <f t="shared" ca="1" si="134"/>
        <v>-63089608690.357079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25">
      <c r="G2718" s="459"/>
      <c r="H2718" s="459">
        <v>2711</v>
      </c>
      <c r="I2718" s="444">
        <f t="shared" ca="1" si="135"/>
        <v>-63089608690.357079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-262873369.54315448</v>
      </c>
      <c r="L2718" s="444">
        <f t="shared" ca="1" si="134"/>
        <v>-63352482059.90023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25">
      <c r="G2719" s="459"/>
      <c r="H2719" s="459">
        <v>2712</v>
      </c>
      <c r="I2719" s="444">
        <f t="shared" ca="1" si="135"/>
        <v>-63352482059.90023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-263968675.24958429</v>
      </c>
      <c r="L2719" s="444">
        <f t="shared" ca="1" si="134"/>
        <v>-63616450735.149818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25">
      <c r="G2720" s="459"/>
      <c r="H2720" s="459">
        <v>2713</v>
      </c>
      <c r="I2720" s="444">
        <f t="shared" ca="1" si="135"/>
        <v>-63616450735.149818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-265068544.72979087</v>
      </c>
      <c r="L2720" s="444">
        <f t="shared" ca="1" si="134"/>
        <v>-63881519279.879608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25">
      <c r="G2721" s="459"/>
      <c r="H2721" s="459">
        <v>2714</v>
      </c>
      <c r="I2721" s="444">
        <f t="shared" ca="1" si="135"/>
        <v>-63881519279.879608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-266172996.99949837</v>
      </c>
      <c r="L2721" s="444">
        <f t="shared" ca="1" si="134"/>
        <v>-64147692276.879105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25">
      <c r="G2722" s="459"/>
      <c r="H2722" s="459">
        <v>2715</v>
      </c>
      <c r="I2722" s="444">
        <f t="shared" ca="1" si="135"/>
        <v>-64147692276.879105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-267282051.15366292</v>
      </c>
      <c r="L2722" s="444">
        <f t="shared" ca="1" si="134"/>
        <v>-64414974328.032768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25">
      <c r="G2723" s="459"/>
      <c r="H2723" s="459">
        <v>2716</v>
      </c>
      <c r="I2723" s="444">
        <f t="shared" ca="1" si="135"/>
        <v>-64414974328.032768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-268395726.36680323</v>
      </c>
      <c r="L2723" s="444">
        <f t="shared" ca="1" si="134"/>
        <v>-64683370054.399574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25">
      <c r="G2724" s="459"/>
      <c r="H2724" s="459">
        <v>2717</v>
      </c>
      <c r="I2724" s="444">
        <f t="shared" ca="1" si="135"/>
        <v>-64683370054.399574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-269514041.89333153</v>
      </c>
      <c r="L2724" s="444">
        <f t="shared" ca="1" si="134"/>
        <v>-64952884096.292908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25">
      <c r="G2725" s="459"/>
      <c r="H2725" s="459">
        <v>2718</v>
      </c>
      <c r="I2725" s="444">
        <f t="shared" ca="1" si="135"/>
        <v>-64952884096.292908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-270637017.06788713</v>
      </c>
      <c r="L2725" s="444">
        <f t="shared" ca="1" si="134"/>
        <v>-65223521113.360794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25">
      <c r="G2726" s="459"/>
      <c r="H2726" s="459">
        <v>2719</v>
      </c>
      <c r="I2726" s="444">
        <f t="shared" ca="1" si="135"/>
        <v>-65223521113.360794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-271764671.30567002</v>
      </c>
      <c r="L2726" s="444">
        <f t="shared" ca="1" si="134"/>
        <v>-65495285784.666466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25">
      <c r="G2727" s="459"/>
      <c r="H2727" s="459">
        <v>2720</v>
      </c>
      <c r="I2727" s="444">
        <f t="shared" ca="1" si="135"/>
        <v>-65495285784.666466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-272897024.10277689</v>
      </c>
      <c r="L2727" s="444">
        <f t="shared" ca="1" si="134"/>
        <v>-65768182808.769241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25">
      <c r="G2728" s="459"/>
      <c r="H2728" s="459">
        <v>2721</v>
      </c>
      <c r="I2728" s="444">
        <f t="shared" ca="1" si="135"/>
        <v>-65768182808.769241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-274034095.03653848</v>
      </c>
      <c r="L2728" s="444">
        <f t="shared" ca="1" si="134"/>
        <v>-66042216903.805779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25">
      <c r="G2729" s="459"/>
      <c r="H2729" s="459">
        <v>2722</v>
      </c>
      <c r="I2729" s="444">
        <f t="shared" ca="1" si="135"/>
        <v>-66042216903.805779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-275175903.7658574</v>
      </c>
      <c r="L2729" s="444">
        <f t="shared" ca="1" si="134"/>
        <v>-66317392807.571632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25">
      <c r="G2730" s="459"/>
      <c r="H2730" s="459">
        <v>2723</v>
      </c>
      <c r="I2730" s="444">
        <f t="shared" ca="1" si="135"/>
        <v>-66317392807.571632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-276322470.03154844</v>
      </c>
      <c r="L2730" s="444">
        <f t="shared" ca="1" si="134"/>
        <v>-66593715277.60318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25">
      <c r="G2731" s="459"/>
      <c r="H2731" s="459">
        <v>2724</v>
      </c>
      <c r="I2731" s="444">
        <f t="shared" ca="1" si="135"/>
        <v>-66593715277.60318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-277473813.65667987</v>
      </c>
      <c r="L2731" s="444">
        <f t="shared" ca="1" si="134"/>
        <v>-66871189091.259857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25">
      <c r="G2732" s="459"/>
      <c r="H2732" s="459">
        <v>2725</v>
      </c>
      <c r="I2732" s="444">
        <f t="shared" ca="1" si="135"/>
        <v>-66871189091.259857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-278629954.54691607</v>
      </c>
      <c r="L2732" s="444">
        <f t="shared" ca="1" si="134"/>
        <v>-67149819045.80677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25">
      <c r="G2733" s="459"/>
      <c r="H2733" s="459">
        <v>2726</v>
      </c>
      <c r="I2733" s="444">
        <f t="shared" ca="1" si="135"/>
        <v>-67149819045.80677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-279790912.69086152</v>
      </c>
      <c r="L2733" s="444">
        <f t="shared" ca="1" si="134"/>
        <v>-67429609958.497635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25">
      <c r="G2734" s="459"/>
      <c r="H2734" s="459">
        <v>2727</v>
      </c>
      <c r="I2734" s="444">
        <f t="shared" ca="1" si="135"/>
        <v>-67429609958.497635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-280956708.16040683</v>
      </c>
      <c r="L2734" s="444">
        <f t="shared" ca="1" si="134"/>
        <v>-67710566666.658043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25">
      <c r="G2735" s="459"/>
      <c r="H2735" s="459">
        <v>2728</v>
      </c>
      <c r="I2735" s="444">
        <f t="shared" ca="1" si="135"/>
        <v>-67710566666.658043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-282127361.11107516</v>
      </c>
      <c r="L2735" s="444">
        <f t="shared" ca="1" si="134"/>
        <v>-67992694027.769119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25">
      <c r="G2736" s="459"/>
      <c r="H2736" s="459">
        <v>2729</v>
      </c>
      <c r="I2736" s="444">
        <f t="shared" ca="1" si="135"/>
        <v>-67992694027.769119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-283302891.78237134</v>
      </c>
      <c r="L2736" s="444">
        <f t="shared" ca="1" si="134"/>
        <v>-68275996919.551491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25">
      <c r="G2737" s="459"/>
      <c r="H2737" s="459">
        <v>2730</v>
      </c>
      <c r="I2737" s="444">
        <f t="shared" ca="1" si="135"/>
        <v>-68275996919.551491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-284483320.49813122</v>
      </c>
      <c r="L2737" s="444">
        <f t="shared" ca="1" si="134"/>
        <v>-68560480240.049622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25">
      <c r="G2738" s="459"/>
      <c r="H2738" s="459">
        <v>2731</v>
      </c>
      <c r="I2738" s="444">
        <f t="shared" ca="1" si="135"/>
        <v>-68560480240.049622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-285668667.6668734</v>
      </c>
      <c r="L2738" s="444">
        <f t="shared" ca="1" si="134"/>
        <v>-68846148907.716492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25">
      <c r="G2739" s="459"/>
      <c r="H2739" s="459">
        <v>2732</v>
      </c>
      <c r="I2739" s="444">
        <f t="shared" ca="1" si="135"/>
        <v>-68846148907.716492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-286858953.78215206</v>
      </c>
      <c r="L2739" s="444">
        <f t="shared" ca="1" si="134"/>
        <v>-69133007861.498642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25">
      <c r="G2740" s="459"/>
      <c r="H2740" s="459">
        <v>2733</v>
      </c>
      <c r="I2740" s="444">
        <f t="shared" ca="1" si="135"/>
        <v>-69133007861.498642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-288054199.42291099</v>
      </c>
      <c r="L2740" s="444">
        <f t="shared" ca="1" si="134"/>
        <v>-69421062060.921555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25">
      <c r="G2741" s="459"/>
      <c r="H2741" s="459">
        <v>2734</v>
      </c>
      <c r="I2741" s="444">
        <f t="shared" ca="1" si="135"/>
        <v>-69421062060.921555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-289254425.25383979</v>
      </c>
      <c r="L2741" s="444">
        <f t="shared" ca="1" si="134"/>
        <v>-69710316486.1754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25">
      <c r="G2742" s="459"/>
      <c r="H2742" s="459">
        <v>2735</v>
      </c>
      <c r="I2742" s="444">
        <f t="shared" ca="1" si="135"/>
        <v>-69710316486.1754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-290459652.02573085</v>
      </c>
      <c r="L2742" s="444">
        <f t="shared" ca="1" si="134"/>
        <v>-70000776138.201126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25">
      <c r="G2743" s="459"/>
      <c r="H2743" s="459">
        <v>2736</v>
      </c>
      <c r="I2743" s="444">
        <f t="shared" ca="1" si="135"/>
        <v>-70000776138.201126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-291669900.57583803</v>
      </c>
      <c r="L2743" s="444">
        <f t="shared" ca="1" si="134"/>
        <v>-70292446038.776962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25">
      <c r="G2744" s="459"/>
      <c r="H2744" s="459">
        <v>2737</v>
      </c>
      <c r="I2744" s="444">
        <f t="shared" ca="1" si="135"/>
        <v>-70292446038.776962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-292885191.82823735</v>
      </c>
      <c r="L2744" s="444">
        <f t="shared" ca="1" si="134"/>
        <v>-70585331230.605194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25">
      <c r="G2745" s="459"/>
      <c r="H2745" s="459">
        <v>2738</v>
      </c>
      <c r="I2745" s="444">
        <f t="shared" ca="1" si="135"/>
        <v>-70585331230.605194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-294105546.79418832</v>
      </c>
      <c r="L2745" s="444">
        <f t="shared" ca="1" si="134"/>
        <v>-70879436777.399384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25">
      <c r="G2746" s="459"/>
      <c r="H2746" s="459">
        <v>2739</v>
      </c>
      <c r="I2746" s="444">
        <f t="shared" ca="1" si="135"/>
        <v>-70879436777.399384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-295330986.57249743</v>
      </c>
      <c r="L2746" s="444">
        <f t="shared" ca="1" si="134"/>
        <v>-71174767763.971878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25">
      <c r="G2747" s="459"/>
      <c r="H2747" s="459">
        <v>2740</v>
      </c>
      <c r="I2747" s="444">
        <f t="shared" ca="1" si="135"/>
        <v>-71174767763.971878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-296561532.34988284</v>
      </c>
      <c r="L2747" s="444">
        <f t="shared" ca="1" si="134"/>
        <v>-71471329296.321762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25">
      <c r="G2748" s="459"/>
      <c r="H2748" s="459">
        <v>2741</v>
      </c>
      <c r="I2748" s="444">
        <f t="shared" ca="1" si="135"/>
        <v>-71471329296.321762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-297797205.40134066</v>
      </c>
      <c r="L2748" s="444">
        <f t="shared" ca="1" si="134"/>
        <v>-71769126501.723099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25">
      <c r="G2749" s="459"/>
      <c r="H2749" s="459">
        <v>2742</v>
      </c>
      <c r="I2749" s="444">
        <f t="shared" ca="1" si="135"/>
        <v>-71769126501.723099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-299038027.09051293</v>
      </c>
      <c r="L2749" s="444">
        <f t="shared" ca="1" si="134"/>
        <v>-72068164528.813614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25">
      <c r="G2750" s="459"/>
      <c r="H2750" s="459">
        <v>2743</v>
      </c>
      <c r="I2750" s="444">
        <f t="shared" ca="1" si="135"/>
        <v>-72068164528.813614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-300284018.87005675</v>
      </c>
      <c r="L2750" s="444">
        <f t="shared" ca="1" si="134"/>
        <v>-72368448547.68367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25">
      <c r="G2751" s="459"/>
      <c r="H2751" s="459">
        <v>2744</v>
      </c>
      <c r="I2751" s="444">
        <f t="shared" ca="1" si="135"/>
        <v>-72368448547.68367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-301535202.28201526</v>
      </c>
      <c r="L2751" s="444">
        <f t="shared" ca="1" si="134"/>
        <v>-72669983749.965683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25">
      <c r="G2752" s="459"/>
      <c r="H2752" s="459">
        <v>2745</v>
      </c>
      <c r="I2752" s="444">
        <f t="shared" ca="1" si="135"/>
        <v>-72669983749.965683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-302791598.95819032</v>
      </c>
      <c r="L2752" s="444">
        <f t="shared" ca="1" si="134"/>
        <v>-72972775348.923874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25">
      <c r="G2753" s="459"/>
      <c r="H2753" s="459">
        <v>2746</v>
      </c>
      <c r="I2753" s="444">
        <f t="shared" ca="1" si="135"/>
        <v>-72972775348.923874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-304053230.62051612</v>
      </c>
      <c r="L2753" s="444">
        <f t="shared" ca="1" si="134"/>
        <v>-73276828579.544388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25">
      <c r="G2754" s="459"/>
      <c r="H2754" s="459">
        <v>2747</v>
      </c>
      <c r="I2754" s="444">
        <f t="shared" ca="1" si="135"/>
        <v>-73276828579.544388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-305320119.08143497</v>
      </c>
      <c r="L2754" s="444">
        <f t="shared" ca="1" si="134"/>
        <v>-73582148698.625824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25">
      <c r="G2755" s="459"/>
      <c r="H2755" s="459">
        <v>2748</v>
      </c>
      <c r="I2755" s="444">
        <f t="shared" ca="1" si="135"/>
        <v>-73582148698.625824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-306592286.24427426</v>
      </c>
      <c r="L2755" s="444">
        <f t="shared" ca="1" si="134"/>
        <v>-73888740984.870102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25">
      <c r="G2756" s="459"/>
      <c r="H2756" s="459">
        <v>2749</v>
      </c>
      <c r="I2756" s="444">
        <f t="shared" ca="1" si="135"/>
        <v>-73888740984.870102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-307869754.10362542</v>
      </c>
      <c r="L2756" s="444">
        <f t="shared" ca="1" si="134"/>
        <v>-74196610738.973724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25">
      <c r="G2757" s="459"/>
      <c r="H2757" s="459">
        <v>2750</v>
      </c>
      <c r="I2757" s="444">
        <f t="shared" ca="1" si="135"/>
        <v>-74196610738.973724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-309152544.74572384</v>
      </c>
      <c r="L2757" s="444">
        <f t="shared" ca="1" si="134"/>
        <v>-74505763283.719452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25">
      <c r="G2758" s="459"/>
      <c r="H2758" s="459">
        <v>2751</v>
      </c>
      <c r="I2758" s="444">
        <f t="shared" ca="1" si="135"/>
        <v>-74505763283.719452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-310440680.34883106</v>
      </c>
      <c r="L2758" s="444">
        <f t="shared" ca="1" si="134"/>
        <v>-74816203964.068283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25">
      <c r="G2759" s="459"/>
      <c r="H2759" s="459">
        <v>2752</v>
      </c>
      <c r="I2759" s="444">
        <f t="shared" ca="1" si="135"/>
        <v>-74816203964.068283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-311734183.18361783</v>
      </c>
      <c r="L2759" s="444">
        <f t="shared" ca="1" si="134"/>
        <v>-75127938147.251907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25">
      <c r="G2760" s="459"/>
      <c r="H2760" s="459">
        <v>2753</v>
      </c>
      <c r="I2760" s="444">
        <f t="shared" ca="1" si="135"/>
        <v>-75127938147.251907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-313033075.61354959</v>
      </c>
      <c r="L2760" s="444">
        <f t="shared" ca="1" si="134"/>
        <v>-75440971222.865463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25">
      <c r="G2761" s="459"/>
      <c r="H2761" s="459">
        <v>2754</v>
      </c>
      <c r="I2761" s="444">
        <f t="shared" ca="1" si="135"/>
        <v>-75440971222.865463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-314337380.09527278</v>
      </c>
      <c r="L2761" s="444">
        <f t="shared" ca="1" si="134"/>
        <v>-75755308602.960739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25">
      <c r="G2762" s="459"/>
      <c r="H2762" s="459">
        <v>2755</v>
      </c>
      <c r="I2762" s="444">
        <f t="shared" ca="1" si="135"/>
        <v>-75755308602.960739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-315647119.17900306</v>
      </c>
      <c r="L2762" s="444">
        <f t="shared" ca="1" si="134"/>
        <v>-76070955722.13974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25">
      <c r="G2763" s="459"/>
      <c r="H2763" s="459">
        <v>2756</v>
      </c>
      <c r="I2763" s="444">
        <f t="shared" ca="1" si="135"/>
        <v>-76070955722.13974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-316962315.5089156</v>
      </c>
      <c r="L2763" s="444">
        <f t="shared" ca="1" si="134"/>
        <v>-76387918037.648651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25">
      <c r="G2764" s="459"/>
      <c r="H2764" s="459">
        <v>2757</v>
      </c>
      <c r="I2764" s="444">
        <f t="shared" ca="1" si="135"/>
        <v>-76387918037.648651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-318282991.82353604</v>
      </c>
      <c r="L2764" s="444">
        <f t="shared" ca="1" si="134"/>
        <v>-76706201029.472183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25">
      <c r="G2765" s="459"/>
      <c r="H2765" s="459">
        <v>2758</v>
      </c>
      <c r="I2765" s="444">
        <f t="shared" ca="1" si="135"/>
        <v>-76706201029.472183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-319609170.95613408</v>
      </c>
      <c r="L2765" s="444">
        <f t="shared" ca="1" si="134"/>
        <v>-77025810200.428314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25">
      <c r="G2766" s="459"/>
      <c r="H2766" s="459">
        <v>2759</v>
      </c>
      <c r="I2766" s="444">
        <f t="shared" ca="1" si="135"/>
        <v>-77025810200.428314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-320940875.835118</v>
      </c>
      <c r="L2766" s="444">
        <f t="shared" ca="1" si="134"/>
        <v>-77346751076.263428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25">
      <c r="G2767" s="459"/>
      <c r="H2767" s="459">
        <v>2760</v>
      </c>
      <c r="I2767" s="444">
        <f t="shared" ca="1" si="135"/>
        <v>-77346751076.263428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-322278129.48443097</v>
      </c>
      <c r="L2767" s="444">
        <f t="shared" ca="1" si="134"/>
        <v>-77669029205.747864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25">
      <c r="G2768" s="459"/>
      <c r="H2768" s="459">
        <v>2761</v>
      </c>
      <c r="I2768" s="444">
        <f t="shared" ca="1" si="135"/>
        <v>-77669029205.747864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-323620955.02394944</v>
      </c>
      <c r="L2768" s="444">
        <f t="shared" ca="1" si="134"/>
        <v>-77992650160.77182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25">
      <c r="G2769" s="459"/>
      <c r="H2769" s="459">
        <v>2762</v>
      </c>
      <c r="I2769" s="444">
        <f t="shared" ca="1" si="135"/>
        <v>-77992650160.77182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-324969375.6698826</v>
      </c>
      <c r="L2769" s="444">
        <f t="shared" ca="1" si="134"/>
        <v>-78317619536.441696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25">
      <c r="G2770" s="459"/>
      <c r="H2770" s="459">
        <v>2763</v>
      </c>
      <c r="I2770" s="444">
        <f t="shared" ca="1" si="135"/>
        <v>-78317619536.441696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-326323414.7351737</v>
      </c>
      <c r="L2770" s="444">
        <f t="shared" ca="1" si="134"/>
        <v>-78643942951.176865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25">
      <c r="G2771" s="459"/>
      <c r="H2771" s="459">
        <v>2764</v>
      </c>
      <c r="I2771" s="444">
        <f t="shared" ca="1" si="135"/>
        <v>-78643942951.176865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-327683095.62990361</v>
      </c>
      <c r="L2771" s="444">
        <f t="shared" ca="1" si="134"/>
        <v>-78971626046.806763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25">
      <c r="G2772" s="459"/>
      <c r="H2772" s="459">
        <v>2765</v>
      </c>
      <c r="I2772" s="444">
        <f t="shared" ca="1" si="135"/>
        <v>-78971626046.806763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-329048441.86169481</v>
      </c>
      <c r="L2772" s="444">
        <f t="shared" ca="1" si="134"/>
        <v>-79300674488.668457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25">
      <c r="G2773" s="459"/>
      <c r="H2773" s="459">
        <v>2766</v>
      </c>
      <c r="I2773" s="444">
        <f t="shared" ca="1" si="135"/>
        <v>-79300674488.668457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-330419477.03611857</v>
      </c>
      <c r="L2773" s="444">
        <f t="shared" ca="1" si="134"/>
        <v>-79631093965.704575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25">
      <c r="G2774" s="459"/>
      <c r="H2774" s="459">
        <v>2767</v>
      </c>
      <c r="I2774" s="444">
        <f t="shared" ca="1" si="135"/>
        <v>-79631093965.704575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-331796224.85710239</v>
      </c>
      <c r="L2774" s="444">
        <f t="shared" ca="1" si="134"/>
        <v>-79962890190.561676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25">
      <c r="G2775" s="459"/>
      <c r="H2775" s="459">
        <v>2768</v>
      </c>
      <c r="I2775" s="444">
        <f t="shared" ca="1" si="135"/>
        <v>-79962890190.561676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-333178709.12734032</v>
      </c>
      <c r="L2775" s="444">
        <f t="shared" ca="1" si="134"/>
        <v>-80296068899.689011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25">
      <c r="G2776" s="459"/>
      <c r="H2776" s="459">
        <v>2769</v>
      </c>
      <c r="I2776" s="444">
        <f t="shared" ca="1" si="135"/>
        <v>-80296068899.689011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-334566953.7487042</v>
      </c>
      <c r="L2776" s="444">
        <f t="shared" ca="1" si="134"/>
        <v>-80630635853.437714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25">
      <c r="G2777" s="459"/>
      <c r="H2777" s="459">
        <v>2770</v>
      </c>
      <c r="I2777" s="444">
        <f t="shared" ca="1" si="135"/>
        <v>-80630635853.437714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-335960982.72265714</v>
      </c>
      <c r="L2777" s="444">
        <f t="shared" ca="1" si="134"/>
        <v>-80966596836.16037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25">
      <c r="G2778" s="459"/>
      <c r="H2778" s="459">
        <v>2771</v>
      </c>
      <c r="I2778" s="444">
        <f t="shared" ca="1" si="135"/>
        <v>-80966596836.16037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-337360820.1506682</v>
      </c>
      <c r="L2778" s="444">
        <f t="shared" ca="1" si="134"/>
        <v>-81303957656.311035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25">
      <c r="G2779" s="459"/>
      <c r="H2779" s="459">
        <v>2772</v>
      </c>
      <c r="I2779" s="444">
        <f t="shared" ca="1" si="135"/>
        <v>-81303957656.311035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-338766490.23462933</v>
      </c>
      <c r="L2779" s="444">
        <f t="shared" ca="1" si="134"/>
        <v>-81642724146.54567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25">
      <c r="G2780" s="459"/>
      <c r="H2780" s="459">
        <v>2773</v>
      </c>
      <c r="I2780" s="444">
        <f t="shared" ca="1" si="135"/>
        <v>-81642724146.54567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-340178017.2772736</v>
      </c>
      <c r="L2780" s="444">
        <f t="shared" ca="1" si="134"/>
        <v>-81982902163.822937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25">
      <c r="G2781" s="459"/>
      <c r="H2781" s="459">
        <v>2774</v>
      </c>
      <c r="I2781" s="444">
        <f t="shared" ca="1" si="135"/>
        <v>-81982902163.822937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-341595425.68259555</v>
      </c>
      <c r="L2781" s="444">
        <f t="shared" ca="1" si="134"/>
        <v>-82324497589.505539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25">
      <c r="G2782" s="459"/>
      <c r="H2782" s="459">
        <v>2775</v>
      </c>
      <c r="I2782" s="444">
        <f t="shared" ca="1" si="135"/>
        <v>-82324497589.505539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-343018739.95627308</v>
      </c>
      <c r="L2782" s="444">
        <f t="shared" ca="1" si="134"/>
        <v>-82667516329.461807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25">
      <c r="G2783" s="459"/>
      <c r="H2783" s="459">
        <v>2776</v>
      </c>
      <c r="I2783" s="444">
        <f t="shared" ca="1" si="135"/>
        <v>-82667516329.461807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-344447984.70609087</v>
      </c>
      <c r="L2783" s="444">
        <f t="shared" ca="1" si="134"/>
        <v>-83011964314.167892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25">
      <c r="G2784" s="459"/>
      <c r="H2784" s="459">
        <v>2777</v>
      </c>
      <c r="I2784" s="444">
        <f t="shared" ca="1" si="135"/>
        <v>-83011964314.167892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-345883184.64236623</v>
      </c>
      <c r="L2784" s="444">
        <f t="shared" ca="1" si="134"/>
        <v>-83357847498.810257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25">
      <c r="G2785" s="459"/>
      <c r="H2785" s="459">
        <v>2778</v>
      </c>
      <c r="I2785" s="444">
        <f t="shared" ca="1" si="135"/>
        <v>-83357847498.810257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-347324364.57837605</v>
      </c>
      <c r="L2785" s="444">
        <f t="shared" ca="1" si="134"/>
        <v>-83705171863.388626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25">
      <c r="G2786" s="459"/>
      <c r="H2786" s="459">
        <v>2779</v>
      </c>
      <c r="I2786" s="444">
        <f t="shared" ca="1" si="135"/>
        <v>-83705171863.388626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-348771549.43078595</v>
      </c>
      <c r="L2786" s="444">
        <f t="shared" ca="1" si="134"/>
        <v>-84053943412.819412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25">
      <c r="G2787" s="459"/>
      <c r="H2787" s="459">
        <v>2780</v>
      </c>
      <c r="I2787" s="444">
        <f t="shared" ca="1" si="135"/>
        <v>-84053943412.819412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-350224764.22008085</v>
      </c>
      <c r="L2787" s="444">
        <f t="shared" ca="1" si="134"/>
        <v>-84404168177.03949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25">
      <c r="G2788" s="459"/>
      <c r="H2788" s="459">
        <v>2781</v>
      </c>
      <c r="I2788" s="444">
        <f t="shared" ca="1" si="135"/>
        <v>-84404168177.03949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-351684034.07099789</v>
      </c>
      <c r="L2788" s="444">
        <f t="shared" ca="1" si="134"/>
        <v>-84755852211.110489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25">
      <c r="G2789" s="459"/>
      <c r="H2789" s="459">
        <v>2782</v>
      </c>
      <c r="I2789" s="444">
        <f t="shared" ca="1" si="135"/>
        <v>-84755852211.110489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-353149384.21296036</v>
      </c>
      <c r="L2789" s="444">
        <f t="shared" ca="1" si="134"/>
        <v>-85109001595.323456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25">
      <c r="G2790" s="459"/>
      <c r="H2790" s="459">
        <v>2783</v>
      </c>
      <c r="I2790" s="444">
        <f t="shared" ca="1" si="135"/>
        <v>-85109001595.323456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-354620839.98051441</v>
      </c>
      <c r="L2790" s="444">
        <f t="shared" ca="1" si="134"/>
        <v>-85463622435.30397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25">
      <c r="G2791" s="459"/>
      <c r="H2791" s="459">
        <v>2784</v>
      </c>
      <c r="I2791" s="444">
        <f t="shared" ca="1" si="135"/>
        <v>-85463622435.30397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-356098426.81376654</v>
      </c>
      <c r="L2791" s="444">
        <f t="shared" ca="1" si="134"/>
        <v>-85819720862.117737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25">
      <c r="G2792" s="459"/>
      <c r="H2792" s="459">
        <v>2785</v>
      </c>
      <c r="I2792" s="444">
        <f t="shared" ca="1" si="135"/>
        <v>-85819720862.117737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-357582170.25882387</v>
      </c>
      <c r="L2792" s="444">
        <f t="shared" ca="1" si="134"/>
        <v>-86177303032.376556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25">
      <c r="G2793" s="459"/>
      <c r="H2793" s="459">
        <v>2786</v>
      </c>
      <c r="I2793" s="444">
        <f t="shared" ca="1" si="135"/>
        <v>-86177303032.376556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-359072095.96823567</v>
      </c>
      <c r="L2793" s="444">
        <f t="shared" ca="1" si="134"/>
        <v>-86536375128.344788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25">
      <c r="G2794" s="459"/>
      <c r="H2794" s="459">
        <v>2787</v>
      </c>
      <c r="I2794" s="444">
        <f t="shared" ca="1" si="135"/>
        <v>-86536375128.344788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-360568229.70143664</v>
      </c>
      <c r="L2794" s="444">
        <f t="shared" ca="1" si="134"/>
        <v>-86896943358.046219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25">
      <c r="G2795" s="459"/>
      <c r="H2795" s="459">
        <v>2788</v>
      </c>
      <c r="I2795" s="444">
        <f t="shared" ca="1" si="135"/>
        <v>-86896943358.046219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-362070597.32519257</v>
      </c>
      <c r="L2795" s="444">
        <f t="shared" ca="1" si="134"/>
        <v>-87259013955.371414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25">
      <c r="G2796" s="459"/>
      <c r="H2796" s="459">
        <v>2789</v>
      </c>
      <c r="I2796" s="444">
        <f t="shared" ca="1" si="135"/>
        <v>-87259013955.371414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-363579224.81404757</v>
      </c>
      <c r="L2796" s="444">
        <f t="shared" ca="1" si="134"/>
        <v>-87622593180.185455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25">
      <c r="G2797" s="459"/>
      <c r="H2797" s="459">
        <v>2790</v>
      </c>
      <c r="I2797" s="444">
        <f t="shared" ca="1" si="135"/>
        <v>-87622593180.185455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-365094138.25077271</v>
      </c>
      <c r="L2797" s="444">
        <f t="shared" ca="1" si="134"/>
        <v>-87987687318.436234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25">
      <c r="G2798" s="459"/>
      <c r="H2798" s="459">
        <v>2791</v>
      </c>
      <c r="I2798" s="444">
        <f t="shared" ca="1" si="135"/>
        <v>-87987687318.436234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-366615363.82681763</v>
      </c>
      <c r="L2798" s="444">
        <f t="shared" ca="1" si="134"/>
        <v>-88354302682.263046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25">
      <c r="G2799" s="459"/>
      <c r="H2799" s="459">
        <v>2792</v>
      </c>
      <c r="I2799" s="444">
        <f t="shared" ca="1" si="135"/>
        <v>-88354302682.263046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-368142927.84276271</v>
      </c>
      <c r="L2799" s="444">
        <f t="shared" ca="1" si="134"/>
        <v>-88722445610.105804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25">
      <c r="G2800" s="459"/>
      <c r="H2800" s="459">
        <v>2793</v>
      </c>
      <c r="I2800" s="444">
        <f t="shared" ca="1" si="135"/>
        <v>-88722445610.105804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-369676856.70877421</v>
      </c>
      <c r="L2800" s="444">
        <f t="shared" ca="1" si="134"/>
        <v>-89092122466.814575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25">
      <c r="G2801" s="459"/>
      <c r="H2801" s="459">
        <v>2794</v>
      </c>
      <c r="I2801" s="444">
        <f t="shared" ca="1" si="135"/>
        <v>-89092122466.814575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-371217176.94506073</v>
      </c>
      <c r="L2801" s="444">
        <f t="shared" ca="1" si="134"/>
        <v>-89463339643.759644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25">
      <c r="G2802" s="459"/>
      <c r="H2802" s="459">
        <v>2795</v>
      </c>
      <c r="I2802" s="444">
        <f t="shared" ca="1" si="135"/>
        <v>-89463339643.759644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-372763915.18233186</v>
      </c>
      <c r="L2802" s="444">
        <f t="shared" ca="1" si="134"/>
        <v>-89836103558.941971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25">
      <c r="G2803" s="459"/>
      <c r="H2803" s="459">
        <v>2796</v>
      </c>
      <c r="I2803" s="444">
        <f t="shared" ca="1" si="135"/>
        <v>-89836103558.941971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-374317098.16225821</v>
      </c>
      <c r="L2803" s="444">
        <f t="shared" ca="1" si="134"/>
        <v>-90210420657.104233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25">
      <c r="G2804" s="459"/>
      <c r="H2804" s="459">
        <v>2797</v>
      </c>
      <c r="I2804" s="444">
        <f t="shared" ca="1" si="135"/>
        <v>-90210420657.104233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-375876752.73793429</v>
      </c>
      <c r="L2804" s="444">
        <f t="shared" ca="1" si="134"/>
        <v>-90586297409.842163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25">
      <c r="G2805" s="459"/>
      <c r="H2805" s="459">
        <v>2798</v>
      </c>
      <c r="I2805" s="444">
        <f t="shared" ca="1" si="135"/>
        <v>-90586297409.842163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-377442905.87434232</v>
      </c>
      <c r="L2805" s="444">
        <f t="shared" ca="1" si="134"/>
        <v>-90963740315.716507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25">
      <c r="G2806" s="459"/>
      <c r="H2806" s="459">
        <v>2799</v>
      </c>
      <c r="I2806" s="444">
        <f t="shared" ca="1" si="135"/>
        <v>-90963740315.716507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-379015584.64881879</v>
      </c>
      <c r="L2806" s="444">
        <f t="shared" ca="1" si="134"/>
        <v>-91342755900.365326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25">
      <c r="G2807" s="459"/>
      <c r="H2807" s="459">
        <v>2800</v>
      </c>
      <c r="I2807" s="444">
        <f t="shared" ca="1" si="135"/>
        <v>-91342755900.365326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-380594816.25152218</v>
      </c>
      <c r="L2807" s="444">
        <f t="shared" ca="1" si="134"/>
        <v>-91723350716.616852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25">
      <c r="G2808" s="459"/>
      <c r="H2808" s="459">
        <v>2801</v>
      </c>
      <c r="I2808" s="444">
        <f t="shared" ca="1" si="135"/>
        <v>-91723350716.616852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-382180627.98590356</v>
      </c>
      <c r="L2808" s="444">
        <f t="shared" ca="1" si="134"/>
        <v>-92105531344.602753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25">
      <c r="G2809" s="459"/>
      <c r="H2809" s="459">
        <v>2802</v>
      </c>
      <c r="I2809" s="444">
        <f t="shared" ca="1" si="135"/>
        <v>-92105531344.602753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-383773047.26917815</v>
      </c>
      <c r="L2809" s="444">
        <f t="shared" ca="1" si="134"/>
        <v>-92489304391.871933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25">
      <c r="G2810" s="459"/>
      <c r="H2810" s="459">
        <v>2803</v>
      </c>
      <c r="I2810" s="444">
        <f t="shared" ca="1" si="135"/>
        <v>-92489304391.871933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-385372101.63279974</v>
      </c>
      <c r="L2810" s="444">
        <f t="shared" ca="1" si="134"/>
        <v>-92874676493.50473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25">
      <c r="G2811" s="459"/>
      <c r="H2811" s="459">
        <v>2804</v>
      </c>
      <c r="I2811" s="444">
        <f t="shared" ca="1" si="135"/>
        <v>-92874676493.50473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-386977818.72293639</v>
      </c>
      <c r="L2811" s="444">
        <f t="shared" ca="1" si="134"/>
        <v>-93261654312.227661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25">
      <c r="G2812" s="459"/>
      <c r="H2812" s="459">
        <v>2805</v>
      </c>
      <c r="I2812" s="444">
        <f t="shared" ca="1" si="135"/>
        <v>-93261654312.227661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-388590226.30094856</v>
      </c>
      <c r="L2812" s="444">
        <f t="shared" ca="1" si="134"/>
        <v>-93650244538.52861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25">
      <c r="G2813" s="459"/>
      <c r="H2813" s="459">
        <v>2806</v>
      </c>
      <c r="I2813" s="444">
        <f t="shared" ca="1" si="135"/>
        <v>-93650244538.52861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-390209352.24386919</v>
      </c>
      <c r="L2813" s="444">
        <f t="shared" ref="L2813:L3067" ca="1" si="139">I2813-J2813+K2813</f>
        <v>-94040453890.772476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25">
      <c r="G2814" s="459"/>
      <c r="H2814" s="459">
        <v>2807</v>
      </c>
      <c r="I2814" s="444">
        <f t="shared" ref="I2814:I3068" ca="1" si="140">L2813</f>
        <v>-94040453890.772476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-391835224.54488534</v>
      </c>
      <c r="L2814" s="444">
        <f t="shared" ca="1" si="139"/>
        <v>-94432289115.317368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25">
      <c r="G2815" s="459"/>
      <c r="H2815" s="459">
        <v>2808</v>
      </c>
      <c r="I2815" s="444">
        <f t="shared" ca="1" si="140"/>
        <v>-94432289115.317368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-393467871.31382239</v>
      </c>
      <c r="L2815" s="444">
        <f t="shared" ca="1" si="139"/>
        <v>-94825756986.631195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25">
      <c r="G2816" s="459"/>
      <c r="H2816" s="459">
        <v>2809</v>
      </c>
      <c r="I2816" s="444">
        <f t="shared" ca="1" si="140"/>
        <v>-94825756986.631195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-395107320.77762997</v>
      </c>
      <c r="L2816" s="444">
        <f t="shared" ca="1" si="139"/>
        <v>-95220864307.408829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25">
      <c r="G2817" s="459"/>
      <c r="H2817" s="459">
        <v>2810</v>
      </c>
      <c r="I2817" s="444">
        <f t="shared" ca="1" si="140"/>
        <v>-95220864307.408829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-396753601.28087014</v>
      </c>
      <c r="L2817" s="444">
        <f t="shared" ca="1" si="139"/>
        <v>-95617617908.689697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25">
      <c r="G2818" s="459"/>
      <c r="H2818" s="459">
        <v>2811</v>
      </c>
      <c r="I2818" s="444">
        <f t="shared" ca="1" si="140"/>
        <v>-95617617908.689697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-398406741.28620708</v>
      </c>
      <c r="L2818" s="444">
        <f t="shared" ca="1" si="139"/>
        <v>-96016024649.975906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25">
      <c r="G2819" s="459"/>
      <c r="H2819" s="459">
        <v>2812</v>
      </c>
      <c r="I2819" s="444">
        <f t="shared" ca="1" si="140"/>
        <v>-96016024649.975906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-400066769.37489963</v>
      </c>
      <c r="L2819" s="444">
        <f t="shared" ca="1" si="139"/>
        <v>-96416091419.3508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25">
      <c r="G2820" s="459"/>
      <c r="H2820" s="459">
        <v>2813</v>
      </c>
      <c r="I2820" s="444">
        <f t="shared" ca="1" si="140"/>
        <v>-96416091419.3508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-401733714.24729502</v>
      </c>
      <c r="L2820" s="444">
        <f t="shared" ca="1" si="139"/>
        <v>-96817825133.598099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25">
      <c r="G2821" s="459"/>
      <c r="H2821" s="459">
        <v>2814</v>
      </c>
      <c r="I2821" s="444">
        <f t="shared" ca="1" si="140"/>
        <v>-96817825133.598099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-403407604.72332543</v>
      </c>
      <c r="L2821" s="444">
        <f t="shared" ca="1" si="139"/>
        <v>-97221232738.321426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25">
      <c r="G2822" s="459"/>
      <c r="H2822" s="459">
        <v>2815</v>
      </c>
      <c r="I2822" s="444">
        <f t="shared" ca="1" si="140"/>
        <v>-97221232738.321426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-405088469.74300593</v>
      </c>
      <c r="L2822" s="444">
        <f t="shared" ca="1" si="139"/>
        <v>-97626321208.064438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25">
      <c r="G2823" s="459"/>
      <c r="H2823" s="459">
        <v>2816</v>
      </c>
      <c r="I2823" s="444">
        <f t="shared" ca="1" si="140"/>
        <v>-97626321208.064438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-406776338.36693513</v>
      </c>
      <c r="L2823" s="444">
        <f t="shared" ca="1" si="139"/>
        <v>-98033097546.431366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25">
      <c r="G2824" s="459"/>
      <c r="H2824" s="459">
        <v>2817</v>
      </c>
      <c r="I2824" s="444">
        <f t="shared" ca="1" si="140"/>
        <v>-98033097546.431366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-408471239.77679735</v>
      </c>
      <c r="L2824" s="444">
        <f t="shared" ca="1" si="139"/>
        <v>-98441568786.20816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25">
      <c r="G2825" s="459"/>
      <c r="H2825" s="459">
        <v>2818</v>
      </c>
      <c r="I2825" s="444">
        <f t="shared" ca="1" si="140"/>
        <v>-98441568786.20816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-410173203.27586734</v>
      </c>
      <c r="L2825" s="444">
        <f t="shared" ca="1" si="139"/>
        <v>-98851741989.484024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25">
      <c r="G2826" s="459"/>
      <c r="H2826" s="459">
        <v>2819</v>
      </c>
      <c r="I2826" s="444">
        <f t="shared" ca="1" si="140"/>
        <v>-98851741989.484024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-411882258.28951675</v>
      </c>
      <c r="L2826" s="444">
        <f t="shared" ca="1" si="139"/>
        <v>-99263624247.773544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25">
      <c r="G2827" s="459"/>
      <c r="H2827" s="459">
        <v>2820</v>
      </c>
      <c r="I2827" s="444">
        <f t="shared" ca="1" si="140"/>
        <v>-99263624247.773544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-413598434.36572307</v>
      </c>
      <c r="L2827" s="444">
        <f t="shared" ca="1" si="139"/>
        <v>-99677222682.139267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25">
      <c r="G2828" s="459"/>
      <c r="H2828" s="459">
        <v>2821</v>
      </c>
      <c r="I2828" s="444">
        <f t="shared" ca="1" si="140"/>
        <v>-99677222682.139267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-415321761.17558026</v>
      </c>
      <c r="L2828" s="444">
        <f t="shared" ca="1" si="139"/>
        <v>-100092544443.31485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25">
      <c r="G2829" s="459"/>
      <c r="H2829" s="459">
        <v>2822</v>
      </c>
      <c r="I2829" s="444">
        <f t="shared" ca="1" si="140"/>
        <v>-100092544443.31485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-417052268.51381189</v>
      </c>
      <c r="L2829" s="444">
        <f t="shared" ca="1" si="139"/>
        <v>-100509596711.82866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25">
      <c r="G2830" s="459"/>
      <c r="H2830" s="459">
        <v>2823</v>
      </c>
      <c r="I2830" s="444">
        <f t="shared" ca="1" si="140"/>
        <v>-100509596711.82866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-418789986.29928607</v>
      </c>
      <c r="L2830" s="444">
        <f t="shared" ca="1" si="139"/>
        <v>-100928386698.12794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25">
      <c r="G2831" s="459"/>
      <c r="H2831" s="459">
        <v>2824</v>
      </c>
      <c r="I2831" s="444">
        <f t="shared" ca="1" si="140"/>
        <v>-100928386698.12794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-420534944.57553309</v>
      </c>
      <c r="L2831" s="444">
        <f t="shared" ca="1" si="139"/>
        <v>-101348921642.70348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25">
      <c r="G2832" s="459"/>
      <c r="H2832" s="459">
        <v>2825</v>
      </c>
      <c r="I2832" s="444">
        <f t="shared" ca="1" si="140"/>
        <v>-101348921642.70348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-422287173.5112645</v>
      </c>
      <c r="L2832" s="444">
        <f t="shared" ca="1" si="139"/>
        <v>-101771208816.21474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25">
      <c r="G2833" s="459"/>
      <c r="H2833" s="459">
        <v>2826</v>
      </c>
      <c r="I2833" s="444">
        <f t="shared" ca="1" si="140"/>
        <v>-101771208816.21474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-424046703.40089476</v>
      </c>
      <c r="L2833" s="444">
        <f t="shared" ca="1" si="139"/>
        <v>-102195255519.61563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25">
      <c r="G2834" s="459"/>
      <c r="H2834" s="459">
        <v>2827</v>
      </c>
      <c r="I2834" s="444">
        <f t="shared" ca="1" si="140"/>
        <v>-102195255519.61563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-425813564.66506511</v>
      </c>
      <c r="L2834" s="444">
        <f t="shared" ca="1" si="139"/>
        <v>-102621069084.2807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25">
      <c r="G2835" s="459"/>
      <c r="H2835" s="459">
        <v>2828</v>
      </c>
      <c r="I2835" s="444">
        <f t="shared" ca="1" si="140"/>
        <v>-102621069084.2807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-427587787.85116959</v>
      </c>
      <c r="L2835" s="444">
        <f t="shared" ca="1" si="139"/>
        <v>-103048656872.13187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25">
      <c r="G2836" s="459"/>
      <c r="H2836" s="459">
        <v>2829</v>
      </c>
      <c r="I2836" s="444">
        <f t="shared" ca="1" si="140"/>
        <v>-103048656872.13187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-429369403.63388276</v>
      </c>
      <c r="L2836" s="444">
        <f t="shared" ca="1" si="139"/>
        <v>-103478026275.76575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25">
      <c r="G2837" s="459"/>
      <c r="H2837" s="459">
        <v>2830</v>
      </c>
      <c r="I2837" s="444">
        <f t="shared" ca="1" si="140"/>
        <v>-103478026275.76575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-431158442.81569058</v>
      </c>
      <c r="L2837" s="444">
        <f t="shared" ca="1" si="139"/>
        <v>-103909184718.58144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25">
      <c r="G2838" s="459"/>
      <c r="H2838" s="459">
        <v>2831</v>
      </c>
      <c r="I2838" s="444">
        <f t="shared" ca="1" si="140"/>
        <v>-103909184718.58144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-432954936.32742262</v>
      </c>
      <c r="L2838" s="444">
        <f t="shared" ca="1" si="139"/>
        <v>-104342139654.90886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25">
      <c r="G2839" s="459"/>
      <c r="H2839" s="459">
        <v>2832</v>
      </c>
      <c r="I2839" s="444">
        <f t="shared" ca="1" si="140"/>
        <v>-104342139654.90886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-434758915.22878689</v>
      </c>
      <c r="L2839" s="444">
        <f t="shared" ca="1" si="139"/>
        <v>-104776898570.13765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25">
      <c r="G2840" s="459"/>
      <c r="H2840" s="459">
        <v>2833</v>
      </c>
      <c r="I2840" s="444">
        <f t="shared" ca="1" si="140"/>
        <v>-104776898570.13765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-436570410.70890689</v>
      </c>
      <c r="L2840" s="444">
        <f t="shared" ca="1" si="139"/>
        <v>-105213468980.84656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25">
      <c r="G2841" s="459"/>
      <c r="H2841" s="459">
        <v>2834</v>
      </c>
      <c r="I2841" s="444">
        <f t="shared" ca="1" si="140"/>
        <v>-105213468980.84656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-438389454.08686066</v>
      </c>
      <c r="L2841" s="444">
        <f t="shared" ca="1" si="139"/>
        <v>-105651858434.93341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25">
      <c r="G2842" s="459"/>
      <c r="H2842" s="459">
        <v>2835</v>
      </c>
      <c r="I2842" s="444">
        <f t="shared" ca="1" si="140"/>
        <v>-105651858434.93341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-440216076.81222254</v>
      </c>
      <c r="L2842" s="444">
        <f t="shared" ca="1" si="139"/>
        <v>-106092074511.74564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25">
      <c r="G2843" s="459"/>
      <c r="H2843" s="459">
        <v>2836</v>
      </c>
      <c r="I2843" s="444">
        <f t="shared" ca="1" si="140"/>
        <v>-106092074511.74564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-442050310.46560681</v>
      </c>
      <c r="L2843" s="444">
        <f t="shared" ca="1" si="139"/>
        <v>-106534124822.21124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25">
      <c r="G2844" s="459"/>
      <c r="H2844" s="459">
        <v>2837</v>
      </c>
      <c r="I2844" s="444">
        <f t="shared" ca="1" si="140"/>
        <v>-106534124822.21124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-443892186.75921351</v>
      </c>
      <c r="L2844" s="444">
        <f t="shared" ca="1" si="139"/>
        <v>-106978017008.97046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25">
      <c r="G2845" s="459"/>
      <c r="H2845" s="459">
        <v>2838</v>
      </c>
      <c r="I2845" s="444">
        <f t="shared" ca="1" si="140"/>
        <v>-106978017008.97046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-445741737.53737688</v>
      </c>
      <c r="L2845" s="444">
        <f t="shared" ca="1" si="139"/>
        <v>-107423758746.50784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25">
      <c r="G2846" s="459"/>
      <c r="H2846" s="459">
        <v>2839</v>
      </c>
      <c r="I2846" s="444">
        <f t="shared" ca="1" si="140"/>
        <v>-107423758746.50784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-447598994.777116</v>
      </c>
      <c r="L2846" s="444">
        <f t="shared" ca="1" si="139"/>
        <v>-107871357741.28496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25">
      <c r="G2847" s="459"/>
      <c r="H2847" s="459">
        <v>2840</v>
      </c>
      <c r="I2847" s="444">
        <f t="shared" ca="1" si="140"/>
        <v>-107871357741.28496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-449463990.5886873</v>
      </c>
      <c r="L2847" s="444">
        <f t="shared" ca="1" si="139"/>
        <v>-108320821731.87364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25">
      <c r="G2848" s="459"/>
      <c r="H2848" s="459">
        <v>2841</v>
      </c>
      <c r="I2848" s="444">
        <f t="shared" ca="1" si="140"/>
        <v>-108320821731.87364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-451336757.21614015</v>
      </c>
      <c r="L2848" s="444">
        <f t="shared" ca="1" si="139"/>
        <v>-108772158489.08978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25">
      <c r="G2849" s="459"/>
      <c r="H2849" s="459">
        <v>2842</v>
      </c>
      <c r="I2849" s="444">
        <f t="shared" ca="1" si="140"/>
        <v>-108772158489.08978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-453217327.0378741</v>
      </c>
      <c r="L2849" s="444">
        <f t="shared" ca="1" si="139"/>
        <v>-109225375816.12766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25">
      <c r="G2850" s="459"/>
      <c r="H2850" s="459">
        <v>2843</v>
      </c>
      <c r="I2850" s="444">
        <f t="shared" ca="1" si="140"/>
        <v>-109225375816.12766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-455105732.56719863</v>
      </c>
      <c r="L2850" s="444">
        <f t="shared" ca="1" si="139"/>
        <v>-109680481548.69485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25">
      <c r="G2851" s="459"/>
      <c r="H2851" s="459">
        <v>2844</v>
      </c>
      <c r="I2851" s="444">
        <f t="shared" ca="1" si="140"/>
        <v>-109680481548.69485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-457002006.45289522</v>
      </c>
      <c r="L2851" s="444">
        <f t="shared" ca="1" si="139"/>
        <v>-110137483555.14775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25">
      <c r="G2852" s="459"/>
      <c r="H2852" s="459">
        <v>2845</v>
      </c>
      <c r="I2852" s="444">
        <f t="shared" ca="1" si="140"/>
        <v>-110137483555.14775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-458906181.47978228</v>
      </c>
      <c r="L2852" s="444">
        <f t="shared" ca="1" si="139"/>
        <v>-110596389736.62753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25">
      <c r="G2853" s="459"/>
      <c r="H2853" s="459">
        <v>2846</v>
      </c>
      <c r="I2853" s="444">
        <f t="shared" ca="1" si="140"/>
        <v>-110596389736.62753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-460818290.56928134</v>
      </c>
      <c r="L2853" s="444">
        <f t="shared" ca="1" si="139"/>
        <v>-111057208027.19681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25">
      <c r="G2854" s="459"/>
      <c r="H2854" s="459">
        <v>2847</v>
      </c>
      <c r="I2854" s="444">
        <f t="shared" ca="1" si="140"/>
        <v>-111057208027.19681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-462738366.77998668</v>
      </c>
      <c r="L2854" s="444">
        <f t="shared" ca="1" si="139"/>
        <v>-111519946393.97679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25">
      <c r="G2855" s="459"/>
      <c r="H2855" s="459">
        <v>2848</v>
      </c>
      <c r="I2855" s="444">
        <f t="shared" ca="1" si="140"/>
        <v>-111519946393.97679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-464666443.30823666</v>
      </c>
      <c r="L2855" s="444">
        <f t="shared" ca="1" si="139"/>
        <v>-111984612837.28503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25">
      <c r="G2856" s="459"/>
      <c r="H2856" s="459">
        <v>2849</v>
      </c>
      <c r="I2856" s="444">
        <f t="shared" ca="1" si="140"/>
        <v>-111984612837.28503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-466602553.48868763</v>
      </c>
      <c r="L2856" s="444">
        <f t="shared" ca="1" si="139"/>
        <v>-112451215390.77373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25">
      <c r="G2857" s="459"/>
      <c r="H2857" s="459">
        <v>2850</v>
      </c>
      <c r="I2857" s="444">
        <f t="shared" ca="1" si="140"/>
        <v>-112451215390.77373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-468546730.79489052</v>
      </c>
      <c r="L2857" s="444">
        <f t="shared" ca="1" si="139"/>
        <v>-112919762121.56862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25">
      <c r="G2858" s="459"/>
      <c r="H2858" s="459">
        <v>2851</v>
      </c>
      <c r="I2858" s="444">
        <f t="shared" ca="1" si="140"/>
        <v>-112919762121.56862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-470499008.83986932</v>
      </c>
      <c r="L2858" s="444">
        <f t="shared" ca="1" si="139"/>
        <v>-113390261130.40849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25">
      <c r="G2859" s="459"/>
      <c r="H2859" s="459">
        <v>2852</v>
      </c>
      <c r="I2859" s="444">
        <f t="shared" ca="1" si="140"/>
        <v>-113390261130.40849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-472459421.37670213</v>
      </c>
      <c r="L2859" s="444">
        <f t="shared" ca="1" si="139"/>
        <v>-113862720551.7852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25">
      <c r="G2860" s="459"/>
      <c r="H2860" s="459">
        <v>2853</v>
      </c>
      <c r="I2860" s="444">
        <f t="shared" ca="1" si="140"/>
        <v>-113862720551.7852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-474428002.29910499</v>
      </c>
      <c r="L2860" s="444">
        <f t="shared" ca="1" si="139"/>
        <v>-114337148554.0843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25">
      <c r="G2861" s="459"/>
      <c r="H2861" s="459">
        <v>2854</v>
      </c>
      <c r="I2861" s="444">
        <f t="shared" ca="1" si="140"/>
        <v>-114337148554.0843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-476404785.64201784</v>
      </c>
      <c r="L2861" s="444">
        <f t="shared" ca="1" si="139"/>
        <v>-114813553339.72632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25">
      <c r="G2862" s="459"/>
      <c r="H2862" s="459">
        <v>2855</v>
      </c>
      <c r="I2862" s="444">
        <f t="shared" ca="1" si="140"/>
        <v>-114813553339.72632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-478389805.58219308</v>
      </c>
      <c r="L2862" s="444">
        <f t="shared" ca="1" si="139"/>
        <v>-115291943145.30852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25">
      <c r="G2863" s="459"/>
      <c r="H2863" s="459">
        <v>2856</v>
      </c>
      <c r="I2863" s="444">
        <f t="shared" ca="1" si="140"/>
        <v>-115291943145.30852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-480383096.43878549</v>
      </c>
      <c r="L2863" s="444">
        <f t="shared" ca="1" si="139"/>
        <v>-115772326241.7473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25">
      <c r="G2864" s="459"/>
      <c r="H2864" s="459">
        <v>2857</v>
      </c>
      <c r="I2864" s="444">
        <f t="shared" ca="1" si="140"/>
        <v>-115772326241.7473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-482384692.6739471</v>
      </c>
      <c r="L2864" s="444">
        <f t="shared" ca="1" si="139"/>
        <v>-116254710934.42125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25">
      <c r="G2865" s="459"/>
      <c r="H2865" s="459">
        <v>2858</v>
      </c>
      <c r="I2865" s="444">
        <f t="shared" ca="1" si="140"/>
        <v>-116254710934.42125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-484394628.89342189</v>
      </c>
      <c r="L2865" s="444">
        <f t="shared" ca="1" si="139"/>
        <v>-116739105563.31467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25">
      <c r="G2866" s="459"/>
      <c r="H2866" s="459">
        <v>2859</v>
      </c>
      <c r="I2866" s="444">
        <f t="shared" ca="1" si="140"/>
        <v>-116739105563.31467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-486412939.84714437</v>
      </c>
      <c r="L2866" s="444">
        <f t="shared" ca="1" si="139"/>
        <v>-117225518503.1618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25">
      <c r="G2867" s="459"/>
      <c r="H2867" s="459">
        <v>2860</v>
      </c>
      <c r="I2867" s="444">
        <f t="shared" ca="1" si="140"/>
        <v>-117225518503.1618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-488439660.42984092</v>
      </c>
      <c r="L2867" s="444">
        <f t="shared" ca="1" si="139"/>
        <v>-117713958163.59164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25">
      <c r="G2868" s="459"/>
      <c r="H2868" s="459">
        <v>2861</v>
      </c>
      <c r="I2868" s="444">
        <f t="shared" ca="1" si="140"/>
        <v>-117713958163.59164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-490474825.68163186</v>
      </c>
      <c r="L2868" s="444">
        <f t="shared" ca="1" si="139"/>
        <v>-118204432989.27327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25">
      <c r="G2869" s="459"/>
      <c r="H2869" s="459">
        <v>2862</v>
      </c>
      <c r="I2869" s="444">
        <f t="shared" ca="1" si="140"/>
        <v>-118204432989.27327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-492518470.78863859</v>
      </c>
      <c r="L2869" s="444">
        <f t="shared" ca="1" si="139"/>
        <v>-118696951460.0619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25">
      <c r="G2870" s="459"/>
      <c r="H2870" s="459">
        <v>2863</v>
      </c>
      <c r="I2870" s="444">
        <f t="shared" ca="1" si="140"/>
        <v>-118696951460.0619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-494570631.08359128</v>
      </c>
      <c r="L2870" s="444">
        <f t="shared" ca="1" si="139"/>
        <v>-119191522091.14549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25">
      <c r="G2871" s="459"/>
      <c r="H2871" s="459">
        <v>2864</v>
      </c>
      <c r="I2871" s="444">
        <f t="shared" ca="1" si="140"/>
        <v>-119191522091.14549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-496631342.04643953</v>
      </c>
      <c r="L2871" s="444">
        <f t="shared" ca="1" si="139"/>
        <v>-119688153433.19193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25">
      <c r="G2872" s="459"/>
      <c r="H2872" s="459">
        <v>2865</v>
      </c>
      <c r="I2872" s="444">
        <f t="shared" ca="1" si="140"/>
        <v>-119688153433.19193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-498700639.30496639</v>
      </c>
      <c r="L2872" s="444">
        <f t="shared" ca="1" si="139"/>
        <v>-120186854072.49689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25">
      <c r="G2873" s="459"/>
      <c r="H2873" s="459">
        <v>2866</v>
      </c>
      <c r="I2873" s="444">
        <f t="shared" ca="1" si="140"/>
        <v>-120186854072.49689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-500778558.63540375</v>
      </c>
      <c r="L2873" s="444">
        <f t="shared" ca="1" si="139"/>
        <v>-120687632631.13229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25">
      <c r="G2874" s="459"/>
      <c r="H2874" s="459">
        <v>2867</v>
      </c>
      <c r="I2874" s="444">
        <f t="shared" ca="1" si="140"/>
        <v>-120687632631.13229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-502865135.96305114</v>
      </c>
      <c r="L2874" s="444">
        <f t="shared" ca="1" si="139"/>
        <v>-121190497767.09535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25">
      <c r="G2875" s="459"/>
      <c r="H2875" s="459">
        <v>2868</v>
      </c>
      <c r="I2875" s="444">
        <f t="shared" ca="1" si="140"/>
        <v>-121190497767.09535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-504960407.36289722</v>
      </c>
      <c r="L2875" s="444">
        <f t="shared" ca="1" si="139"/>
        <v>-121695458174.45825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25">
      <c r="G2876" s="459"/>
      <c r="H2876" s="459">
        <v>2869</v>
      </c>
      <c r="I2876" s="444">
        <f t="shared" ca="1" si="140"/>
        <v>-121695458174.45825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-507064409.06024271</v>
      </c>
      <c r="L2876" s="444">
        <f t="shared" ca="1" si="139"/>
        <v>-122202522583.51849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25">
      <c r="G2877" s="459"/>
      <c r="H2877" s="459">
        <v>2870</v>
      </c>
      <c r="I2877" s="444">
        <f t="shared" ca="1" si="140"/>
        <v>-122202522583.51849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-509177177.4313271</v>
      </c>
      <c r="L2877" s="444">
        <f t="shared" ca="1" si="139"/>
        <v>-122711699760.94981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25">
      <c r="G2878" s="459"/>
      <c r="H2878" s="459">
        <v>2871</v>
      </c>
      <c r="I2878" s="444">
        <f t="shared" ca="1" si="140"/>
        <v>-122711699760.94981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-511298749.00395763</v>
      </c>
      <c r="L2878" s="444">
        <f t="shared" ca="1" si="139"/>
        <v>-123222998509.95377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25">
      <c r="G2879" s="459"/>
      <c r="H2879" s="459">
        <v>2872</v>
      </c>
      <c r="I2879" s="444">
        <f t="shared" ca="1" si="140"/>
        <v>-123222998509.95377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-513429160.45814067</v>
      </c>
      <c r="L2879" s="444">
        <f t="shared" ca="1" si="139"/>
        <v>-123736427670.41191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25">
      <c r="G2880" s="459"/>
      <c r="H2880" s="459">
        <v>2873</v>
      </c>
      <c r="I2880" s="444">
        <f t="shared" ca="1" si="140"/>
        <v>-123736427670.41191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-515568448.62671632</v>
      </c>
      <c r="L2880" s="444">
        <f t="shared" ca="1" si="139"/>
        <v>-124251996119.03862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25">
      <c r="G2881" s="459"/>
      <c r="H2881" s="459">
        <v>2874</v>
      </c>
      <c r="I2881" s="444">
        <f t="shared" ca="1" si="140"/>
        <v>-124251996119.03862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-517716650.49599415</v>
      </c>
      <c r="L2881" s="444">
        <f t="shared" ca="1" si="139"/>
        <v>-124769712769.53461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25">
      <c r="G2882" s="459"/>
      <c r="H2882" s="459">
        <v>2875</v>
      </c>
      <c r="I2882" s="444">
        <f t="shared" ca="1" si="140"/>
        <v>-124769712769.53461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-519873803.2063942</v>
      </c>
      <c r="L2882" s="444">
        <f t="shared" ca="1" si="139"/>
        <v>-125289586572.741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25">
      <c r="G2883" s="459"/>
      <c r="H2883" s="459">
        <v>2876</v>
      </c>
      <c r="I2883" s="444">
        <f t="shared" ca="1" si="140"/>
        <v>-125289586572.741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-522039944.05308747</v>
      </c>
      <c r="L2883" s="444">
        <f t="shared" ca="1" si="139"/>
        <v>-125811626516.79408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25">
      <c r="G2884" s="459"/>
      <c r="H2884" s="459">
        <v>2877</v>
      </c>
      <c r="I2884" s="444">
        <f t="shared" ca="1" si="140"/>
        <v>-125811626516.79408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-524215110.486642</v>
      </c>
      <c r="L2884" s="444">
        <f t="shared" ca="1" si="139"/>
        <v>-126335841627.28073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25">
      <c r="G2885" s="459"/>
      <c r="H2885" s="459">
        <v>2878</v>
      </c>
      <c r="I2885" s="444">
        <f t="shared" ca="1" si="140"/>
        <v>-126335841627.28073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-526399340.11366969</v>
      </c>
      <c r="L2885" s="444">
        <f t="shared" ca="1" si="139"/>
        <v>-126862240967.39439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25">
      <c r="G2886" s="459"/>
      <c r="H2886" s="459">
        <v>2879</v>
      </c>
      <c r="I2886" s="444">
        <f t="shared" ca="1" si="140"/>
        <v>-126862240967.39439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-528592670.69747657</v>
      </c>
      <c r="L2886" s="444">
        <f t="shared" ca="1" si="139"/>
        <v>-127390833638.09187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25">
      <c r="G2887" s="459"/>
      <c r="H2887" s="459">
        <v>2880</v>
      </c>
      <c r="I2887" s="444">
        <f t="shared" ca="1" si="140"/>
        <v>-127390833638.09187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-530795140.1587162</v>
      </c>
      <c r="L2887" s="444">
        <f t="shared" ca="1" si="139"/>
        <v>-127921628778.2506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25">
      <c r="G2888" s="459"/>
      <c r="H2888" s="459">
        <v>2881</v>
      </c>
      <c r="I2888" s="444">
        <f t="shared" ca="1" si="140"/>
        <v>-127921628778.2506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-533006786.57604414</v>
      </c>
      <c r="L2888" s="444">
        <f t="shared" ca="1" si="139"/>
        <v>-128454635564.82664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25">
      <c r="G2889" s="459"/>
      <c r="H2889" s="459">
        <v>2882</v>
      </c>
      <c r="I2889" s="444">
        <f t="shared" ca="1" si="140"/>
        <v>-128454635564.82664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-535227648.18677765</v>
      </c>
      <c r="L2889" s="444">
        <f t="shared" ca="1" si="139"/>
        <v>-128989863213.01343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25">
      <c r="G2890" s="459"/>
      <c r="H2890" s="459">
        <v>2883</v>
      </c>
      <c r="I2890" s="444">
        <f t="shared" ca="1" si="140"/>
        <v>-128989863213.01343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-537457763.38755596</v>
      </c>
      <c r="L2890" s="444">
        <f t="shared" ca="1" si="139"/>
        <v>-129527320976.40099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25">
      <c r="G2891" s="459"/>
      <c r="H2891" s="459">
        <v>2884</v>
      </c>
      <c r="I2891" s="444">
        <f t="shared" ca="1" si="140"/>
        <v>-129527320976.40099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-539697170.73500407</v>
      </c>
      <c r="L2891" s="444">
        <f t="shared" ca="1" si="139"/>
        <v>-130067018147.13599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25">
      <c r="G2892" s="459"/>
      <c r="H2892" s="459">
        <v>2885</v>
      </c>
      <c r="I2892" s="444">
        <f t="shared" ca="1" si="140"/>
        <v>-130067018147.13599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-541945908.94639993</v>
      </c>
      <c r="L2892" s="444">
        <f t="shared" ca="1" si="139"/>
        <v>-130608964056.08238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25">
      <c r="G2893" s="459"/>
      <c r="H2893" s="459">
        <v>2886</v>
      </c>
      <c r="I2893" s="444">
        <f t="shared" ca="1" si="140"/>
        <v>-130608964056.08238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-544204016.9003433</v>
      </c>
      <c r="L2893" s="444">
        <f t="shared" ca="1" si="139"/>
        <v>-131153168072.98273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25">
      <c r="G2894" s="459"/>
      <c r="H2894" s="459">
        <v>2887</v>
      </c>
      <c r="I2894" s="444">
        <f t="shared" ca="1" si="140"/>
        <v>-131153168072.98273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-546471533.63742805</v>
      </c>
      <c r="L2894" s="444">
        <f t="shared" ca="1" si="139"/>
        <v>-131699639606.62015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25">
      <c r="G2895" s="459"/>
      <c r="H2895" s="459">
        <v>2888</v>
      </c>
      <c r="I2895" s="444">
        <f t="shared" ca="1" si="140"/>
        <v>-131699639606.62015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-548748498.36091733</v>
      </c>
      <c r="L2895" s="444">
        <f t="shared" ca="1" si="139"/>
        <v>-132248388104.98106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25">
      <c r="G2896" s="459"/>
      <c r="H2896" s="459">
        <v>2889</v>
      </c>
      <c r="I2896" s="444">
        <f t="shared" ca="1" si="140"/>
        <v>-132248388104.98106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-551034950.4374212</v>
      </c>
      <c r="L2896" s="444">
        <f t="shared" ca="1" si="139"/>
        <v>-132799423055.41849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25">
      <c r="G2897" s="459"/>
      <c r="H2897" s="459">
        <v>2890</v>
      </c>
      <c r="I2897" s="444">
        <f t="shared" ca="1" si="140"/>
        <v>-132799423055.41849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-553330929.39757693</v>
      </c>
      <c r="L2897" s="444">
        <f t="shared" ca="1" si="139"/>
        <v>-133352753984.81607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25">
      <c r="G2898" s="459"/>
      <c r="H2898" s="459">
        <v>2891</v>
      </c>
      <c r="I2898" s="444">
        <f t="shared" ca="1" si="140"/>
        <v>-133352753984.81607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-555636474.9367336</v>
      </c>
      <c r="L2898" s="444">
        <f t="shared" ca="1" si="139"/>
        <v>-133908390459.75281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25">
      <c r="G2899" s="459"/>
      <c r="H2899" s="459">
        <v>2892</v>
      </c>
      <c r="I2899" s="444">
        <f t="shared" ca="1" si="140"/>
        <v>-133908390459.75281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-557951626.91563666</v>
      </c>
      <c r="L2899" s="444">
        <f t="shared" ca="1" si="139"/>
        <v>-134466342086.66844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25">
      <c r="G2900" s="459"/>
      <c r="H2900" s="459">
        <v>2893</v>
      </c>
      <c r="I2900" s="444">
        <f t="shared" ca="1" si="140"/>
        <v>-134466342086.66844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-560276425.36111856</v>
      </c>
      <c r="L2900" s="444">
        <f t="shared" ca="1" si="139"/>
        <v>-135026618512.02956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25">
      <c r="G2901" s="459"/>
      <c r="H2901" s="459">
        <v>2894</v>
      </c>
      <c r="I2901" s="444">
        <f t="shared" ca="1" si="140"/>
        <v>-135026618512.02956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-562610910.46678984</v>
      </c>
      <c r="L2901" s="444">
        <f t="shared" ca="1" si="139"/>
        <v>-135589229422.49635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25">
      <c r="G2902" s="459"/>
      <c r="H2902" s="459">
        <v>2895</v>
      </c>
      <c r="I2902" s="444">
        <f t="shared" ca="1" si="140"/>
        <v>-135589229422.49635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-564955122.59373474</v>
      </c>
      <c r="L2902" s="444">
        <f t="shared" ca="1" si="139"/>
        <v>-136154184545.09009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25">
      <c r="G2903" s="459"/>
      <c r="H2903" s="459">
        <v>2896</v>
      </c>
      <c r="I2903" s="444">
        <f t="shared" ca="1" si="140"/>
        <v>-136154184545.09009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-567309102.27120864</v>
      </c>
      <c r="L2903" s="444">
        <f t="shared" ca="1" si="139"/>
        <v>-136721493647.3613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25">
      <c r="G2904" s="459"/>
      <c r="H2904" s="459">
        <v>2897</v>
      </c>
      <c r="I2904" s="444">
        <f t="shared" ca="1" si="140"/>
        <v>-136721493647.3613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-569672890.1973387</v>
      </c>
      <c r="L2904" s="444">
        <f t="shared" ca="1" si="139"/>
        <v>-137291166537.55864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25">
      <c r="G2905" s="459"/>
      <c r="H2905" s="459">
        <v>2898</v>
      </c>
      <c r="I2905" s="444">
        <f t="shared" ca="1" si="140"/>
        <v>-137291166537.55864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-572046527.23982763</v>
      </c>
      <c r="L2905" s="444">
        <f t="shared" ca="1" si="139"/>
        <v>-137863213064.79846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25">
      <c r="G2906" s="459"/>
      <c r="H2906" s="459">
        <v>2899</v>
      </c>
      <c r="I2906" s="444">
        <f t="shared" ca="1" si="140"/>
        <v>-137863213064.79846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-574430054.43666029</v>
      </c>
      <c r="L2906" s="444">
        <f t="shared" ca="1" si="139"/>
        <v>-138437643119.23511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25">
      <c r="G2907" s="459"/>
      <c r="H2907" s="459">
        <v>2900</v>
      </c>
      <c r="I2907" s="444">
        <f t="shared" ca="1" si="140"/>
        <v>-138437643119.23511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-576823512.99681294</v>
      </c>
      <c r="L2907" s="444">
        <f t="shared" ca="1" si="139"/>
        <v>-139014466632.23193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25">
      <c r="G2908" s="459"/>
      <c r="H2908" s="459">
        <v>2901</v>
      </c>
      <c r="I2908" s="444">
        <f t="shared" ca="1" si="140"/>
        <v>-139014466632.23193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-579226944.30096638</v>
      </c>
      <c r="L2908" s="444">
        <f t="shared" ca="1" si="139"/>
        <v>-139593693576.5329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25">
      <c r="G2909" s="459"/>
      <c r="H2909" s="459">
        <v>2902</v>
      </c>
      <c r="I2909" s="444">
        <f t="shared" ca="1" si="140"/>
        <v>-139593693576.5329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-581640389.90222037</v>
      </c>
      <c r="L2909" s="444">
        <f t="shared" ca="1" si="139"/>
        <v>-140175333966.43512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25">
      <c r="G2910" s="459"/>
      <c r="H2910" s="459">
        <v>2903</v>
      </c>
      <c r="I2910" s="444">
        <f t="shared" ca="1" si="140"/>
        <v>-140175333966.43512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-584063891.52681303</v>
      </c>
      <c r="L2910" s="444">
        <f t="shared" ca="1" si="139"/>
        <v>-140759397857.96194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25">
      <c r="G2911" s="459"/>
      <c r="H2911" s="459">
        <v>2904</v>
      </c>
      <c r="I2911" s="444">
        <f t="shared" ca="1" si="140"/>
        <v>-140759397857.96194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-586497491.07484138</v>
      </c>
      <c r="L2911" s="444">
        <f t="shared" ca="1" si="139"/>
        <v>-141345895349.03677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25">
      <c r="G2912" s="459"/>
      <c r="H2912" s="459">
        <v>2905</v>
      </c>
      <c r="I2912" s="444">
        <f t="shared" ca="1" si="140"/>
        <v>-141345895349.03677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-588941230.62098658</v>
      </c>
      <c r="L2912" s="444">
        <f t="shared" ca="1" si="139"/>
        <v>-141934836579.65775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25">
      <c r="G2913" s="459"/>
      <c r="H2913" s="459">
        <v>2906</v>
      </c>
      <c r="I2913" s="444">
        <f t="shared" ca="1" si="140"/>
        <v>-141934836579.65775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-591395152.41524065</v>
      </c>
      <c r="L2913" s="444">
        <f t="shared" ca="1" si="139"/>
        <v>-142526231732.073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25">
      <c r="G2914" s="459"/>
      <c r="H2914" s="459">
        <v>2907</v>
      </c>
      <c r="I2914" s="444">
        <f t="shared" ca="1" si="140"/>
        <v>-142526231732.073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-593859298.88363743</v>
      </c>
      <c r="L2914" s="444">
        <f t="shared" ca="1" si="139"/>
        <v>-143120091030.95663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25">
      <c r="G2915" s="459"/>
      <c r="H2915" s="459">
        <v>2908</v>
      </c>
      <c r="I2915" s="444">
        <f t="shared" ca="1" si="140"/>
        <v>-143120091030.95663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-596333712.628986</v>
      </c>
      <c r="L2915" s="444">
        <f t="shared" ca="1" si="139"/>
        <v>-143716424743.58563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25">
      <c r="G2916" s="459"/>
      <c r="H2916" s="459">
        <v>2909</v>
      </c>
      <c r="I2916" s="444">
        <f t="shared" ca="1" si="140"/>
        <v>-143716424743.58563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-598818436.43160677</v>
      </c>
      <c r="L2916" s="444">
        <f t="shared" ca="1" si="139"/>
        <v>-144315243180.01724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25">
      <c r="G2917" s="459"/>
      <c r="H2917" s="459">
        <v>2910</v>
      </c>
      <c r="I2917" s="444">
        <f t="shared" ca="1" si="140"/>
        <v>-144315243180.01724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-601313513.25007188</v>
      </c>
      <c r="L2917" s="444">
        <f t="shared" ca="1" si="139"/>
        <v>-144916556693.2673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25">
      <c r="G2918" s="459"/>
      <c r="H2918" s="459">
        <v>2911</v>
      </c>
      <c r="I2918" s="444">
        <f t="shared" ca="1" si="140"/>
        <v>-144916556693.2673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-603818986.22194707</v>
      </c>
      <c r="L2918" s="444">
        <f t="shared" ca="1" si="139"/>
        <v>-145520375679.48926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25">
      <c r="G2919" s="459"/>
      <c r="H2919" s="459">
        <v>2912</v>
      </c>
      <c r="I2919" s="444">
        <f t="shared" ca="1" si="140"/>
        <v>-145520375679.48926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-606334898.66453862</v>
      </c>
      <c r="L2919" s="444">
        <f t="shared" ca="1" si="139"/>
        <v>-146126710578.15381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25">
      <c r="G2920" s="459"/>
      <c r="H2920" s="459">
        <v>2913</v>
      </c>
      <c r="I2920" s="444">
        <f t="shared" ca="1" si="140"/>
        <v>-146126710578.15381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-608861294.07564092</v>
      </c>
      <c r="L2920" s="444">
        <f t="shared" ca="1" si="139"/>
        <v>-146735571872.22946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25">
      <c r="G2921" s="459"/>
      <c r="H2921" s="459">
        <v>2914</v>
      </c>
      <c r="I2921" s="444">
        <f t="shared" ca="1" si="140"/>
        <v>-146735571872.22946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-611398216.13428938</v>
      </c>
      <c r="L2921" s="444">
        <f t="shared" ca="1" si="139"/>
        <v>-147346970088.36374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25">
      <c r="G2922" s="459"/>
      <c r="H2922" s="459">
        <v>2915</v>
      </c>
      <c r="I2922" s="444">
        <f t="shared" ca="1" si="140"/>
        <v>-147346970088.36374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-613945708.70151556</v>
      </c>
      <c r="L2922" s="444">
        <f t="shared" ca="1" si="139"/>
        <v>-147960915797.06525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25">
      <c r="G2923" s="459"/>
      <c r="H2923" s="459">
        <v>2916</v>
      </c>
      <c r="I2923" s="444">
        <f t="shared" ca="1" si="140"/>
        <v>-147960915797.06525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-616503815.82110524</v>
      </c>
      <c r="L2923" s="444">
        <f t="shared" ca="1" si="139"/>
        <v>-148577419612.88635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25">
      <c r="G2924" s="459"/>
      <c r="H2924" s="459">
        <v>2917</v>
      </c>
      <c r="I2924" s="444">
        <f t="shared" ca="1" si="140"/>
        <v>-148577419612.88635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-619072581.7203598</v>
      </c>
      <c r="L2924" s="444">
        <f t="shared" ca="1" si="139"/>
        <v>-149196492194.60672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25">
      <c r="G2925" s="459"/>
      <c r="H2925" s="459">
        <v>2918</v>
      </c>
      <c r="I2925" s="444">
        <f t="shared" ca="1" si="140"/>
        <v>-149196492194.60672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-621652050.81086135</v>
      </c>
      <c r="L2925" s="444">
        <f t="shared" ca="1" si="139"/>
        <v>-149818144245.41757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25">
      <c r="G2926" s="459"/>
      <c r="H2926" s="459">
        <v>2919</v>
      </c>
      <c r="I2926" s="444">
        <f t="shared" ca="1" si="140"/>
        <v>-149818144245.41757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-624242267.68923986</v>
      </c>
      <c r="L2926" s="444">
        <f t="shared" ca="1" si="139"/>
        <v>-150442386513.10681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25">
      <c r="G2927" s="459"/>
      <c r="H2927" s="459">
        <v>2920</v>
      </c>
      <c r="I2927" s="444">
        <f t="shared" ca="1" si="140"/>
        <v>-150442386513.10681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-626843277.13794506</v>
      </c>
      <c r="L2927" s="444">
        <f t="shared" ca="1" si="139"/>
        <v>-151069229790.24475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25">
      <c r="G2928" s="459"/>
      <c r="H2928" s="459">
        <v>2921</v>
      </c>
      <c r="I2928" s="444">
        <f t="shared" ca="1" si="140"/>
        <v>-151069229790.24475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-629455124.12601984</v>
      </c>
      <c r="L2928" s="444">
        <f t="shared" ca="1" si="139"/>
        <v>-151698684914.37076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25">
      <c r="G2929" s="459"/>
      <c r="H2929" s="459">
        <v>2922</v>
      </c>
      <c r="I2929" s="444">
        <f t="shared" ca="1" si="140"/>
        <v>-151698684914.37076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-632077853.80987811</v>
      </c>
      <c r="L2929" s="444">
        <f t="shared" ca="1" si="139"/>
        <v>-152330762768.18063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25">
      <c r="G2930" s="459"/>
      <c r="H2930" s="459">
        <v>2923</v>
      </c>
      <c r="I2930" s="444">
        <f t="shared" ca="1" si="140"/>
        <v>-152330762768.18063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-634711511.53408599</v>
      </c>
      <c r="L2930" s="444">
        <f t="shared" ca="1" si="139"/>
        <v>-152965474279.71472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25">
      <c r="G2931" s="459"/>
      <c r="H2931" s="459">
        <v>2924</v>
      </c>
      <c r="I2931" s="444">
        <f t="shared" ca="1" si="140"/>
        <v>-152965474279.71472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-637356142.83214462</v>
      </c>
      <c r="L2931" s="444">
        <f t="shared" ca="1" si="139"/>
        <v>-153602830422.54688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25">
      <c r="G2932" s="459"/>
      <c r="H2932" s="459">
        <v>2925</v>
      </c>
      <c r="I2932" s="444">
        <f t="shared" ca="1" si="140"/>
        <v>-153602830422.54688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-640011793.42727864</v>
      </c>
      <c r="L2932" s="444">
        <f t="shared" ca="1" si="139"/>
        <v>-154242842215.97415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25">
      <c r="G2933" s="459"/>
      <c r="H2933" s="459">
        <v>2926</v>
      </c>
      <c r="I2933" s="444">
        <f t="shared" ca="1" si="140"/>
        <v>-154242842215.97415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-642678509.23322558</v>
      </c>
      <c r="L2933" s="444">
        <f t="shared" ca="1" si="139"/>
        <v>-154885520725.20737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25">
      <c r="G2934" s="459"/>
      <c r="H2934" s="459">
        <v>2927</v>
      </c>
      <c r="I2934" s="444">
        <f t="shared" ca="1" si="140"/>
        <v>-154885520725.20737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-645356336.35503066</v>
      </c>
      <c r="L2934" s="444">
        <f t="shared" ca="1" si="139"/>
        <v>-155530877061.56241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25">
      <c r="G2935" s="459"/>
      <c r="H2935" s="459">
        <v>2928</v>
      </c>
      <c r="I2935" s="444">
        <f t="shared" ca="1" si="140"/>
        <v>-155530877061.56241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-648045321.08984339</v>
      </c>
      <c r="L2935" s="444">
        <f t="shared" ca="1" si="139"/>
        <v>-156178922382.65225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25">
      <c r="G2936" s="459"/>
      <c r="H2936" s="459">
        <v>2929</v>
      </c>
      <c r="I2936" s="444">
        <f t="shared" ca="1" si="140"/>
        <v>-156178922382.65225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-650745509.92771769</v>
      </c>
      <c r="L2936" s="444">
        <f t="shared" ca="1" si="139"/>
        <v>-156829667892.57996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25">
      <c r="G2937" s="459"/>
      <c r="H2937" s="459">
        <v>2930</v>
      </c>
      <c r="I2937" s="444">
        <f t="shared" ca="1" si="140"/>
        <v>-156829667892.57996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-653456949.55241644</v>
      </c>
      <c r="L2937" s="444">
        <f t="shared" ca="1" si="139"/>
        <v>-157483124842.13239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25">
      <c r="G2938" s="459"/>
      <c r="H2938" s="459">
        <v>2931</v>
      </c>
      <c r="I2938" s="444">
        <f t="shared" ca="1" si="140"/>
        <v>-157483124842.13239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-656179686.84221828</v>
      </c>
      <c r="L2938" s="444">
        <f t="shared" ca="1" si="139"/>
        <v>-158139304528.97461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25">
      <c r="G2939" s="459"/>
      <c r="H2939" s="459">
        <v>2932</v>
      </c>
      <c r="I2939" s="444">
        <f t="shared" ca="1" si="140"/>
        <v>-158139304528.97461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-658913768.87072754</v>
      </c>
      <c r="L2939" s="444">
        <f t="shared" ca="1" si="139"/>
        <v>-158798218297.84534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25">
      <c r="G2940" s="459"/>
      <c r="H2940" s="459">
        <v>2933</v>
      </c>
      <c r="I2940" s="444">
        <f t="shared" ca="1" si="140"/>
        <v>-158798218297.84534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-661659242.90768886</v>
      </c>
      <c r="L2940" s="444">
        <f t="shared" ca="1" si="139"/>
        <v>-159459877540.75302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25">
      <c r="G2941" s="459"/>
      <c r="H2941" s="459">
        <v>2934</v>
      </c>
      <c r="I2941" s="444">
        <f t="shared" ca="1" si="140"/>
        <v>-159459877540.75302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-664416156.41980422</v>
      </c>
      <c r="L2941" s="444">
        <f t="shared" ca="1" si="139"/>
        <v>-160124293697.17282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25">
      <c r="G2942" s="459"/>
      <c r="H2942" s="459">
        <v>2935</v>
      </c>
      <c r="I2942" s="444">
        <f t="shared" ca="1" si="140"/>
        <v>-160124293697.17282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-667184557.07155347</v>
      </c>
      <c r="L2942" s="444">
        <f t="shared" ca="1" si="139"/>
        <v>-160791478254.24438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25">
      <c r="G2943" s="459"/>
      <c r="H2943" s="459">
        <v>2936</v>
      </c>
      <c r="I2943" s="444">
        <f t="shared" ca="1" si="140"/>
        <v>-160791478254.24438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-669964492.72601831</v>
      </c>
      <c r="L2943" s="444">
        <f t="shared" ca="1" si="139"/>
        <v>-161461442746.9704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25">
      <c r="G2944" s="459"/>
      <c r="H2944" s="459">
        <v>2937</v>
      </c>
      <c r="I2944" s="444">
        <f t="shared" ca="1" si="140"/>
        <v>-161461442746.9704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-672756011.44570994</v>
      </c>
      <c r="L2944" s="444">
        <f t="shared" ca="1" si="139"/>
        <v>-162134198758.41611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25">
      <c r="G2945" s="459"/>
      <c r="H2945" s="459">
        <v>2938</v>
      </c>
      <c r="I2945" s="444">
        <f t="shared" ca="1" si="140"/>
        <v>-162134198758.41611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-675559161.49340045</v>
      </c>
      <c r="L2945" s="444">
        <f t="shared" ca="1" si="139"/>
        <v>-162809757919.90952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25">
      <c r="G2946" s="459"/>
      <c r="H2946" s="459">
        <v>2939</v>
      </c>
      <c r="I2946" s="444">
        <f t="shared" ca="1" si="140"/>
        <v>-162809757919.90952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-678373991.33295631</v>
      </c>
      <c r="L2946" s="444">
        <f t="shared" ca="1" si="139"/>
        <v>-163488131911.24246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25">
      <c r="G2947" s="459"/>
      <c r="H2947" s="459">
        <v>2940</v>
      </c>
      <c r="I2947" s="444">
        <f t="shared" ca="1" si="140"/>
        <v>-163488131911.24246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-681200549.6301769</v>
      </c>
      <c r="L2947" s="444">
        <f t="shared" ca="1" si="139"/>
        <v>-164169332460.87265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25">
      <c r="G2948" s="459"/>
      <c r="H2948" s="459">
        <v>2941</v>
      </c>
      <c r="I2948" s="444">
        <f t="shared" ca="1" si="140"/>
        <v>-164169332460.87265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-684038885.253636</v>
      </c>
      <c r="L2948" s="444">
        <f t="shared" ca="1" si="139"/>
        <v>-164853371346.12628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25">
      <c r="G2949" s="459"/>
      <c r="H2949" s="459">
        <v>2942</v>
      </c>
      <c r="I2949" s="444">
        <f t="shared" ca="1" si="140"/>
        <v>-164853371346.12628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-686889047.27552617</v>
      </c>
      <c r="L2949" s="444">
        <f t="shared" ca="1" si="139"/>
        <v>-165540260393.40179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25">
      <c r="G2950" s="459"/>
      <c r="H2950" s="459">
        <v>2943</v>
      </c>
      <c r="I2950" s="444">
        <f t="shared" ca="1" si="140"/>
        <v>-165540260393.40179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-689751084.97250748</v>
      </c>
      <c r="L2950" s="444">
        <f t="shared" ca="1" si="139"/>
        <v>-166230011478.3743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25">
      <c r="G2951" s="459"/>
      <c r="H2951" s="459">
        <v>2944</v>
      </c>
      <c r="I2951" s="444">
        <f t="shared" ca="1" si="140"/>
        <v>-166230011478.3743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-692625047.82655954</v>
      </c>
      <c r="L2951" s="444">
        <f t="shared" ca="1" si="139"/>
        <v>-166922636526.20087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25">
      <c r="G2952" s="459"/>
      <c r="H2952" s="459">
        <v>2945</v>
      </c>
      <c r="I2952" s="444">
        <f t="shared" ca="1" si="140"/>
        <v>-166922636526.20087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-695510985.52583694</v>
      </c>
      <c r="L2952" s="444">
        <f t="shared" ca="1" si="139"/>
        <v>-167618147511.72672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25">
      <c r="G2953" s="459"/>
      <c r="H2953" s="459">
        <v>2946</v>
      </c>
      <c r="I2953" s="444">
        <f t="shared" ca="1" si="140"/>
        <v>-167618147511.72672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-698408947.96552801</v>
      </c>
      <c r="L2953" s="444">
        <f t="shared" ca="1" si="139"/>
        <v>-168316556459.69223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25">
      <c r="G2954" s="459"/>
      <c r="H2954" s="459">
        <v>2947</v>
      </c>
      <c r="I2954" s="444">
        <f t="shared" ca="1" si="140"/>
        <v>-168316556459.69223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-701318985.24871767</v>
      </c>
      <c r="L2954" s="444">
        <f t="shared" ca="1" si="139"/>
        <v>-169017875444.94095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25">
      <c r="G2955" s="459"/>
      <c r="H2955" s="459">
        <v>2948</v>
      </c>
      <c r="I2955" s="444">
        <f t="shared" ca="1" si="140"/>
        <v>-169017875444.94095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-704241147.68725395</v>
      </c>
      <c r="L2955" s="444">
        <f t="shared" ca="1" si="139"/>
        <v>-169722116592.6282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25">
      <c r="G2956" s="459"/>
      <c r="H2956" s="459">
        <v>2949</v>
      </c>
      <c r="I2956" s="444">
        <f t="shared" ca="1" si="140"/>
        <v>-169722116592.6282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-707175485.80261755</v>
      </c>
      <c r="L2956" s="444">
        <f t="shared" ca="1" si="139"/>
        <v>-170429292078.43082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25">
      <c r="G2957" s="459"/>
      <c r="H2957" s="459">
        <v>2950</v>
      </c>
      <c r="I2957" s="444">
        <f t="shared" ca="1" si="140"/>
        <v>-170429292078.43082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-710122050.3267951</v>
      </c>
      <c r="L2957" s="444">
        <f t="shared" ca="1" si="139"/>
        <v>-171139414128.7576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25">
      <c r="G2958" s="459"/>
      <c r="H2958" s="459">
        <v>2951</v>
      </c>
      <c r="I2958" s="444">
        <f t="shared" ca="1" si="140"/>
        <v>-171139414128.7576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-713080892.20315671</v>
      </c>
      <c r="L2958" s="444">
        <f t="shared" ca="1" si="139"/>
        <v>-171852495020.96075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25">
      <c r="G2959" s="459"/>
      <c r="H2959" s="459">
        <v>2952</v>
      </c>
      <c r="I2959" s="444">
        <f t="shared" ca="1" si="140"/>
        <v>-171852495020.96075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-716052062.58733642</v>
      </c>
      <c r="L2959" s="444">
        <f t="shared" ca="1" si="139"/>
        <v>-172568547083.5481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25">
      <c r="G2960" s="459"/>
      <c r="H2960" s="459">
        <v>2953</v>
      </c>
      <c r="I2960" s="444">
        <f t="shared" ca="1" si="140"/>
        <v>-172568547083.5481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-719035612.84811711</v>
      </c>
      <c r="L2960" s="444">
        <f t="shared" ca="1" si="139"/>
        <v>-173287582696.39621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25">
      <c r="G2961" s="459"/>
      <c r="H2961" s="459">
        <v>2954</v>
      </c>
      <c r="I2961" s="444">
        <f t="shared" ca="1" si="140"/>
        <v>-173287582696.39621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-722031594.56831753</v>
      </c>
      <c r="L2961" s="444">
        <f t="shared" ca="1" si="139"/>
        <v>-174009614290.96454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25">
      <c r="G2962" s="459"/>
      <c r="H2962" s="459">
        <v>2955</v>
      </c>
      <c r="I2962" s="444">
        <f t="shared" ca="1" si="140"/>
        <v>-174009614290.96454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-725040059.54568553</v>
      </c>
      <c r="L2962" s="444">
        <f t="shared" ca="1" si="139"/>
        <v>-174734654350.51022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25">
      <c r="G2963" s="459"/>
      <c r="H2963" s="459">
        <v>2956</v>
      </c>
      <c r="I2963" s="444">
        <f t="shared" ca="1" si="140"/>
        <v>-174734654350.51022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-728061059.79379261</v>
      </c>
      <c r="L2963" s="444">
        <f t="shared" ca="1" si="139"/>
        <v>-175462715410.30402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25">
      <c r="G2964" s="459"/>
      <c r="H2964" s="459">
        <v>2957</v>
      </c>
      <c r="I2964" s="444">
        <f t="shared" ca="1" si="140"/>
        <v>-175462715410.30402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-731094647.54293334</v>
      </c>
      <c r="L2964" s="444">
        <f t="shared" ca="1" si="139"/>
        <v>-176193810057.84695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25">
      <c r="G2965" s="459"/>
      <c r="H2965" s="459">
        <v>2958</v>
      </c>
      <c r="I2965" s="444">
        <f t="shared" ca="1" si="140"/>
        <v>-176193810057.84695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-734140875.24102902</v>
      </c>
      <c r="L2965" s="444">
        <f t="shared" ca="1" si="139"/>
        <v>-176927950933.08798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25">
      <c r="G2966" s="459"/>
      <c r="H2966" s="459">
        <v>2959</v>
      </c>
      <c r="I2966" s="444">
        <f t="shared" ca="1" si="140"/>
        <v>-176927950933.08798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-737199795.55453324</v>
      </c>
      <c r="L2966" s="444">
        <f t="shared" ca="1" si="139"/>
        <v>-177665150728.64252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25">
      <c r="G2967" s="459"/>
      <c r="H2967" s="459">
        <v>2960</v>
      </c>
      <c r="I2967" s="444">
        <f t="shared" ca="1" si="140"/>
        <v>-177665150728.64252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-740271461.36934376</v>
      </c>
      <c r="L2967" s="444">
        <f t="shared" ca="1" si="139"/>
        <v>-178405422190.01187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25">
      <c r="G2968" s="459"/>
      <c r="H2968" s="459">
        <v>2961</v>
      </c>
      <c r="I2968" s="444">
        <f t="shared" ca="1" si="140"/>
        <v>-178405422190.01187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-743355925.7917161</v>
      </c>
      <c r="L2968" s="444">
        <f t="shared" ca="1" si="139"/>
        <v>-179148778115.80359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25">
      <c r="G2969" s="459"/>
      <c r="H2969" s="459">
        <v>2962</v>
      </c>
      <c r="I2969" s="444">
        <f t="shared" ca="1" si="140"/>
        <v>-179148778115.80359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-746453242.1491816</v>
      </c>
      <c r="L2969" s="444">
        <f t="shared" ca="1" si="139"/>
        <v>-179895231357.95276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25">
      <c r="G2970" s="459"/>
      <c r="H2970" s="459">
        <v>2963</v>
      </c>
      <c r="I2970" s="444">
        <f t="shared" ca="1" si="140"/>
        <v>-179895231357.95276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-749563463.99146986</v>
      </c>
      <c r="L2970" s="444">
        <f t="shared" ca="1" si="139"/>
        <v>-180644794821.94421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25">
      <c r="G2971" s="459"/>
      <c r="H2971" s="459">
        <v>2964</v>
      </c>
      <c r="I2971" s="444">
        <f t="shared" ca="1" si="140"/>
        <v>-180644794821.94421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-752686645.09143424</v>
      </c>
      <c r="L2971" s="444">
        <f t="shared" ca="1" si="139"/>
        <v>-181397481467.03564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25">
      <c r="G2972" s="459"/>
      <c r="H2972" s="459">
        <v>2965</v>
      </c>
      <c r="I2972" s="444">
        <f t="shared" ca="1" si="140"/>
        <v>-181397481467.03564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-755822839.44598186</v>
      </c>
      <c r="L2972" s="444">
        <f t="shared" ca="1" si="139"/>
        <v>-182153304306.48163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25">
      <c r="G2973" s="459"/>
      <c r="H2973" s="459">
        <v>2966</v>
      </c>
      <c r="I2973" s="444">
        <f t="shared" ca="1" si="140"/>
        <v>-182153304306.48163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-758972101.27700675</v>
      </c>
      <c r="L2973" s="444">
        <f t="shared" ca="1" si="139"/>
        <v>-182912276407.75864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25">
      <c r="G2974" s="459"/>
      <c r="H2974" s="459">
        <v>2967</v>
      </c>
      <c r="I2974" s="444">
        <f t="shared" ca="1" si="140"/>
        <v>-182912276407.75864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-762134485.03232765</v>
      </c>
      <c r="L2974" s="444">
        <f t="shared" ca="1" si="139"/>
        <v>-183674410892.79095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25">
      <c r="G2975" s="459"/>
      <c r="H2975" s="459">
        <v>2968</v>
      </c>
      <c r="I2975" s="444">
        <f t="shared" ca="1" si="140"/>
        <v>-183674410892.79095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-765310045.38662899</v>
      </c>
      <c r="L2975" s="444">
        <f t="shared" ca="1" si="139"/>
        <v>-184439720938.17758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25">
      <c r="G2976" s="459"/>
      <c r="H2976" s="459">
        <v>2969</v>
      </c>
      <c r="I2976" s="444">
        <f t="shared" ca="1" si="140"/>
        <v>-184439720938.17758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-768498837.24240661</v>
      </c>
      <c r="L2976" s="444">
        <f t="shared" ca="1" si="139"/>
        <v>-185208219775.41998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25">
      <c r="G2977" s="459"/>
      <c r="H2977" s="459">
        <v>2970</v>
      </c>
      <c r="I2977" s="444">
        <f t="shared" ca="1" si="140"/>
        <v>-185208219775.41998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-771700915.73091662</v>
      </c>
      <c r="L2977" s="444">
        <f t="shared" ca="1" si="139"/>
        <v>-185979920691.15091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25">
      <c r="G2978" s="459"/>
      <c r="H2978" s="459">
        <v>2971</v>
      </c>
      <c r="I2978" s="444">
        <f t="shared" ca="1" si="140"/>
        <v>-185979920691.15091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-774916336.21312881</v>
      </c>
      <c r="L2978" s="444">
        <f t="shared" ca="1" si="139"/>
        <v>-186754837027.36404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25">
      <c r="G2979" s="459"/>
      <c r="H2979" s="459">
        <v>2972</v>
      </c>
      <c r="I2979" s="444">
        <f t="shared" ca="1" si="140"/>
        <v>-186754837027.36404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-778145154.28068352</v>
      </c>
      <c r="L2979" s="444">
        <f t="shared" ca="1" si="139"/>
        <v>-187532982181.64471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25">
      <c r="G2980" s="459"/>
      <c r="H2980" s="459">
        <v>2973</v>
      </c>
      <c r="I2980" s="444">
        <f t="shared" ca="1" si="140"/>
        <v>-187532982181.64471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-781387425.75685298</v>
      </c>
      <c r="L2980" s="444">
        <f t="shared" ca="1" si="139"/>
        <v>-188314369607.40158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25">
      <c r="G2981" s="459"/>
      <c r="H2981" s="459">
        <v>2974</v>
      </c>
      <c r="I2981" s="444">
        <f t="shared" ca="1" si="140"/>
        <v>-188314369607.40158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-784643206.69750655</v>
      </c>
      <c r="L2981" s="444">
        <f t="shared" ca="1" si="139"/>
        <v>-189099012814.09909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25">
      <c r="G2982" s="459"/>
      <c r="H2982" s="459">
        <v>2975</v>
      </c>
      <c r="I2982" s="444">
        <f t="shared" ca="1" si="140"/>
        <v>-189099012814.09909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-787912553.39207959</v>
      </c>
      <c r="L2982" s="444">
        <f t="shared" ca="1" si="139"/>
        <v>-189886925367.49118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25">
      <c r="G2983" s="459"/>
      <c r="H2983" s="459">
        <v>2976</v>
      </c>
      <c r="I2983" s="444">
        <f t="shared" ca="1" si="140"/>
        <v>-189886925367.49118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-791195522.36454654</v>
      </c>
      <c r="L2983" s="444">
        <f t="shared" ca="1" si="139"/>
        <v>-190678120889.85571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25">
      <c r="G2984" s="459"/>
      <c r="H2984" s="459">
        <v>2977</v>
      </c>
      <c r="I2984" s="444">
        <f t="shared" ca="1" si="140"/>
        <v>-190678120889.85571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-794492170.37439883</v>
      </c>
      <c r="L2984" s="444">
        <f t="shared" ca="1" si="139"/>
        <v>-191472613060.2301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25">
      <c r="G2985" s="459"/>
      <c r="H2985" s="459">
        <v>2978</v>
      </c>
      <c r="I2985" s="444">
        <f t="shared" ca="1" si="140"/>
        <v>-191472613060.2301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-797802554.41762543</v>
      </c>
      <c r="L2985" s="444">
        <f t="shared" ca="1" si="139"/>
        <v>-192270415614.64774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25">
      <c r="G2986" s="459"/>
      <c r="H2986" s="459">
        <v>2979</v>
      </c>
      <c r="I2986" s="444">
        <f t="shared" ca="1" si="140"/>
        <v>-192270415614.64774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-801126731.72769892</v>
      </c>
      <c r="L2986" s="444">
        <f t="shared" ca="1" si="139"/>
        <v>-193071542346.37543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25">
      <c r="G2987" s="459"/>
      <c r="H2987" s="459">
        <v>2980</v>
      </c>
      <c r="I2987" s="444">
        <f t="shared" ca="1" si="140"/>
        <v>-193071542346.37543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-804464759.77656424</v>
      </c>
      <c r="L2987" s="444">
        <f t="shared" ca="1" si="139"/>
        <v>-193876007106.15198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25">
      <c r="G2988" s="459"/>
      <c r="H2988" s="459">
        <v>2981</v>
      </c>
      <c r="I2988" s="444">
        <f t="shared" ca="1" si="140"/>
        <v>-193876007106.15198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-807816696.27563322</v>
      </c>
      <c r="L2988" s="444">
        <f t="shared" ca="1" si="139"/>
        <v>-194683823802.42761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25">
      <c r="G2989" s="459"/>
      <c r="H2989" s="459">
        <v>2982</v>
      </c>
      <c r="I2989" s="444">
        <f t="shared" ca="1" si="140"/>
        <v>-194683823802.42761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-811182599.17678165</v>
      </c>
      <c r="L2989" s="444">
        <f t="shared" ca="1" si="139"/>
        <v>-195495006401.6044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25">
      <c r="G2990" s="459"/>
      <c r="H2990" s="459">
        <v>2983</v>
      </c>
      <c r="I2990" s="444">
        <f t="shared" ca="1" si="140"/>
        <v>-195495006401.6044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-814562526.67335165</v>
      </c>
      <c r="L2990" s="444">
        <f t="shared" ca="1" si="139"/>
        <v>-196309568928.27774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25">
      <c r="G2991" s="459"/>
      <c r="H2991" s="459">
        <v>2984</v>
      </c>
      <c r="I2991" s="444">
        <f t="shared" ca="1" si="140"/>
        <v>-196309568928.27774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-817956537.20115721</v>
      </c>
      <c r="L2991" s="444">
        <f t="shared" ca="1" si="139"/>
        <v>-197127525465.47891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25">
      <c r="G2992" s="459"/>
      <c r="H2992" s="459">
        <v>2985</v>
      </c>
      <c r="I2992" s="444">
        <f t="shared" ca="1" si="140"/>
        <v>-197127525465.47891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-821364689.43949544</v>
      </c>
      <c r="L2992" s="444">
        <f t="shared" ca="1" si="139"/>
        <v>-197948890154.9184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25">
      <c r="G2993" s="459"/>
      <c r="H2993" s="459">
        <v>2986</v>
      </c>
      <c r="I2993" s="444">
        <f t="shared" ca="1" si="140"/>
        <v>-197948890154.9184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-824787042.31216002</v>
      </c>
      <c r="L2993" s="444">
        <f t="shared" ca="1" si="139"/>
        <v>-198773677197.23056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25">
      <c r="G2994" s="459"/>
      <c r="H2994" s="459">
        <v>2987</v>
      </c>
      <c r="I2994" s="444">
        <f t="shared" ca="1" si="140"/>
        <v>-198773677197.23056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-828223654.98846066</v>
      </c>
      <c r="L2994" s="444">
        <f t="shared" ca="1" si="139"/>
        <v>-199601900852.21902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25">
      <c r="G2995" s="459"/>
      <c r="H2995" s="459">
        <v>2988</v>
      </c>
      <c r="I2995" s="444">
        <f t="shared" ca="1" si="140"/>
        <v>-199601900852.21902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-831674586.88424587</v>
      </c>
      <c r="L2995" s="444">
        <f t="shared" ca="1" si="139"/>
        <v>-200433575439.10327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25">
      <c r="G2996" s="459"/>
      <c r="H2996" s="459">
        <v>2989</v>
      </c>
      <c r="I2996" s="444">
        <f t="shared" ca="1" si="140"/>
        <v>-200433575439.10327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-835139897.66293025</v>
      </c>
      <c r="L2996" s="444">
        <f t="shared" ca="1" si="139"/>
        <v>-201268715336.7662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25">
      <c r="G2997" s="459"/>
      <c r="H2997" s="459">
        <v>2990</v>
      </c>
      <c r="I2997" s="444">
        <f t="shared" ca="1" si="140"/>
        <v>-201268715336.7662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-838619647.23652589</v>
      </c>
      <c r="L2997" s="444">
        <f t="shared" ca="1" si="139"/>
        <v>-202107334984.00272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25">
      <c r="G2998" s="459"/>
      <c r="H2998" s="459">
        <v>2991</v>
      </c>
      <c r="I2998" s="444">
        <f t="shared" ca="1" si="140"/>
        <v>-202107334984.00272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-842113895.76667798</v>
      </c>
      <c r="L2998" s="444">
        <f t="shared" ca="1" si="139"/>
        <v>-202949448879.76941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25">
      <c r="G2999" s="459"/>
      <c r="H2999" s="459">
        <v>2992</v>
      </c>
      <c r="I2999" s="444">
        <f t="shared" ca="1" si="140"/>
        <v>-202949448879.76941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-845622703.66570592</v>
      </c>
      <c r="L2999" s="444">
        <f t="shared" ca="1" si="139"/>
        <v>-203795071583.43512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25">
      <c r="G3000" s="459"/>
      <c r="H3000" s="459">
        <v>2993</v>
      </c>
      <c r="I3000" s="444">
        <f t="shared" ca="1" si="140"/>
        <v>-203795071583.43512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-849146131.59764636</v>
      </c>
      <c r="L3000" s="444">
        <f t="shared" ca="1" si="139"/>
        <v>-204644217715.03278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25">
      <c r="G3001" s="459"/>
      <c r="H3001" s="459">
        <v>2994</v>
      </c>
      <c r="I3001" s="444">
        <f t="shared" ca="1" si="140"/>
        <v>-204644217715.03278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-852684240.47930324</v>
      </c>
      <c r="L3001" s="444">
        <f t="shared" ca="1" si="139"/>
        <v>-205496901955.51208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25">
      <c r="G3002" s="459"/>
      <c r="H3002" s="459">
        <v>2995</v>
      </c>
      <c r="I3002" s="444">
        <f t="shared" ca="1" si="140"/>
        <v>-205496901955.51208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-856237091.48130035</v>
      </c>
      <c r="L3002" s="444">
        <f t="shared" ca="1" si="139"/>
        <v>-206353139046.99338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25">
      <c r="G3003" s="459"/>
      <c r="H3003" s="459">
        <v>2996</v>
      </c>
      <c r="I3003" s="444">
        <f t="shared" ca="1" si="140"/>
        <v>-206353139046.99338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-859804746.02913904</v>
      </c>
      <c r="L3003" s="444">
        <f t="shared" ca="1" si="139"/>
        <v>-207212943793.02252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25">
      <c r="G3004" s="459"/>
      <c r="H3004" s="459">
        <v>2997</v>
      </c>
      <c r="I3004" s="444">
        <f t="shared" ca="1" si="140"/>
        <v>-207212943793.02252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-863387265.80426049</v>
      </c>
      <c r="L3004" s="444">
        <f t="shared" ca="1" si="139"/>
        <v>-208076331058.82678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25">
      <c r="G3005" s="459"/>
      <c r="H3005" s="459">
        <v>2998</v>
      </c>
      <c r="I3005" s="444">
        <f t="shared" ca="1" si="140"/>
        <v>-208076331058.82678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-866984712.74511158</v>
      </c>
      <c r="L3005" s="444">
        <f t="shared" ca="1" si="139"/>
        <v>-208943315771.5719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25">
      <c r="G3006" s="459"/>
      <c r="H3006" s="459">
        <v>2999</v>
      </c>
      <c r="I3006" s="444">
        <f t="shared" ca="1" si="140"/>
        <v>-208943315771.5719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-870597149.04821622</v>
      </c>
      <c r="L3006" s="444">
        <f t="shared" ca="1" si="139"/>
        <v>-209813912920.62012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25">
      <c r="G3007" s="459"/>
      <c r="H3007" s="459">
        <v>3000</v>
      </c>
      <c r="I3007" s="444">
        <f t="shared" ca="1" si="140"/>
        <v>-209813912920.62012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-874224637.16925049</v>
      </c>
      <c r="L3007" s="444">
        <f t="shared" ca="1" si="139"/>
        <v>-210688137557.78937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25">
      <c r="G3008" s="459"/>
      <c r="H3008" s="459">
        <v>3001</v>
      </c>
      <c r="I3008" s="444">
        <f t="shared" ca="1" si="140"/>
        <v>-210688137557.78937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-877867239.82412231</v>
      </c>
      <c r="L3008" s="444">
        <f t="shared" ca="1" si="139"/>
        <v>-211566004797.61349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25">
      <c r="G3009" s="459"/>
      <c r="H3009" s="459">
        <v>3002</v>
      </c>
      <c r="I3009" s="444">
        <f t="shared" ca="1" si="140"/>
        <v>-211566004797.61349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-881525019.99005616</v>
      </c>
      <c r="L3009" s="444">
        <f t="shared" ca="1" si="139"/>
        <v>-212447529817.60355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25">
      <c r="G3010" s="459"/>
      <c r="H3010" s="459">
        <v>3003</v>
      </c>
      <c r="I3010" s="444">
        <f t="shared" ca="1" si="140"/>
        <v>-212447529817.60355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-885198040.90668142</v>
      </c>
      <c r="L3010" s="444">
        <f t="shared" ca="1" si="139"/>
        <v>-213332727858.51022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25">
      <c r="G3011" s="459"/>
      <c r="H3011" s="459">
        <v>3004</v>
      </c>
      <c r="I3011" s="444">
        <f t="shared" ca="1" si="140"/>
        <v>-213332727858.51022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-888886366.07712591</v>
      </c>
      <c r="L3011" s="444">
        <f t="shared" ca="1" si="139"/>
        <v>-214221614224.58734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25">
      <c r="G3012" s="459"/>
      <c r="H3012" s="459">
        <v>3005</v>
      </c>
      <c r="I3012" s="444">
        <f t="shared" ca="1" si="140"/>
        <v>-214221614224.58734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-892590059.2691139</v>
      </c>
      <c r="L3012" s="444">
        <f t="shared" ca="1" si="139"/>
        <v>-215114204283.85645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25">
      <c r="G3013" s="459"/>
      <c r="H3013" s="459">
        <v>3006</v>
      </c>
      <c r="I3013" s="444">
        <f t="shared" ca="1" si="140"/>
        <v>-215114204283.85645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-896309184.51606846</v>
      </c>
      <c r="L3013" s="444">
        <f t="shared" ca="1" si="139"/>
        <v>-216010513468.37253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25">
      <c r="G3014" s="459"/>
      <c r="H3014" s="459">
        <v>3007</v>
      </c>
      <c r="I3014" s="444">
        <f t="shared" ca="1" si="140"/>
        <v>-216010513468.37253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-900043806.11821878</v>
      </c>
      <c r="L3014" s="444">
        <f t="shared" ca="1" si="139"/>
        <v>-216910557274.49075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25">
      <c r="G3015" s="459"/>
      <c r="H3015" s="459">
        <v>3008</v>
      </c>
      <c r="I3015" s="444">
        <f t="shared" ca="1" si="140"/>
        <v>-216910557274.49075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-903793988.64371133</v>
      </c>
      <c r="L3015" s="444">
        <f t="shared" ca="1" si="139"/>
        <v>-217814351263.13446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25">
      <c r="G3016" s="459"/>
      <c r="H3016" s="459">
        <v>3009</v>
      </c>
      <c r="I3016" s="444">
        <f t="shared" ca="1" si="140"/>
        <v>-217814351263.13446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-907559796.92972696</v>
      </c>
      <c r="L3016" s="444">
        <f t="shared" ca="1" si="139"/>
        <v>-218721911060.06418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25">
      <c r="G3017" s="459"/>
      <c r="H3017" s="459">
        <v>3010</v>
      </c>
      <c r="I3017" s="444">
        <f t="shared" ca="1" si="140"/>
        <v>-218721911060.06418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-911341296.08360076</v>
      </c>
      <c r="L3017" s="444">
        <f t="shared" ca="1" si="139"/>
        <v>-219633252356.14777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25">
      <c r="G3018" s="459"/>
      <c r="H3018" s="459">
        <v>3011</v>
      </c>
      <c r="I3018" s="444">
        <f t="shared" ca="1" si="140"/>
        <v>-219633252356.14777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-915138551.48394883</v>
      </c>
      <c r="L3018" s="444">
        <f t="shared" ca="1" si="139"/>
        <v>-220548390907.63171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25">
      <c r="G3019" s="459"/>
      <c r="H3019" s="459">
        <v>3012</v>
      </c>
      <c r="I3019" s="444">
        <f t="shared" ca="1" si="140"/>
        <v>-220548390907.63171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-918951628.78179872</v>
      </c>
      <c r="L3019" s="444">
        <f t="shared" ca="1" si="139"/>
        <v>-221467342536.41351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25">
      <c r="G3020" s="459"/>
      <c r="H3020" s="459">
        <v>3013</v>
      </c>
      <c r="I3020" s="444">
        <f t="shared" ca="1" si="140"/>
        <v>-221467342536.41351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-922780593.90172303</v>
      </c>
      <c r="L3020" s="444">
        <f t="shared" ca="1" si="139"/>
        <v>-222390123130.31525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25">
      <c r="G3021" s="459"/>
      <c r="H3021" s="459">
        <v>3014</v>
      </c>
      <c r="I3021" s="444">
        <f t="shared" ca="1" si="140"/>
        <v>-222390123130.31525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-926625513.04298007</v>
      </c>
      <c r="L3021" s="444">
        <f t="shared" ca="1" si="139"/>
        <v>-223316748643.35822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25">
      <c r="G3022" s="459"/>
      <c r="H3022" s="459">
        <v>3015</v>
      </c>
      <c r="I3022" s="444">
        <f t="shared" ca="1" si="140"/>
        <v>-223316748643.35822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-930486452.68065917</v>
      </c>
      <c r="L3022" s="444">
        <f t="shared" ca="1" si="139"/>
        <v>-224247235096.03888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25">
      <c r="G3023" s="459"/>
      <c r="H3023" s="459">
        <v>3016</v>
      </c>
      <c r="I3023" s="444">
        <f t="shared" ca="1" si="140"/>
        <v>-224247235096.03888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-934363479.56682861</v>
      </c>
      <c r="L3023" s="444">
        <f t="shared" ca="1" si="139"/>
        <v>-225181598575.60571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25">
      <c r="G3024" s="459"/>
      <c r="H3024" s="459">
        <v>3017</v>
      </c>
      <c r="I3024" s="444">
        <f t="shared" ca="1" si="140"/>
        <v>-225181598575.60571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-938256660.73169041</v>
      </c>
      <c r="L3024" s="444">
        <f t="shared" ca="1" si="139"/>
        <v>-226119855236.3374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25">
      <c r="G3025" s="459"/>
      <c r="H3025" s="459">
        <v>3018</v>
      </c>
      <c r="I3025" s="444">
        <f t="shared" ca="1" si="140"/>
        <v>-226119855236.3374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-942166063.48473918</v>
      </c>
      <c r="L3025" s="444">
        <f t="shared" ca="1" si="139"/>
        <v>-227062021299.82214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25">
      <c r="G3026" s="459"/>
      <c r="H3026" s="459">
        <v>3019</v>
      </c>
      <c r="I3026" s="444">
        <f t="shared" ca="1" si="140"/>
        <v>-227062021299.82214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-946091755.41592562</v>
      </c>
      <c r="L3026" s="444">
        <f t="shared" ca="1" si="139"/>
        <v>-228008113055.23807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25">
      <c r="G3027" s="459"/>
      <c r="H3027" s="459">
        <v>3020</v>
      </c>
      <c r="I3027" s="444">
        <f t="shared" ca="1" si="140"/>
        <v>-228008113055.23807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-950033804.39682531</v>
      </c>
      <c r="L3027" s="444">
        <f t="shared" ca="1" si="139"/>
        <v>-228958146859.63489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25">
      <c r="G3028" s="459"/>
      <c r="H3028" s="459">
        <v>3021</v>
      </c>
      <c r="I3028" s="444">
        <f t="shared" ca="1" si="140"/>
        <v>-228958146859.63489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-953992278.58181202</v>
      </c>
      <c r="L3028" s="444">
        <f t="shared" ca="1" si="139"/>
        <v>-229912139138.21671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25">
      <c r="G3029" s="459"/>
      <c r="H3029" s="459">
        <v>3022</v>
      </c>
      <c r="I3029" s="444">
        <f t="shared" ca="1" si="140"/>
        <v>-229912139138.21671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-957967246.40923631</v>
      </c>
      <c r="L3029" s="444">
        <f t="shared" ca="1" si="139"/>
        <v>-230870106384.62595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25">
      <c r="G3030" s="459"/>
      <c r="H3030" s="459">
        <v>3023</v>
      </c>
      <c r="I3030" s="444">
        <f t="shared" ca="1" si="140"/>
        <v>-230870106384.62595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-961958776.6026082</v>
      </c>
      <c r="L3030" s="444">
        <f t="shared" ca="1" si="139"/>
        <v>-231832065161.22855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25">
      <c r="G3031" s="459"/>
      <c r="H3031" s="459">
        <v>3024</v>
      </c>
      <c r="I3031" s="444">
        <f t="shared" ca="1" si="140"/>
        <v>-231832065161.22855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-965966938.17178571</v>
      </c>
      <c r="L3031" s="444">
        <f t="shared" ca="1" si="139"/>
        <v>-232798032099.40033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25">
      <c r="G3032" s="459"/>
      <c r="H3032" s="459">
        <v>3025</v>
      </c>
      <c r="I3032" s="444">
        <f t="shared" ca="1" si="140"/>
        <v>-232798032099.40033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-969991800.414168</v>
      </c>
      <c r="L3032" s="444">
        <f t="shared" ca="1" si="139"/>
        <v>-233768023899.81448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25">
      <c r="G3033" s="459"/>
      <c r="H3033" s="459">
        <v>3026</v>
      </c>
      <c r="I3033" s="444">
        <f t="shared" ca="1" si="140"/>
        <v>-233768023899.81448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-974033432.91589367</v>
      </c>
      <c r="L3033" s="444">
        <f t="shared" ca="1" si="139"/>
        <v>-234742057332.73038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25">
      <c r="G3034" s="459"/>
      <c r="H3034" s="459">
        <v>3027</v>
      </c>
      <c r="I3034" s="444">
        <f t="shared" ca="1" si="140"/>
        <v>-234742057332.73038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-978091905.55304325</v>
      </c>
      <c r="L3034" s="444">
        <f t="shared" ca="1" si="139"/>
        <v>-235720149238.28342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25">
      <c r="G3035" s="459"/>
      <c r="H3035" s="459">
        <v>3028</v>
      </c>
      <c r="I3035" s="444">
        <f t="shared" ca="1" si="140"/>
        <v>-235720149238.28342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-982167288.49284756</v>
      </c>
      <c r="L3035" s="444">
        <f t="shared" ca="1" si="139"/>
        <v>-236702316526.77628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25">
      <c r="G3036" s="459"/>
      <c r="H3036" s="459">
        <v>3029</v>
      </c>
      <c r="I3036" s="444">
        <f t="shared" ca="1" si="140"/>
        <v>-236702316526.77628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-986259652.19490123</v>
      </c>
      <c r="L3036" s="444">
        <f t="shared" ca="1" si="139"/>
        <v>-237688576178.97119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25">
      <c r="G3037" s="459"/>
      <c r="H3037" s="459">
        <v>3030</v>
      </c>
      <c r="I3037" s="444">
        <f t="shared" ca="1" si="140"/>
        <v>-237688576178.97119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-990369067.41237986</v>
      </c>
      <c r="L3037" s="444">
        <f t="shared" ca="1" si="139"/>
        <v>-238678945246.38358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25">
      <c r="G3038" s="459"/>
      <c r="H3038" s="459">
        <v>3031</v>
      </c>
      <c r="I3038" s="444">
        <f t="shared" ca="1" si="140"/>
        <v>-238678945246.38358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-994495605.19326484</v>
      </c>
      <c r="L3038" s="444">
        <f t="shared" ca="1" si="139"/>
        <v>-239673440851.57684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25">
      <c r="G3039" s="459"/>
      <c r="H3039" s="459">
        <v>3032</v>
      </c>
      <c r="I3039" s="444">
        <f t="shared" ca="1" si="140"/>
        <v>-239673440851.57684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-998639336.88157022</v>
      </c>
      <c r="L3039" s="444">
        <f t="shared" ca="1" si="139"/>
        <v>-240672080188.4584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25">
      <c r="G3040" s="459"/>
      <c r="H3040" s="459">
        <v>3033</v>
      </c>
      <c r="I3040" s="444">
        <f t="shared" ca="1" si="140"/>
        <v>-240672080188.4584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-1002800334.1185765</v>
      </c>
      <c r="L3040" s="444">
        <f t="shared" ca="1" si="139"/>
        <v>-241674880522.577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25">
      <c r="G3041" s="459"/>
      <c r="H3041" s="459">
        <v>3034</v>
      </c>
      <c r="I3041" s="444">
        <f t="shared" ca="1" si="140"/>
        <v>-241674880522.577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-1006978668.8440708</v>
      </c>
      <c r="L3041" s="444">
        <f t="shared" ca="1" si="139"/>
        <v>-242681859191.42108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25">
      <c r="G3042" s="459"/>
      <c r="H3042" s="459">
        <v>3035</v>
      </c>
      <c r="I3042" s="444">
        <f t="shared" ca="1" si="140"/>
        <v>-242681859191.42108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-1011174413.2975878</v>
      </c>
      <c r="L3042" s="444">
        <f t="shared" ca="1" si="139"/>
        <v>-243693033604.71866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25">
      <c r="G3043" s="459"/>
      <c r="H3043" s="459">
        <v>3036</v>
      </c>
      <c r="I3043" s="444">
        <f t="shared" ca="1" si="140"/>
        <v>-243693033604.71866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-1015387640.0196611</v>
      </c>
      <c r="L3043" s="444">
        <f t="shared" ca="1" si="139"/>
        <v>-244708421244.73831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25">
      <c r="G3044" s="459"/>
      <c r="H3044" s="459">
        <v>3037</v>
      </c>
      <c r="I3044" s="444">
        <f t="shared" ca="1" si="140"/>
        <v>-244708421244.73831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-1019618421.8530763</v>
      </c>
      <c r="L3044" s="444">
        <f t="shared" ca="1" si="139"/>
        <v>-245728039666.5914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25">
      <c r="G3045" s="459"/>
      <c r="H3045" s="459">
        <v>3038</v>
      </c>
      <c r="I3045" s="444">
        <f t="shared" ca="1" si="140"/>
        <v>-245728039666.5914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-1023866831.9441307</v>
      </c>
      <c r="L3045" s="444">
        <f t="shared" ca="1" si="139"/>
        <v>-246751906498.53552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25">
      <c r="G3046" s="459"/>
      <c r="H3046" s="459">
        <v>3039</v>
      </c>
      <c r="I3046" s="444">
        <f t="shared" ca="1" si="140"/>
        <v>-246751906498.53552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-1028132943.743898</v>
      </c>
      <c r="L3046" s="444">
        <f t="shared" ca="1" si="139"/>
        <v>-247780039442.27942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25">
      <c r="G3047" s="459"/>
      <c r="H3047" s="459">
        <v>3040</v>
      </c>
      <c r="I3047" s="444">
        <f t="shared" ca="1" si="140"/>
        <v>-247780039442.27942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-1032416831.0094975</v>
      </c>
      <c r="L3047" s="444">
        <f t="shared" ca="1" si="139"/>
        <v>-248812456273.28891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25">
      <c r="G3048" s="459"/>
      <c r="H3048" s="459">
        <v>3041</v>
      </c>
      <c r="I3048" s="444">
        <f t="shared" ca="1" si="140"/>
        <v>-248812456273.28891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-1036718567.8053705</v>
      </c>
      <c r="L3048" s="444">
        <f t="shared" ca="1" si="139"/>
        <v>-249849174841.09427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25">
      <c r="G3049" s="459"/>
      <c r="H3049" s="459">
        <v>3042</v>
      </c>
      <c r="I3049" s="444">
        <f t="shared" ca="1" si="140"/>
        <v>-249849174841.09427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-1041038228.5045594</v>
      </c>
      <c r="L3049" s="444">
        <f t="shared" ca="1" si="139"/>
        <v>-250890213069.59882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25">
      <c r="G3050" s="459"/>
      <c r="H3050" s="459">
        <v>3043</v>
      </c>
      <c r="I3050" s="444">
        <f t="shared" ca="1" si="140"/>
        <v>-250890213069.59882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-1045375887.7899951</v>
      </c>
      <c r="L3050" s="444">
        <f t="shared" ca="1" si="139"/>
        <v>-251935588957.38882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25">
      <c r="G3051" s="459"/>
      <c r="H3051" s="459">
        <v>3044</v>
      </c>
      <c r="I3051" s="444">
        <f t="shared" ca="1" si="140"/>
        <v>-251935588957.38882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-1049731620.6557868</v>
      </c>
      <c r="L3051" s="444">
        <f t="shared" ca="1" si="139"/>
        <v>-252985320578.04462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25">
      <c r="G3052" s="459"/>
      <c r="H3052" s="459">
        <v>3045</v>
      </c>
      <c r="I3052" s="444">
        <f t="shared" ca="1" si="140"/>
        <v>-252985320578.04462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-1054105502.4085193</v>
      </c>
      <c r="L3052" s="444">
        <f t="shared" ca="1" si="139"/>
        <v>-254039426080.45313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25">
      <c r="G3053" s="459"/>
      <c r="H3053" s="459">
        <v>3046</v>
      </c>
      <c r="I3053" s="444">
        <f t="shared" ca="1" si="140"/>
        <v>-254039426080.45313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-1058497608.6685548</v>
      </c>
      <c r="L3053" s="444">
        <f t="shared" ca="1" si="139"/>
        <v>-255097923689.12167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25">
      <c r="G3054" s="459"/>
      <c r="H3054" s="459">
        <v>3047</v>
      </c>
      <c r="I3054" s="444">
        <f t="shared" ca="1" si="140"/>
        <v>-255097923689.12167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-1062908015.3713403</v>
      </c>
      <c r="L3054" s="444">
        <f t="shared" ca="1" si="139"/>
        <v>-256160831704.49301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25">
      <c r="G3055" s="459"/>
      <c r="H3055" s="459">
        <v>3048</v>
      </c>
      <c r="I3055" s="444">
        <f t="shared" ca="1" si="140"/>
        <v>-256160831704.49301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-1067336798.7687209</v>
      </c>
      <c r="L3055" s="444">
        <f t="shared" ca="1" si="139"/>
        <v>-257228168503.26172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25">
      <c r="G3056" s="459"/>
      <c r="H3056" s="459">
        <v>3049</v>
      </c>
      <c r="I3056" s="444">
        <f t="shared" ca="1" si="140"/>
        <v>-257228168503.26172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-1071784035.4302572</v>
      </c>
      <c r="L3056" s="444">
        <f t="shared" ca="1" si="139"/>
        <v>-258299952538.69199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25">
      <c r="G3057" s="459"/>
      <c r="H3057" s="459">
        <v>3050</v>
      </c>
      <c r="I3057" s="444">
        <f t="shared" ca="1" si="140"/>
        <v>-258299952538.69199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-1076249802.24455</v>
      </c>
      <c r="L3057" s="444">
        <f t="shared" ca="1" si="139"/>
        <v>-259376202340.93652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25">
      <c r="G3058" s="459"/>
      <c r="H3058" s="459">
        <v>3051</v>
      </c>
      <c r="I3058" s="444">
        <f t="shared" ca="1" si="140"/>
        <v>-259376202340.93652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-1080734176.4205689</v>
      </c>
      <c r="L3058" s="444">
        <f t="shared" ca="1" si="139"/>
        <v>-260456936517.35709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25">
      <c r="G3059" s="459"/>
      <c r="H3059" s="459">
        <v>3052</v>
      </c>
      <c r="I3059" s="444">
        <f t="shared" ca="1" si="140"/>
        <v>-260456936517.35709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-1085237235.4889879</v>
      </c>
      <c r="L3059" s="444">
        <f t="shared" ca="1" si="139"/>
        <v>-261542173752.84607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25">
      <c r="G3060" s="459"/>
      <c r="H3060" s="459">
        <v>3053</v>
      </c>
      <c r="I3060" s="444">
        <f t="shared" ca="1" si="140"/>
        <v>-261542173752.84607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-1089759057.3035252</v>
      </c>
      <c r="L3060" s="444">
        <f t="shared" ca="1" si="139"/>
        <v>-262631932810.1496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25">
      <c r="G3061" s="459"/>
      <c r="H3061" s="459">
        <v>3054</v>
      </c>
      <c r="I3061" s="444">
        <f t="shared" ca="1" si="140"/>
        <v>-262631932810.1496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-1094299720.0422897</v>
      </c>
      <c r="L3061" s="444">
        <f t="shared" ca="1" si="139"/>
        <v>-263726232530.19189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25">
      <c r="G3062" s="459"/>
      <c r="H3062" s="459">
        <v>3055</v>
      </c>
      <c r="I3062" s="444">
        <f t="shared" ca="1" si="140"/>
        <v>-263726232530.19189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-1098859302.2091329</v>
      </c>
      <c r="L3062" s="444">
        <f t="shared" ca="1" si="139"/>
        <v>-264825091832.40103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25">
      <c r="G3063" s="459"/>
      <c r="H3063" s="459">
        <v>3056</v>
      </c>
      <c r="I3063" s="444">
        <f t="shared" ca="1" si="140"/>
        <v>-264825091832.40103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-1103437882.6350043</v>
      </c>
      <c r="L3063" s="444">
        <f t="shared" ca="1" si="139"/>
        <v>-265928529715.03604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25">
      <c r="G3064" s="459"/>
      <c r="H3064" s="459">
        <v>3057</v>
      </c>
      <c r="I3064" s="444">
        <f t="shared" ca="1" si="140"/>
        <v>-265928529715.03604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-1108035540.4793167</v>
      </c>
      <c r="L3064" s="444">
        <f t="shared" ca="1" si="139"/>
        <v>-267036565255.51535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25">
      <c r="G3065" s="459"/>
      <c r="H3065" s="459">
        <v>3058</v>
      </c>
      <c r="I3065" s="444">
        <f t="shared" ca="1" si="140"/>
        <v>-267036565255.51535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-1112652355.2313139</v>
      </c>
      <c r="L3065" s="444">
        <f t="shared" ca="1" si="139"/>
        <v>-268149217610.74667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25">
      <c r="G3066" s="459"/>
      <c r="H3066" s="459">
        <v>3059</v>
      </c>
      <c r="I3066" s="444">
        <f t="shared" ca="1" si="140"/>
        <v>-268149217610.74667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-1117288406.7114446</v>
      </c>
      <c r="L3066" s="444">
        <f t="shared" ca="1" si="139"/>
        <v>-269266506017.45813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25">
      <c r="G3067" s="459"/>
      <c r="H3067" s="459">
        <v>3060</v>
      </c>
      <c r="I3067" s="444">
        <f t="shared" ca="1" si="140"/>
        <v>-269266506017.45813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-1121943775.072742</v>
      </c>
      <c r="L3067" s="444">
        <f t="shared" ca="1" si="139"/>
        <v>-270388449792.53088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25">
      <c r="G3068" s="459"/>
      <c r="H3068" s="459">
        <v>3061</v>
      </c>
      <c r="I3068" s="444">
        <f t="shared" ca="1" si="140"/>
        <v>-270388449792.53088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-1126618540.8022122</v>
      </c>
      <c r="L3068" s="444">
        <f t="shared" ref="L3068:L3322" ca="1" si="144">I3068-J3068+K3068</f>
        <v>-271515068333.3331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25">
      <c r="G3069" s="459"/>
      <c r="H3069" s="459">
        <v>3062</v>
      </c>
      <c r="I3069" s="444">
        <f t="shared" ref="I3069:I3323" ca="1" si="145">L3068</f>
        <v>-271515068333.3331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-1131312784.7222211</v>
      </c>
      <c r="L3069" s="444">
        <f t="shared" ca="1" si="144"/>
        <v>-272646381118.05533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25">
      <c r="G3070" s="459"/>
      <c r="H3070" s="459">
        <v>3063</v>
      </c>
      <c r="I3070" s="444">
        <f t="shared" ca="1" si="145"/>
        <v>-272646381118.05533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-1136026587.9918973</v>
      </c>
      <c r="L3070" s="444">
        <f t="shared" ca="1" si="144"/>
        <v>-273782407706.04721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25">
      <c r="G3071" s="459"/>
      <c r="H3071" s="459">
        <v>3064</v>
      </c>
      <c r="I3071" s="444">
        <f t="shared" ca="1" si="145"/>
        <v>-273782407706.04721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-1140760032.10853</v>
      </c>
      <c r="L3071" s="444">
        <f t="shared" ca="1" si="144"/>
        <v>-274923167738.15576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25">
      <c r="G3072" s="459"/>
      <c r="H3072" s="459">
        <v>3065</v>
      </c>
      <c r="I3072" s="444">
        <f t="shared" ca="1" si="145"/>
        <v>-274923167738.15576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-1145513198.9089823</v>
      </c>
      <c r="L3072" s="444">
        <f t="shared" ca="1" si="144"/>
        <v>-276068680937.06476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25">
      <c r="G3073" s="459"/>
      <c r="H3073" s="459">
        <v>3066</v>
      </c>
      <c r="I3073" s="444">
        <f t="shared" ca="1" si="145"/>
        <v>-276068680937.06476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-1150286170.5711031</v>
      </c>
      <c r="L3073" s="444">
        <f t="shared" ca="1" si="144"/>
        <v>-277218967107.63586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25">
      <c r="G3074" s="459"/>
      <c r="H3074" s="459">
        <v>3067</v>
      </c>
      <c r="I3074" s="444">
        <f t="shared" ca="1" si="145"/>
        <v>-277218967107.63586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-1155079029.6151495</v>
      </c>
      <c r="L3074" s="444">
        <f t="shared" ca="1" si="144"/>
        <v>-278374046137.25104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25">
      <c r="G3075" s="459"/>
      <c r="H3075" s="459">
        <v>3068</v>
      </c>
      <c r="I3075" s="444">
        <f t="shared" ca="1" si="145"/>
        <v>-278374046137.25104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-1159891858.9052126</v>
      </c>
      <c r="L3075" s="444">
        <f t="shared" ca="1" si="144"/>
        <v>-279533937996.15625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25">
      <c r="G3076" s="459"/>
      <c r="H3076" s="459">
        <v>3069</v>
      </c>
      <c r="I3076" s="444">
        <f t="shared" ca="1" si="145"/>
        <v>-279533937996.15625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-1164724741.650651</v>
      </c>
      <c r="L3076" s="444">
        <f t="shared" ca="1" si="144"/>
        <v>-280698662737.80688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25">
      <c r="G3077" s="459"/>
      <c r="H3077" s="459">
        <v>3070</v>
      </c>
      <c r="I3077" s="444">
        <f t="shared" ca="1" si="145"/>
        <v>-280698662737.80688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-1169577761.4075286</v>
      </c>
      <c r="L3077" s="444">
        <f t="shared" ca="1" si="144"/>
        <v>-281868240499.21442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25">
      <c r="G3078" s="459"/>
      <c r="H3078" s="459">
        <v>3071</v>
      </c>
      <c r="I3078" s="444">
        <f t="shared" ca="1" si="145"/>
        <v>-281868240499.21442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-1174451002.08006</v>
      </c>
      <c r="L3078" s="444">
        <f t="shared" ca="1" si="144"/>
        <v>-283042691501.29449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25">
      <c r="G3079" s="459"/>
      <c r="H3079" s="459">
        <v>3072</v>
      </c>
      <c r="I3079" s="444">
        <f t="shared" ca="1" si="145"/>
        <v>-283042691501.29449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-1179344547.9220605</v>
      </c>
      <c r="L3079" s="444">
        <f t="shared" ca="1" si="144"/>
        <v>-284222036049.21655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25">
      <c r="G3080" s="459"/>
      <c r="H3080" s="459">
        <v>3073</v>
      </c>
      <c r="I3080" s="444">
        <f t="shared" ca="1" si="145"/>
        <v>-284222036049.21655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-1184258483.5384023</v>
      </c>
      <c r="L3080" s="444">
        <f t="shared" ca="1" si="144"/>
        <v>-285406294532.75494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25">
      <c r="G3081" s="459"/>
      <c r="H3081" s="459">
        <v>3074</v>
      </c>
      <c r="I3081" s="444">
        <f t="shared" ca="1" si="145"/>
        <v>-285406294532.75494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-1189192893.8864789</v>
      </c>
      <c r="L3081" s="444">
        <f t="shared" ca="1" si="144"/>
        <v>-286595487426.64142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25">
      <c r="G3082" s="459"/>
      <c r="H3082" s="459">
        <v>3075</v>
      </c>
      <c r="I3082" s="444">
        <f t="shared" ca="1" si="145"/>
        <v>-286595487426.64142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-1194147864.2776725</v>
      </c>
      <c r="L3082" s="444">
        <f t="shared" ca="1" si="144"/>
        <v>-287789635290.91907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25">
      <c r="G3083" s="459"/>
      <c r="H3083" s="459">
        <v>3076</v>
      </c>
      <c r="I3083" s="444">
        <f t="shared" ca="1" si="145"/>
        <v>-287789635290.91907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-1199123480.3788295</v>
      </c>
      <c r="L3083" s="444">
        <f t="shared" ca="1" si="144"/>
        <v>-288988758771.29791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25">
      <c r="G3084" s="459"/>
      <c r="H3084" s="459">
        <v>3077</v>
      </c>
      <c r="I3084" s="444">
        <f t="shared" ca="1" si="145"/>
        <v>-288988758771.29791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-1204119828.2137413</v>
      </c>
      <c r="L3084" s="444">
        <f t="shared" ca="1" si="144"/>
        <v>-290192878599.51166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25">
      <c r="G3085" s="459"/>
      <c r="H3085" s="459">
        <v>3078</v>
      </c>
      <c r="I3085" s="444">
        <f t="shared" ca="1" si="145"/>
        <v>-290192878599.51166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-1209136994.1646318</v>
      </c>
      <c r="L3085" s="444">
        <f t="shared" ca="1" si="144"/>
        <v>-291402015593.67627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25">
      <c r="G3086" s="459"/>
      <c r="H3086" s="459">
        <v>3079</v>
      </c>
      <c r="I3086" s="444">
        <f t="shared" ca="1" si="145"/>
        <v>-291402015593.67627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-1214175064.9736512</v>
      </c>
      <c r="L3086" s="444">
        <f t="shared" ca="1" si="144"/>
        <v>-292616190658.6499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25">
      <c r="G3087" s="459"/>
      <c r="H3087" s="459">
        <v>3080</v>
      </c>
      <c r="I3087" s="444">
        <f t="shared" ca="1" si="145"/>
        <v>-292616190658.6499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-1219234127.7443745</v>
      </c>
      <c r="L3087" s="444">
        <f t="shared" ca="1" si="144"/>
        <v>-293835424786.39429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25">
      <c r="G3088" s="459"/>
      <c r="H3088" s="459">
        <v>3081</v>
      </c>
      <c r="I3088" s="444">
        <f t="shared" ca="1" si="145"/>
        <v>-293835424786.39429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-1224314269.9433095</v>
      </c>
      <c r="L3088" s="444">
        <f t="shared" ca="1" si="144"/>
        <v>-295059739056.33759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25">
      <c r="G3089" s="459"/>
      <c r="H3089" s="459">
        <v>3082</v>
      </c>
      <c r="I3089" s="444">
        <f t="shared" ca="1" si="145"/>
        <v>-295059739056.33759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-1229415579.4014065</v>
      </c>
      <c r="L3089" s="444">
        <f t="shared" ca="1" si="144"/>
        <v>-296289154635.73901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25">
      <c r="G3090" s="459"/>
      <c r="H3090" s="459">
        <v>3083</v>
      </c>
      <c r="I3090" s="444">
        <f t="shared" ca="1" si="145"/>
        <v>-296289154635.73901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-1234538144.3155792</v>
      </c>
      <c r="L3090" s="444">
        <f t="shared" ca="1" si="144"/>
        <v>-297523692780.05457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25">
      <c r="G3091" s="459"/>
      <c r="H3091" s="459">
        <v>3084</v>
      </c>
      <c r="I3091" s="444">
        <f t="shared" ca="1" si="145"/>
        <v>-297523692780.05457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-1239682053.2502275</v>
      </c>
      <c r="L3091" s="444">
        <f t="shared" ca="1" si="144"/>
        <v>-298763374833.30481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25">
      <c r="G3092" s="459"/>
      <c r="H3092" s="459">
        <v>3085</v>
      </c>
      <c r="I3092" s="444">
        <f t="shared" ca="1" si="145"/>
        <v>-298763374833.30481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-1244847395.1387701</v>
      </c>
      <c r="L3092" s="444">
        <f t="shared" ca="1" si="144"/>
        <v>-300008222228.4436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25">
      <c r="G3093" s="459"/>
      <c r="H3093" s="459">
        <v>3086</v>
      </c>
      <c r="I3093" s="444">
        <f t="shared" ca="1" si="145"/>
        <v>-300008222228.4436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-1250034259.2851818</v>
      </c>
      <c r="L3093" s="444">
        <f t="shared" ca="1" si="144"/>
        <v>-301258256487.72876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25">
      <c r="G3094" s="459"/>
      <c r="H3094" s="459">
        <v>3087</v>
      </c>
      <c r="I3094" s="444">
        <f t="shared" ca="1" si="145"/>
        <v>-301258256487.72876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-1255242735.3655365</v>
      </c>
      <c r="L3094" s="444">
        <f t="shared" ca="1" si="144"/>
        <v>-302513499223.0943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25">
      <c r="G3095" s="459"/>
      <c r="H3095" s="459">
        <v>3088</v>
      </c>
      <c r="I3095" s="444">
        <f t="shared" ca="1" si="145"/>
        <v>-302513499223.0943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-1260472913.4295595</v>
      </c>
      <c r="L3095" s="444">
        <f t="shared" ca="1" si="144"/>
        <v>-303773972136.52386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25">
      <c r="G3096" s="459"/>
      <c r="H3096" s="459">
        <v>3089</v>
      </c>
      <c r="I3096" s="444">
        <f t="shared" ca="1" si="145"/>
        <v>-303773972136.52386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-1265724883.9021828</v>
      </c>
      <c r="L3096" s="444">
        <f t="shared" ca="1" si="144"/>
        <v>-305039697020.42603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25">
      <c r="G3097" s="459"/>
      <c r="H3097" s="459">
        <v>3090</v>
      </c>
      <c r="I3097" s="444">
        <f t="shared" ca="1" si="145"/>
        <v>-305039697020.42603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-1270998737.5851085</v>
      </c>
      <c r="L3097" s="444">
        <f t="shared" ca="1" si="144"/>
        <v>-306310695758.01111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25">
      <c r="G3098" s="459"/>
      <c r="H3098" s="459">
        <v>3091</v>
      </c>
      <c r="I3098" s="444">
        <f t="shared" ca="1" si="145"/>
        <v>-306310695758.01111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-1276294565.6583796</v>
      </c>
      <c r="L3098" s="444">
        <f t="shared" ca="1" si="144"/>
        <v>-307586990323.66949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25">
      <c r="G3099" s="459"/>
      <c r="H3099" s="459">
        <v>3092</v>
      </c>
      <c r="I3099" s="444">
        <f t="shared" ca="1" si="145"/>
        <v>-307586990323.66949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-1281612459.6819563</v>
      </c>
      <c r="L3099" s="444">
        <f t="shared" ca="1" si="144"/>
        <v>-308868602783.35144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25">
      <c r="G3100" s="459"/>
      <c r="H3100" s="459">
        <v>3093</v>
      </c>
      <c r="I3100" s="444">
        <f t="shared" ca="1" si="145"/>
        <v>-308868602783.35144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-1286952511.5972977</v>
      </c>
      <c r="L3100" s="444">
        <f t="shared" ca="1" si="144"/>
        <v>-310155555294.94873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25">
      <c r="G3101" s="459"/>
      <c r="H3101" s="459">
        <v>3094</v>
      </c>
      <c r="I3101" s="444">
        <f t="shared" ca="1" si="145"/>
        <v>-310155555294.94873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-1292314813.7289531</v>
      </c>
      <c r="L3101" s="444">
        <f t="shared" ca="1" si="144"/>
        <v>-311447870108.67767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25">
      <c r="G3102" s="459"/>
      <c r="H3102" s="459">
        <v>3095</v>
      </c>
      <c r="I3102" s="444">
        <f t="shared" ca="1" si="145"/>
        <v>-311447870108.67767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-1297699458.7861569</v>
      </c>
      <c r="L3102" s="444">
        <f t="shared" ca="1" si="144"/>
        <v>-312745569567.46381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25">
      <c r="G3103" s="459"/>
      <c r="H3103" s="459">
        <v>3096</v>
      </c>
      <c r="I3103" s="444">
        <f t="shared" ca="1" si="145"/>
        <v>-312745569567.46381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-1303106539.8644326</v>
      </c>
      <c r="L3103" s="444">
        <f t="shared" ca="1" si="144"/>
        <v>-314048676107.32825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25">
      <c r="G3104" s="459"/>
      <c r="H3104" s="459">
        <v>3097</v>
      </c>
      <c r="I3104" s="444">
        <f t="shared" ca="1" si="145"/>
        <v>-314048676107.32825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-1308536150.447201</v>
      </c>
      <c r="L3104" s="444">
        <f t="shared" ca="1" si="144"/>
        <v>-315357212257.77545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25">
      <c r="G3105" s="459"/>
      <c r="H3105" s="459">
        <v>3098</v>
      </c>
      <c r="I3105" s="444">
        <f t="shared" ca="1" si="145"/>
        <v>-315357212257.77545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-1313988384.4073977</v>
      </c>
      <c r="L3105" s="444">
        <f t="shared" ca="1" si="144"/>
        <v>-316671200642.18286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25">
      <c r="G3106" s="459"/>
      <c r="H3106" s="459">
        <v>3099</v>
      </c>
      <c r="I3106" s="444">
        <f t="shared" ca="1" si="145"/>
        <v>-316671200642.18286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-1319463336.0090952</v>
      </c>
      <c r="L3106" s="444">
        <f t="shared" ca="1" si="144"/>
        <v>-317990663978.19196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25">
      <c r="G3107" s="459"/>
      <c r="H3107" s="459">
        <v>3100</v>
      </c>
      <c r="I3107" s="444">
        <f t="shared" ca="1" si="145"/>
        <v>-317990663978.19196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-1324961099.9091332</v>
      </c>
      <c r="L3107" s="444">
        <f t="shared" ca="1" si="144"/>
        <v>-319315625078.10107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25">
      <c r="G3108" s="459"/>
      <c r="H3108" s="459">
        <v>3101</v>
      </c>
      <c r="I3108" s="444">
        <f t="shared" ca="1" si="145"/>
        <v>-319315625078.10107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-1330481771.1587543</v>
      </c>
      <c r="L3108" s="444">
        <f t="shared" ca="1" si="144"/>
        <v>-320646106849.25983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25">
      <c r="G3109" s="459"/>
      <c r="H3109" s="459">
        <v>3102</v>
      </c>
      <c r="I3109" s="444">
        <f t="shared" ca="1" si="145"/>
        <v>-320646106849.25983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-1336025445.2052493</v>
      </c>
      <c r="L3109" s="444">
        <f t="shared" ca="1" si="144"/>
        <v>-321982132294.46509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25">
      <c r="G3110" s="459"/>
      <c r="H3110" s="459">
        <v>3103</v>
      </c>
      <c r="I3110" s="444">
        <f t="shared" ca="1" si="145"/>
        <v>-321982132294.46509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-1341592217.8936045</v>
      </c>
      <c r="L3110" s="444">
        <f t="shared" ca="1" si="144"/>
        <v>-323323724512.3587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25">
      <c r="G3111" s="459"/>
      <c r="H3111" s="459">
        <v>3104</v>
      </c>
      <c r="I3111" s="444">
        <f t="shared" ca="1" si="145"/>
        <v>-323323724512.3587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-1347182185.4681613</v>
      </c>
      <c r="L3111" s="444">
        <f t="shared" ca="1" si="144"/>
        <v>-324670906697.82684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25">
      <c r="G3112" s="459"/>
      <c r="H3112" s="459">
        <v>3105</v>
      </c>
      <c r="I3112" s="444">
        <f t="shared" ca="1" si="145"/>
        <v>-324670906697.82684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-1352795444.5742786</v>
      </c>
      <c r="L3112" s="444">
        <f t="shared" ca="1" si="144"/>
        <v>-326023702142.40112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25">
      <c r="G3113" s="459"/>
      <c r="H3113" s="459">
        <v>3106</v>
      </c>
      <c r="I3113" s="444">
        <f t="shared" ca="1" si="145"/>
        <v>-326023702142.40112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-1358432092.2600048</v>
      </c>
      <c r="L3113" s="444">
        <f t="shared" ca="1" si="144"/>
        <v>-327382134234.66113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25">
      <c r="G3114" s="459"/>
      <c r="H3114" s="459">
        <v>3107</v>
      </c>
      <c r="I3114" s="444">
        <f t="shared" ca="1" si="145"/>
        <v>-327382134234.66113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-1364092225.9777546</v>
      </c>
      <c r="L3114" s="444">
        <f t="shared" ca="1" si="144"/>
        <v>-328746226460.63892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25">
      <c r="G3115" s="459"/>
      <c r="H3115" s="459">
        <v>3108</v>
      </c>
      <c r="I3115" s="444">
        <f t="shared" ca="1" si="145"/>
        <v>-328746226460.63892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-1369775943.5859954</v>
      </c>
      <c r="L3115" s="444">
        <f t="shared" ca="1" si="144"/>
        <v>-330116002404.22491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25">
      <c r="G3116" s="459"/>
      <c r="H3116" s="459">
        <v>3109</v>
      </c>
      <c r="I3116" s="444">
        <f t="shared" ca="1" si="145"/>
        <v>-330116002404.22491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-1375483343.3509371</v>
      </c>
      <c r="L3116" s="444">
        <f t="shared" ca="1" si="144"/>
        <v>-331491485747.57587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25">
      <c r="G3117" s="459"/>
      <c r="H3117" s="459">
        <v>3110</v>
      </c>
      <c r="I3117" s="444">
        <f t="shared" ca="1" si="145"/>
        <v>-331491485747.57587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-1381214523.9482327</v>
      </c>
      <c r="L3117" s="444">
        <f t="shared" ca="1" si="144"/>
        <v>-332872700271.52411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25">
      <c r="G3118" s="459"/>
      <c r="H3118" s="459">
        <v>3111</v>
      </c>
      <c r="I3118" s="444">
        <f t="shared" ca="1" si="145"/>
        <v>-332872700271.52411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-1386969584.4646838</v>
      </c>
      <c r="L3118" s="444">
        <f t="shared" ca="1" si="144"/>
        <v>-334259669855.98877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25">
      <c r="G3119" s="459"/>
      <c r="H3119" s="459">
        <v>3112</v>
      </c>
      <c r="I3119" s="444">
        <f t="shared" ca="1" si="145"/>
        <v>-334259669855.98877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-1392748624.3999531</v>
      </c>
      <c r="L3119" s="444">
        <f t="shared" ca="1" si="144"/>
        <v>-335652418480.38873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25">
      <c r="G3120" s="459"/>
      <c r="H3120" s="459">
        <v>3113</v>
      </c>
      <c r="I3120" s="444">
        <f t="shared" ca="1" si="145"/>
        <v>-335652418480.38873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-1398551743.6682863</v>
      </c>
      <c r="L3120" s="444">
        <f t="shared" ca="1" si="144"/>
        <v>-337050970224.05701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25">
      <c r="G3121" s="459"/>
      <c r="H3121" s="459">
        <v>3114</v>
      </c>
      <c r="I3121" s="444">
        <f t="shared" ca="1" si="145"/>
        <v>-337050970224.05701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-1404379042.6002376</v>
      </c>
      <c r="L3121" s="444">
        <f t="shared" ca="1" si="144"/>
        <v>-338455349266.65723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25">
      <c r="G3122" s="459"/>
      <c r="H3122" s="459">
        <v>3115</v>
      </c>
      <c r="I3122" s="444">
        <f t="shared" ca="1" si="145"/>
        <v>-338455349266.65723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-1410230621.9444051</v>
      </c>
      <c r="L3122" s="444">
        <f t="shared" ca="1" si="144"/>
        <v>-339865579888.60162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25">
      <c r="G3123" s="459"/>
      <c r="H3123" s="459">
        <v>3116</v>
      </c>
      <c r="I3123" s="444">
        <f t="shared" ca="1" si="145"/>
        <v>-339865579888.60162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-1416106582.8691735</v>
      </c>
      <c r="L3123" s="444">
        <f t="shared" ca="1" si="144"/>
        <v>-341281686471.47083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25">
      <c r="G3124" s="459"/>
      <c r="H3124" s="459">
        <v>3117</v>
      </c>
      <c r="I3124" s="444">
        <f t="shared" ca="1" si="145"/>
        <v>-341281686471.47083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-1422007026.9644618</v>
      </c>
      <c r="L3124" s="444">
        <f t="shared" ca="1" si="144"/>
        <v>-342703693498.4353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25">
      <c r="G3125" s="459"/>
      <c r="H3125" s="459">
        <v>3118</v>
      </c>
      <c r="I3125" s="444">
        <f t="shared" ca="1" si="145"/>
        <v>-342703693498.4353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-1427932056.2434804</v>
      </c>
      <c r="L3125" s="444">
        <f t="shared" ca="1" si="144"/>
        <v>-344131625554.67877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25">
      <c r="G3126" s="459"/>
      <c r="H3126" s="459">
        <v>3119</v>
      </c>
      <c r="I3126" s="444">
        <f t="shared" ca="1" si="145"/>
        <v>-344131625554.67877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-1433881773.1444948</v>
      </c>
      <c r="L3126" s="444">
        <f t="shared" ca="1" si="144"/>
        <v>-345565507327.82324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25">
      <c r="G3127" s="459"/>
      <c r="H3127" s="459">
        <v>3120</v>
      </c>
      <c r="I3127" s="444">
        <f t="shared" ca="1" si="145"/>
        <v>-345565507327.82324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-1439856280.5325968</v>
      </c>
      <c r="L3127" s="444">
        <f t="shared" ca="1" si="144"/>
        <v>-347005363608.35583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25">
      <c r="G3128" s="459"/>
      <c r="H3128" s="459">
        <v>3121</v>
      </c>
      <c r="I3128" s="444">
        <f t="shared" ca="1" si="145"/>
        <v>-347005363608.35583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-1445855681.7014825</v>
      </c>
      <c r="L3128" s="444">
        <f t="shared" ca="1" si="144"/>
        <v>-348451219290.05731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25">
      <c r="G3129" s="459"/>
      <c r="H3129" s="459">
        <v>3122</v>
      </c>
      <c r="I3129" s="444">
        <f t="shared" ca="1" si="145"/>
        <v>-348451219290.05731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-1451880080.3752389</v>
      </c>
      <c r="L3129" s="444">
        <f t="shared" ca="1" si="144"/>
        <v>-349903099370.43256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25">
      <c r="G3130" s="459"/>
      <c r="H3130" s="459">
        <v>3123</v>
      </c>
      <c r="I3130" s="444">
        <f t="shared" ca="1" si="145"/>
        <v>-349903099370.43256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-1457929580.7101357</v>
      </c>
      <c r="L3130" s="444">
        <f t="shared" ca="1" si="144"/>
        <v>-351361028951.1427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25">
      <c r="G3131" s="459"/>
      <c r="H3131" s="459">
        <v>3124</v>
      </c>
      <c r="I3131" s="444">
        <f t="shared" ca="1" si="145"/>
        <v>-351361028951.1427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-1464004287.296428</v>
      </c>
      <c r="L3131" s="444">
        <f t="shared" ca="1" si="144"/>
        <v>-352825033238.43915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25">
      <c r="G3132" s="459"/>
      <c r="H3132" s="459">
        <v>3125</v>
      </c>
      <c r="I3132" s="444">
        <f t="shared" ca="1" si="145"/>
        <v>-352825033238.43915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-1470104305.1601632</v>
      </c>
      <c r="L3132" s="444">
        <f t="shared" ca="1" si="144"/>
        <v>-354295137543.5993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25">
      <c r="G3133" s="459"/>
      <c r="H3133" s="459">
        <v>3126</v>
      </c>
      <c r="I3133" s="444">
        <f t="shared" ca="1" si="145"/>
        <v>-354295137543.5993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-1476229739.764997</v>
      </c>
      <c r="L3133" s="444">
        <f t="shared" ca="1" si="144"/>
        <v>-355771367283.36432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25">
      <c r="G3134" s="459"/>
      <c r="H3134" s="459">
        <v>3127</v>
      </c>
      <c r="I3134" s="444">
        <f t="shared" ca="1" si="145"/>
        <v>-355771367283.36432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-1482380697.0140181</v>
      </c>
      <c r="L3134" s="444">
        <f t="shared" ca="1" si="144"/>
        <v>-357253747980.37836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25">
      <c r="G3135" s="459"/>
      <c r="H3135" s="459">
        <v>3128</v>
      </c>
      <c r="I3135" s="444">
        <f t="shared" ca="1" si="145"/>
        <v>-357253747980.37836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-1488557283.2515764</v>
      </c>
      <c r="L3135" s="444">
        <f t="shared" ca="1" si="144"/>
        <v>-358742305263.62994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25">
      <c r="G3136" s="459"/>
      <c r="H3136" s="459">
        <v>3129</v>
      </c>
      <c r="I3136" s="444">
        <f t="shared" ca="1" si="145"/>
        <v>-358742305263.62994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-1494759605.2651248</v>
      </c>
      <c r="L3136" s="444">
        <f t="shared" ca="1" si="144"/>
        <v>-360237064868.89508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25">
      <c r="G3137" s="459"/>
      <c r="H3137" s="459">
        <v>3130</v>
      </c>
      <c r="I3137" s="444">
        <f t="shared" ca="1" si="145"/>
        <v>-360237064868.89508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-1500987770.2870629</v>
      </c>
      <c r="L3137" s="444">
        <f t="shared" ca="1" si="144"/>
        <v>-361738052639.18213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25">
      <c r="G3138" s="459"/>
      <c r="H3138" s="459">
        <v>3131</v>
      </c>
      <c r="I3138" s="444">
        <f t="shared" ca="1" si="145"/>
        <v>-361738052639.18213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-1507241885.9965923</v>
      </c>
      <c r="L3138" s="444">
        <f t="shared" ca="1" si="144"/>
        <v>-363245294525.17871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25">
      <c r="G3139" s="459"/>
      <c r="H3139" s="459">
        <v>3132</v>
      </c>
      <c r="I3139" s="444">
        <f t="shared" ca="1" si="145"/>
        <v>-363245294525.17871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-1513522060.5215778</v>
      </c>
      <c r="L3139" s="444">
        <f t="shared" ca="1" si="144"/>
        <v>-364758816585.70032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25">
      <c r="G3140" s="459"/>
      <c r="H3140" s="459">
        <v>3133</v>
      </c>
      <c r="I3140" s="444">
        <f t="shared" ca="1" si="145"/>
        <v>-364758816585.70032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-1519828402.440418</v>
      </c>
      <c r="L3140" s="444">
        <f t="shared" ca="1" si="144"/>
        <v>-366278644988.14075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25">
      <c r="G3141" s="459"/>
      <c r="H3141" s="459">
        <v>3134</v>
      </c>
      <c r="I3141" s="444">
        <f t="shared" ca="1" si="145"/>
        <v>-366278644988.14075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-1526161020.7839198</v>
      </c>
      <c r="L3141" s="444">
        <f t="shared" ca="1" si="144"/>
        <v>-367804806008.92468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25">
      <c r="G3142" s="459"/>
      <c r="H3142" s="459">
        <v>3135</v>
      </c>
      <c r="I3142" s="444">
        <f t="shared" ca="1" si="145"/>
        <v>-367804806008.92468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-1532520025.0371861</v>
      </c>
      <c r="L3142" s="444">
        <f t="shared" ca="1" si="144"/>
        <v>-369337326033.96185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25">
      <c r="G3143" s="459"/>
      <c r="H3143" s="459">
        <v>3136</v>
      </c>
      <c r="I3143" s="444">
        <f t="shared" ca="1" si="145"/>
        <v>-369337326033.96185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-1538905525.1415076</v>
      </c>
      <c r="L3143" s="444">
        <f t="shared" ca="1" si="144"/>
        <v>-370876231559.10333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25">
      <c r="G3144" s="459"/>
      <c r="H3144" s="459">
        <v>3137</v>
      </c>
      <c r="I3144" s="444">
        <f t="shared" ca="1" si="145"/>
        <v>-370876231559.10333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-1545317631.496264</v>
      </c>
      <c r="L3144" s="444">
        <f t="shared" ca="1" si="144"/>
        <v>-372421549190.59961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25">
      <c r="G3145" s="459"/>
      <c r="H3145" s="459">
        <v>3138</v>
      </c>
      <c r="I3145" s="444">
        <f t="shared" ca="1" si="145"/>
        <v>-372421549190.59961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-1551756454.9608316</v>
      </c>
      <c r="L3145" s="444">
        <f t="shared" ca="1" si="144"/>
        <v>-373973305645.56042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25">
      <c r="G3146" s="459"/>
      <c r="H3146" s="459">
        <v>3139</v>
      </c>
      <c r="I3146" s="444">
        <f t="shared" ca="1" si="145"/>
        <v>-373973305645.56042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-1558222106.8565018</v>
      </c>
      <c r="L3146" s="444">
        <f t="shared" ca="1" si="144"/>
        <v>-375531527752.41693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25">
      <c r="G3147" s="459"/>
      <c r="H3147" s="459">
        <v>3140</v>
      </c>
      <c r="I3147" s="444">
        <f t="shared" ca="1" si="145"/>
        <v>-375531527752.41693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-1564714698.9684038</v>
      </c>
      <c r="L3147" s="444">
        <f t="shared" ca="1" si="144"/>
        <v>-377096242451.38531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25">
      <c r="G3148" s="459"/>
      <c r="H3148" s="459">
        <v>3141</v>
      </c>
      <c r="I3148" s="444">
        <f t="shared" ca="1" si="145"/>
        <v>-377096242451.38531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-1571234343.5474389</v>
      </c>
      <c r="L3148" s="444">
        <f t="shared" ca="1" si="144"/>
        <v>-378667476794.93274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25">
      <c r="G3149" s="459"/>
      <c r="H3149" s="459">
        <v>3142</v>
      </c>
      <c r="I3149" s="444">
        <f t="shared" ca="1" si="145"/>
        <v>-378667476794.93274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-1577781153.3122196</v>
      </c>
      <c r="L3149" s="444">
        <f t="shared" ca="1" si="144"/>
        <v>-380245257948.24493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25">
      <c r="G3150" s="459"/>
      <c r="H3150" s="459">
        <v>3143</v>
      </c>
      <c r="I3150" s="444">
        <f t="shared" ca="1" si="145"/>
        <v>-380245257948.24493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-1584355241.4510205</v>
      </c>
      <c r="L3150" s="444">
        <f t="shared" ca="1" si="144"/>
        <v>-381829613189.69598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25">
      <c r="G3151" s="459"/>
      <c r="H3151" s="459">
        <v>3144</v>
      </c>
      <c r="I3151" s="444">
        <f t="shared" ca="1" si="145"/>
        <v>-381829613189.69598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-1590956721.6237333</v>
      </c>
      <c r="L3151" s="444">
        <f t="shared" ca="1" si="144"/>
        <v>-383420569911.3197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25">
      <c r="G3152" s="459"/>
      <c r="H3152" s="459">
        <v>3145</v>
      </c>
      <c r="I3152" s="444">
        <f t="shared" ca="1" si="145"/>
        <v>-383420569911.3197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-1597585707.9638321</v>
      </c>
      <c r="L3152" s="444">
        <f t="shared" ca="1" si="144"/>
        <v>-385018155619.28351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25">
      <c r="G3153" s="459"/>
      <c r="H3153" s="459">
        <v>3146</v>
      </c>
      <c r="I3153" s="444">
        <f t="shared" ca="1" si="145"/>
        <v>-385018155619.28351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-1604242315.080348</v>
      </c>
      <c r="L3153" s="444">
        <f t="shared" ca="1" si="144"/>
        <v>-386622397934.36383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25">
      <c r="G3154" s="459"/>
      <c r="H3154" s="459">
        <v>3147</v>
      </c>
      <c r="I3154" s="444">
        <f t="shared" ca="1" si="145"/>
        <v>-386622397934.36383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-1610926658.0598493</v>
      </c>
      <c r="L3154" s="444">
        <f t="shared" ca="1" si="144"/>
        <v>-388233324592.42371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25">
      <c r="G3155" s="459"/>
      <c r="H3155" s="459">
        <v>3148</v>
      </c>
      <c r="I3155" s="444">
        <f t="shared" ca="1" si="145"/>
        <v>-388233324592.42371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-1617638852.4684322</v>
      </c>
      <c r="L3155" s="444">
        <f t="shared" ca="1" si="144"/>
        <v>-389850963444.89215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25">
      <c r="G3156" s="459"/>
      <c r="H3156" s="459">
        <v>3149</v>
      </c>
      <c r="I3156" s="444">
        <f t="shared" ca="1" si="145"/>
        <v>-389850963444.89215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-1624379014.3537173</v>
      </c>
      <c r="L3156" s="444">
        <f t="shared" ca="1" si="144"/>
        <v>-391475342459.24585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25">
      <c r="G3157" s="459"/>
      <c r="H3157" s="459">
        <v>3150</v>
      </c>
      <c r="I3157" s="444">
        <f t="shared" ca="1" si="145"/>
        <v>-391475342459.24585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-1631147260.2468576</v>
      </c>
      <c r="L3157" s="444">
        <f t="shared" ca="1" si="144"/>
        <v>-393106489719.49274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25">
      <c r="G3158" s="459"/>
      <c r="H3158" s="459">
        <v>3151</v>
      </c>
      <c r="I3158" s="444">
        <f t="shared" ca="1" si="145"/>
        <v>-393106489719.49274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-1637943707.1645532</v>
      </c>
      <c r="L3158" s="444">
        <f t="shared" ca="1" si="144"/>
        <v>-394744433426.65729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25">
      <c r="G3159" s="459"/>
      <c r="H3159" s="459">
        <v>3152</v>
      </c>
      <c r="I3159" s="444">
        <f t="shared" ca="1" si="145"/>
        <v>-394744433426.65729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-1644768472.6110721</v>
      </c>
      <c r="L3159" s="444">
        <f t="shared" ca="1" si="144"/>
        <v>-396389201899.26837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25">
      <c r="G3160" s="459"/>
      <c r="H3160" s="459">
        <v>3153</v>
      </c>
      <c r="I3160" s="444">
        <f t="shared" ca="1" si="145"/>
        <v>-396389201899.26837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-1651621674.5802848</v>
      </c>
      <c r="L3160" s="444">
        <f t="shared" ca="1" si="144"/>
        <v>-398040823573.84863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25">
      <c r="G3161" s="459"/>
      <c r="H3161" s="459">
        <v>3154</v>
      </c>
      <c r="I3161" s="444">
        <f t="shared" ca="1" si="145"/>
        <v>-398040823573.84863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-1658503431.5577025</v>
      </c>
      <c r="L3161" s="444">
        <f t="shared" ca="1" si="144"/>
        <v>-399699327005.40631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25">
      <c r="G3162" s="459"/>
      <c r="H3162" s="459">
        <v>3155</v>
      </c>
      <c r="I3162" s="444">
        <f t="shared" ca="1" si="145"/>
        <v>-399699327005.40631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-1665413862.5225263</v>
      </c>
      <c r="L3162" s="444">
        <f t="shared" ca="1" si="144"/>
        <v>-401364740867.92883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25">
      <c r="G3163" s="459"/>
      <c r="H3163" s="459">
        <v>3156</v>
      </c>
      <c r="I3163" s="444">
        <f t="shared" ca="1" si="145"/>
        <v>-401364740867.92883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-1672353086.9497035</v>
      </c>
      <c r="L3163" s="444">
        <f t="shared" ca="1" si="144"/>
        <v>-403037093954.87854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25">
      <c r="G3164" s="459"/>
      <c r="H3164" s="459">
        <v>3157</v>
      </c>
      <c r="I3164" s="444">
        <f t="shared" ca="1" si="145"/>
        <v>-403037093954.87854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-1679321224.8119938</v>
      </c>
      <c r="L3164" s="444">
        <f t="shared" ca="1" si="144"/>
        <v>-404716415179.69055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25">
      <c r="G3165" s="459"/>
      <c r="H3165" s="459">
        <v>3158</v>
      </c>
      <c r="I3165" s="444">
        <f t="shared" ca="1" si="145"/>
        <v>-404716415179.69055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-1686318396.5820439</v>
      </c>
      <c r="L3165" s="444">
        <f t="shared" ca="1" si="144"/>
        <v>-406402733576.27258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25">
      <c r="G3166" s="459"/>
      <c r="H3166" s="459">
        <v>3159</v>
      </c>
      <c r="I3166" s="444">
        <f t="shared" ca="1" si="145"/>
        <v>-406402733576.27258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-1693344723.2344692</v>
      </c>
      <c r="L3166" s="444">
        <f t="shared" ca="1" si="144"/>
        <v>-408096078299.50708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25">
      <c r="G3167" s="459"/>
      <c r="H3167" s="459">
        <v>3160</v>
      </c>
      <c r="I3167" s="444">
        <f t="shared" ca="1" si="145"/>
        <v>-408096078299.50708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-1700400326.2479463</v>
      </c>
      <c r="L3167" s="444">
        <f t="shared" ca="1" si="144"/>
        <v>-409796478625.755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25">
      <c r="G3168" s="459"/>
      <c r="H3168" s="459">
        <v>3161</v>
      </c>
      <c r="I3168" s="444">
        <f t="shared" ca="1" si="145"/>
        <v>-409796478625.755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-1707485327.6073124</v>
      </c>
      <c r="L3168" s="444">
        <f t="shared" ca="1" si="144"/>
        <v>-411503963953.3623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25">
      <c r="G3169" s="459"/>
      <c r="H3169" s="459">
        <v>3162</v>
      </c>
      <c r="I3169" s="444">
        <f t="shared" ca="1" si="145"/>
        <v>-411503963953.3623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-1714599849.8056762</v>
      </c>
      <c r="L3169" s="444">
        <f t="shared" ca="1" si="144"/>
        <v>-413218563803.16797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25">
      <c r="G3170" s="459"/>
      <c r="H3170" s="459">
        <v>3163</v>
      </c>
      <c r="I3170" s="444">
        <f t="shared" ca="1" si="145"/>
        <v>-413218563803.16797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-1721744015.8465333</v>
      </c>
      <c r="L3170" s="444">
        <f t="shared" ca="1" si="144"/>
        <v>-414940307819.01453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25">
      <c r="G3171" s="459"/>
      <c r="H3171" s="459">
        <v>3164</v>
      </c>
      <c r="I3171" s="444">
        <f t="shared" ca="1" si="145"/>
        <v>-414940307819.01453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-1728917949.2458937</v>
      </c>
      <c r="L3171" s="444">
        <f t="shared" ca="1" si="144"/>
        <v>-416669225768.26044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25">
      <c r="G3172" s="459"/>
      <c r="H3172" s="459">
        <v>3165</v>
      </c>
      <c r="I3172" s="444">
        <f t="shared" ca="1" si="145"/>
        <v>-416669225768.26044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-1736121774.0344183</v>
      </c>
      <c r="L3172" s="444">
        <f t="shared" ca="1" si="144"/>
        <v>-418405347542.29486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25">
      <c r="G3173" s="459"/>
      <c r="H3173" s="459">
        <v>3166</v>
      </c>
      <c r="I3173" s="444">
        <f t="shared" ca="1" si="145"/>
        <v>-418405347542.29486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-1743355614.7595618</v>
      </c>
      <c r="L3173" s="444">
        <f t="shared" ca="1" si="144"/>
        <v>-420148703157.05444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25">
      <c r="G3174" s="459"/>
      <c r="H3174" s="459">
        <v>3167</v>
      </c>
      <c r="I3174" s="444">
        <f t="shared" ca="1" si="145"/>
        <v>-420148703157.05444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-1750619596.4877269</v>
      </c>
      <c r="L3174" s="444">
        <f t="shared" ca="1" si="144"/>
        <v>-421899322753.54218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25">
      <c r="G3175" s="459"/>
      <c r="H3175" s="459">
        <v>3168</v>
      </c>
      <c r="I3175" s="444">
        <f t="shared" ca="1" si="145"/>
        <v>-421899322753.54218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-1757913844.8064258</v>
      </c>
      <c r="L3175" s="444">
        <f t="shared" ca="1" si="144"/>
        <v>-423657236598.34857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25">
      <c r="G3176" s="459"/>
      <c r="H3176" s="459">
        <v>3169</v>
      </c>
      <c r="I3176" s="444">
        <f t="shared" ca="1" si="145"/>
        <v>-423657236598.34857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-1765238485.8264523</v>
      </c>
      <c r="L3176" s="444">
        <f t="shared" ca="1" si="144"/>
        <v>-425422475084.17505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25">
      <c r="G3177" s="459"/>
      <c r="H3177" s="459">
        <v>3170</v>
      </c>
      <c r="I3177" s="444">
        <f t="shared" ca="1" si="145"/>
        <v>-425422475084.17505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-1772593646.1840627</v>
      </c>
      <c r="L3177" s="444">
        <f t="shared" ca="1" si="144"/>
        <v>-427195068730.35913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25">
      <c r="G3178" s="459"/>
      <c r="H3178" s="459">
        <v>3171</v>
      </c>
      <c r="I3178" s="444">
        <f t="shared" ca="1" si="145"/>
        <v>-427195068730.35913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-1779979453.0431631</v>
      </c>
      <c r="L3178" s="444">
        <f t="shared" ca="1" si="144"/>
        <v>-428975048183.40228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25">
      <c r="G3179" s="459"/>
      <c r="H3179" s="459">
        <v>3172</v>
      </c>
      <c r="I3179" s="444">
        <f t="shared" ca="1" si="145"/>
        <v>-428975048183.40228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-1787396034.0975096</v>
      </c>
      <c r="L3179" s="444">
        <f t="shared" ca="1" si="144"/>
        <v>-430762444217.49982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25">
      <c r="G3180" s="459"/>
      <c r="H3180" s="459">
        <v>3173</v>
      </c>
      <c r="I3180" s="444">
        <f t="shared" ca="1" si="145"/>
        <v>-430762444217.49982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-1794843517.5729156</v>
      </c>
      <c r="L3180" s="444">
        <f t="shared" ca="1" si="144"/>
        <v>-432557287735.07275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25">
      <c r="G3181" s="459"/>
      <c r="H3181" s="459">
        <v>3174</v>
      </c>
      <c r="I3181" s="444">
        <f t="shared" ca="1" si="145"/>
        <v>-432557287735.07275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-1802322032.2294698</v>
      </c>
      <c r="L3181" s="444">
        <f t="shared" ca="1" si="144"/>
        <v>-434359609767.30225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25">
      <c r="G3182" s="459"/>
      <c r="H3182" s="459">
        <v>3175</v>
      </c>
      <c r="I3182" s="444">
        <f t="shared" ca="1" si="145"/>
        <v>-434359609767.30225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-1809831707.3637593</v>
      </c>
      <c r="L3182" s="444">
        <f t="shared" ca="1" si="144"/>
        <v>-436169441474.66602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25">
      <c r="G3183" s="459"/>
      <c r="H3183" s="459">
        <v>3176</v>
      </c>
      <c r="I3183" s="444">
        <f t="shared" ca="1" si="145"/>
        <v>-436169441474.66602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-1817372672.8111084</v>
      </c>
      <c r="L3183" s="444">
        <f t="shared" ca="1" si="144"/>
        <v>-437986814147.47711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25">
      <c r="G3184" s="459"/>
      <c r="H3184" s="459">
        <v>3177</v>
      </c>
      <c r="I3184" s="444">
        <f t="shared" ca="1" si="145"/>
        <v>-437986814147.47711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-1824945058.9478209</v>
      </c>
      <c r="L3184" s="444">
        <f t="shared" ca="1" si="144"/>
        <v>-439811759206.42493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25">
      <c r="G3185" s="459"/>
      <c r="H3185" s="459">
        <v>3178</v>
      </c>
      <c r="I3185" s="444">
        <f t="shared" ca="1" si="145"/>
        <v>-439811759206.42493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-1832548996.6934369</v>
      </c>
      <c r="L3185" s="444">
        <f t="shared" ca="1" si="144"/>
        <v>-441644308203.11835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25">
      <c r="G3186" s="459"/>
      <c r="H3186" s="459">
        <v>3179</v>
      </c>
      <c r="I3186" s="444">
        <f t="shared" ca="1" si="145"/>
        <v>-441644308203.11835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-1840184617.5129933</v>
      </c>
      <c r="L3186" s="444">
        <f t="shared" ca="1" si="144"/>
        <v>-443484492820.63135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25">
      <c r="G3187" s="459"/>
      <c r="H3187" s="459">
        <v>3180</v>
      </c>
      <c r="I3187" s="444">
        <f t="shared" ca="1" si="145"/>
        <v>-443484492820.63135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-1847852053.4192972</v>
      </c>
      <c r="L3187" s="444">
        <f t="shared" ca="1" si="144"/>
        <v>-445332344874.05066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25">
      <c r="G3188" s="459"/>
      <c r="H3188" s="459">
        <v>3181</v>
      </c>
      <c r="I3188" s="444">
        <f t="shared" ca="1" si="145"/>
        <v>-445332344874.05066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-1855551436.9752111</v>
      </c>
      <c r="L3188" s="444">
        <f t="shared" ca="1" si="144"/>
        <v>-447187896311.02588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25">
      <c r="G3189" s="459"/>
      <c r="H3189" s="459">
        <v>3182</v>
      </c>
      <c r="I3189" s="444">
        <f t="shared" ca="1" si="145"/>
        <v>-447187896311.02588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-1863282901.2959411</v>
      </c>
      <c r="L3189" s="444">
        <f t="shared" ca="1" si="144"/>
        <v>-449051179212.32184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25">
      <c r="G3190" s="459"/>
      <c r="H3190" s="459">
        <v>3183</v>
      </c>
      <c r="I3190" s="444">
        <f t="shared" ca="1" si="145"/>
        <v>-449051179212.32184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-1871046580.0513411</v>
      </c>
      <c r="L3190" s="444">
        <f t="shared" ca="1" si="144"/>
        <v>-450922225792.37317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25">
      <c r="G3191" s="459"/>
      <c r="H3191" s="459">
        <v>3184</v>
      </c>
      <c r="I3191" s="444">
        <f t="shared" ca="1" si="145"/>
        <v>-450922225792.37317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-1878842607.4682217</v>
      </c>
      <c r="L3191" s="444">
        <f t="shared" ca="1" si="144"/>
        <v>-452801068399.84137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25">
      <c r="G3192" s="459"/>
      <c r="H3192" s="459">
        <v>3185</v>
      </c>
      <c r="I3192" s="444">
        <f t="shared" ca="1" si="145"/>
        <v>-452801068399.84137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-1886671118.3326726</v>
      </c>
      <c r="L3192" s="444">
        <f t="shared" ca="1" si="144"/>
        <v>-454687739518.17407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25">
      <c r="G3193" s="459"/>
      <c r="H3193" s="459">
        <v>3186</v>
      </c>
      <c r="I3193" s="444">
        <f t="shared" ca="1" si="145"/>
        <v>-454687739518.17407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-1894532247.9923918</v>
      </c>
      <c r="L3193" s="444">
        <f t="shared" ca="1" si="144"/>
        <v>-456582271766.16644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25">
      <c r="G3194" s="459"/>
      <c r="H3194" s="459">
        <v>3187</v>
      </c>
      <c r="I3194" s="444">
        <f t="shared" ca="1" si="145"/>
        <v>-456582271766.16644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-1902426132.3590269</v>
      </c>
      <c r="L3194" s="444">
        <f t="shared" ca="1" si="144"/>
        <v>-458484697898.52545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25">
      <c r="G3195" s="459"/>
      <c r="H3195" s="459">
        <v>3188</v>
      </c>
      <c r="I3195" s="444">
        <f t="shared" ca="1" si="145"/>
        <v>-458484697898.52545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-1910352907.9105225</v>
      </c>
      <c r="L3195" s="444">
        <f t="shared" ca="1" si="144"/>
        <v>-460395050806.43597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25">
      <c r="G3196" s="459"/>
      <c r="H3196" s="459">
        <v>3189</v>
      </c>
      <c r="I3196" s="444">
        <f t="shared" ca="1" si="145"/>
        <v>-460395050806.43597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-1918312711.6934834</v>
      </c>
      <c r="L3196" s="444">
        <f t="shared" ca="1" si="144"/>
        <v>-462313363518.12946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25">
      <c r="G3197" s="459"/>
      <c r="H3197" s="459">
        <v>3190</v>
      </c>
      <c r="I3197" s="444">
        <f t="shared" ca="1" si="145"/>
        <v>-462313363518.12946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-1926305681.3255394</v>
      </c>
      <c r="L3197" s="444">
        <f t="shared" ca="1" si="144"/>
        <v>-464239669199.45502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25">
      <c r="G3198" s="459"/>
      <c r="H3198" s="459">
        <v>3191</v>
      </c>
      <c r="I3198" s="444">
        <f t="shared" ca="1" si="145"/>
        <v>-464239669199.45502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-1934331954.9977293</v>
      </c>
      <c r="L3198" s="444">
        <f t="shared" ca="1" si="144"/>
        <v>-466174001154.45276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25">
      <c r="G3199" s="459"/>
      <c r="H3199" s="459">
        <v>3192</v>
      </c>
      <c r="I3199" s="444">
        <f t="shared" ca="1" si="145"/>
        <v>-466174001154.45276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-1942391671.4768865</v>
      </c>
      <c r="L3199" s="444">
        <f t="shared" ca="1" si="144"/>
        <v>-468116392825.92963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25">
      <c r="G3200" s="459"/>
      <c r="H3200" s="459">
        <v>3193</v>
      </c>
      <c r="I3200" s="444">
        <f t="shared" ca="1" si="145"/>
        <v>-468116392825.92963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-1950484970.1080401</v>
      </c>
      <c r="L3200" s="444">
        <f t="shared" ca="1" si="144"/>
        <v>-470066877796.03766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25">
      <c r="G3201" s="459"/>
      <c r="H3201" s="459">
        <v>3194</v>
      </c>
      <c r="I3201" s="444">
        <f t="shared" ca="1" si="145"/>
        <v>-470066877796.03766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-1958611990.8168235</v>
      </c>
      <c r="L3201" s="444">
        <f t="shared" ca="1" si="144"/>
        <v>-472025489786.85449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25">
      <c r="G3202" s="459"/>
      <c r="H3202" s="459">
        <v>3195</v>
      </c>
      <c r="I3202" s="444">
        <f t="shared" ca="1" si="145"/>
        <v>-472025489786.85449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-1966772874.1118939</v>
      </c>
      <c r="L3202" s="444">
        <f t="shared" ca="1" si="144"/>
        <v>-473992262660.96637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25">
      <c r="G3203" s="459"/>
      <c r="H3203" s="459">
        <v>3196</v>
      </c>
      <c r="I3203" s="444">
        <f t="shared" ca="1" si="145"/>
        <v>-473992262660.96637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-1974967761.0873599</v>
      </c>
      <c r="L3203" s="444">
        <f t="shared" ca="1" si="144"/>
        <v>-475967230422.05371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25">
      <c r="G3204" s="459"/>
      <c r="H3204" s="459">
        <v>3197</v>
      </c>
      <c r="I3204" s="444">
        <f t="shared" ca="1" si="145"/>
        <v>-475967230422.05371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-1983196793.4252238</v>
      </c>
      <c r="L3204" s="444">
        <f t="shared" ca="1" si="144"/>
        <v>-477950427215.47894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25">
      <c r="G3205" s="459"/>
      <c r="H3205" s="459">
        <v>3198</v>
      </c>
      <c r="I3205" s="444">
        <f t="shared" ca="1" si="145"/>
        <v>-477950427215.47894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-1991460113.3978291</v>
      </c>
      <c r="L3205" s="444">
        <f t="shared" ca="1" si="144"/>
        <v>-479941887328.87677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25">
      <c r="G3206" s="459"/>
      <c r="H3206" s="459">
        <v>3199</v>
      </c>
      <c r="I3206" s="444">
        <f t="shared" ca="1" si="145"/>
        <v>-479941887328.87677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-1999757863.8703198</v>
      </c>
      <c r="L3206" s="444">
        <f t="shared" ca="1" si="144"/>
        <v>-481941645192.74707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25">
      <c r="G3207" s="459"/>
      <c r="H3207" s="459">
        <v>3200</v>
      </c>
      <c r="I3207" s="444">
        <f t="shared" ca="1" si="145"/>
        <v>-481941645192.74707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-2008090188.3031127</v>
      </c>
      <c r="L3207" s="444">
        <f t="shared" ca="1" si="144"/>
        <v>-483949735381.05017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25">
      <c r="G3208" s="459"/>
      <c r="H3208" s="459">
        <v>3201</v>
      </c>
      <c r="I3208" s="444">
        <f t="shared" ca="1" si="145"/>
        <v>-483949735381.05017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-2016457230.7543757</v>
      </c>
      <c r="L3208" s="444">
        <f t="shared" ca="1" si="144"/>
        <v>-485966192611.80457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25">
      <c r="G3209" s="459"/>
      <c r="H3209" s="459">
        <v>3202</v>
      </c>
      <c r="I3209" s="444">
        <f t="shared" ca="1" si="145"/>
        <v>-485966192611.80457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-2024859135.8825188</v>
      </c>
      <c r="L3209" s="444">
        <f t="shared" ca="1" si="144"/>
        <v>-487991051747.68707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25">
      <c r="G3210" s="459"/>
      <c r="H3210" s="459">
        <v>3203</v>
      </c>
      <c r="I3210" s="444">
        <f t="shared" ca="1" si="145"/>
        <v>-487991051747.68707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-2033296048.9486961</v>
      </c>
      <c r="L3210" s="444">
        <f t="shared" ca="1" si="144"/>
        <v>-490024347796.63574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25">
      <c r="G3211" s="459"/>
      <c r="H3211" s="459">
        <v>3204</v>
      </c>
      <c r="I3211" s="444">
        <f t="shared" ca="1" si="145"/>
        <v>-490024347796.63574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-2041768115.8193152</v>
      </c>
      <c r="L3211" s="444">
        <f t="shared" ca="1" si="144"/>
        <v>-492066115912.45508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25">
      <c r="G3212" s="459"/>
      <c r="H3212" s="459">
        <v>3205</v>
      </c>
      <c r="I3212" s="444">
        <f t="shared" ca="1" si="145"/>
        <v>-492066115912.45508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-2050275482.9685631</v>
      </c>
      <c r="L3212" s="444">
        <f t="shared" ca="1" si="144"/>
        <v>-494116391395.42365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25">
      <c r="G3213" s="459"/>
      <c r="H3213" s="459">
        <v>3206</v>
      </c>
      <c r="I3213" s="444">
        <f t="shared" ca="1" si="145"/>
        <v>-494116391395.42365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-2058818297.480932</v>
      </c>
      <c r="L3213" s="444">
        <f t="shared" ca="1" si="144"/>
        <v>-496175209692.9046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25">
      <c r="G3214" s="459"/>
      <c r="H3214" s="459">
        <v>3207</v>
      </c>
      <c r="I3214" s="444">
        <f t="shared" ca="1" si="145"/>
        <v>-496175209692.9046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-2067396707.0537689</v>
      </c>
      <c r="L3214" s="444">
        <f t="shared" ca="1" si="144"/>
        <v>-498242606399.95837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25">
      <c r="G3215" s="459"/>
      <c r="H3215" s="459">
        <v>3208</v>
      </c>
      <c r="I3215" s="444">
        <f t="shared" ca="1" si="145"/>
        <v>-498242606399.95837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-2076010859.9998267</v>
      </c>
      <c r="L3215" s="444">
        <f t="shared" ca="1" si="144"/>
        <v>-500318617259.95819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25">
      <c r="G3216" s="459"/>
      <c r="H3216" s="459">
        <v>3209</v>
      </c>
      <c r="I3216" s="444">
        <f t="shared" ca="1" si="145"/>
        <v>-500318617259.95819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-2084660905.2498255</v>
      </c>
      <c r="L3216" s="444">
        <f t="shared" ca="1" si="144"/>
        <v>-502403278165.20801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25">
      <c r="G3217" s="459"/>
      <c r="H3217" s="459">
        <v>3210</v>
      </c>
      <c r="I3217" s="444">
        <f t="shared" ca="1" si="145"/>
        <v>-502403278165.20801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-2093346992.3550334</v>
      </c>
      <c r="L3217" s="444">
        <f t="shared" ca="1" si="144"/>
        <v>-504496625157.56305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25">
      <c r="G3218" s="459"/>
      <c r="H3218" s="459">
        <v>3211</v>
      </c>
      <c r="I3218" s="444">
        <f t="shared" ca="1" si="145"/>
        <v>-504496625157.56305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-2102069271.489846</v>
      </c>
      <c r="L3218" s="444">
        <f t="shared" ca="1" si="144"/>
        <v>-506598694429.05292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25">
      <c r="G3219" s="459"/>
      <c r="H3219" s="459">
        <v>3212</v>
      </c>
      <c r="I3219" s="444">
        <f t="shared" ca="1" si="145"/>
        <v>-506598694429.05292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-2110827893.4543872</v>
      </c>
      <c r="L3219" s="444">
        <f t="shared" ca="1" si="144"/>
        <v>-508709522322.50732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25">
      <c r="G3220" s="459"/>
      <c r="H3220" s="459">
        <v>3213</v>
      </c>
      <c r="I3220" s="444">
        <f t="shared" ca="1" si="145"/>
        <v>-508709522322.50732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-2119623009.6771135</v>
      </c>
      <c r="L3220" s="444">
        <f t="shared" ca="1" si="144"/>
        <v>-510829145332.18445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25">
      <c r="G3221" s="459"/>
      <c r="H3221" s="459">
        <v>3214</v>
      </c>
      <c r="I3221" s="444">
        <f t="shared" ca="1" si="145"/>
        <v>-510829145332.18445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-2128454772.2174349</v>
      </c>
      <c r="L3221" s="444">
        <f t="shared" ca="1" si="144"/>
        <v>-512957600104.40186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25">
      <c r="G3222" s="459"/>
      <c r="H3222" s="459">
        <v>3215</v>
      </c>
      <c r="I3222" s="444">
        <f t="shared" ca="1" si="145"/>
        <v>-512957600104.40186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-2137323333.7683411</v>
      </c>
      <c r="L3222" s="444">
        <f t="shared" ca="1" si="144"/>
        <v>-515094923438.17017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25">
      <c r="G3223" s="459"/>
      <c r="H3223" s="459">
        <v>3216</v>
      </c>
      <c r="I3223" s="444">
        <f t="shared" ca="1" si="145"/>
        <v>-515094923438.17017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-2146228847.6590424</v>
      </c>
      <c r="L3223" s="444">
        <f t="shared" ca="1" si="144"/>
        <v>-517241152285.82922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25">
      <c r="G3224" s="459"/>
      <c r="H3224" s="459">
        <v>3217</v>
      </c>
      <c r="I3224" s="444">
        <f t="shared" ca="1" si="145"/>
        <v>-517241152285.82922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-2155171467.8576217</v>
      </c>
      <c r="L3224" s="444">
        <f t="shared" ca="1" si="144"/>
        <v>-519396323753.68683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25">
      <c r="G3225" s="459"/>
      <c r="H3225" s="459">
        <v>3218</v>
      </c>
      <c r="I3225" s="444">
        <f t="shared" ca="1" si="145"/>
        <v>-519396323753.68683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-2164151348.9736948</v>
      </c>
      <c r="L3225" s="444">
        <f t="shared" ca="1" si="144"/>
        <v>-521560475102.66052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25">
      <c r="G3226" s="459"/>
      <c r="H3226" s="459">
        <v>3219</v>
      </c>
      <c r="I3226" s="444">
        <f t="shared" ca="1" si="145"/>
        <v>-521560475102.66052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-2173168646.2610855</v>
      </c>
      <c r="L3226" s="444">
        <f t="shared" ca="1" si="144"/>
        <v>-523733643748.92163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25">
      <c r="G3227" s="459"/>
      <c r="H3227" s="459">
        <v>3220</v>
      </c>
      <c r="I3227" s="444">
        <f t="shared" ca="1" si="145"/>
        <v>-523733643748.92163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-2182223515.6205072</v>
      </c>
      <c r="L3227" s="444">
        <f t="shared" ca="1" si="144"/>
        <v>-525915867264.54211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25">
      <c r="G3228" s="459"/>
      <c r="H3228" s="459">
        <v>3221</v>
      </c>
      <c r="I3228" s="444">
        <f t="shared" ca="1" si="145"/>
        <v>-525915867264.54211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-2191316113.6022587</v>
      </c>
      <c r="L3228" s="444">
        <f t="shared" ca="1" si="144"/>
        <v>-528107183378.14435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25">
      <c r="G3229" s="459"/>
      <c r="H3229" s="459">
        <v>3222</v>
      </c>
      <c r="I3229" s="444">
        <f t="shared" ca="1" si="145"/>
        <v>-528107183378.14435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-2200446597.4089351</v>
      </c>
      <c r="L3229" s="444">
        <f t="shared" ca="1" si="144"/>
        <v>-530307629975.55328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25">
      <c r="G3230" s="459"/>
      <c r="H3230" s="459">
        <v>3223</v>
      </c>
      <c r="I3230" s="444">
        <f t="shared" ca="1" si="145"/>
        <v>-530307629975.55328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-2209615124.8981385</v>
      </c>
      <c r="L3230" s="444">
        <f t="shared" ca="1" si="144"/>
        <v>-532517245100.45142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25">
      <c r="G3231" s="459"/>
      <c r="H3231" s="459">
        <v>3224</v>
      </c>
      <c r="I3231" s="444">
        <f t="shared" ca="1" si="145"/>
        <v>-532517245100.45142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-2218821854.5852141</v>
      </c>
      <c r="L3231" s="444">
        <f t="shared" ca="1" si="144"/>
        <v>-534736066955.03662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25">
      <c r="G3232" s="459"/>
      <c r="H3232" s="459">
        <v>3225</v>
      </c>
      <c r="I3232" s="444">
        <f t="shared" ca="1" si="145"/>
        <v>-534736066955.03662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-2228066945.6459861</v>
      </c>
      <c r="L3232" s="444">
        <f t="shared" ca="1" si="144"/>
        <v>-536964133900.68262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25">
      <c r="G3233" s="459"/>
      <c r="H3233" s="459">
        <v>3226</v>
      </c>
      <c r="I3233" s="444">
        <f t="shared" ca="1" si="145"/>
        <v>-536964133900.68262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-2237350557.9195108</v>
      </c>
      <c r="L3233" s="444">
        <f t="shared" ca="1" si="144"/>
        <v>-539201484458.60211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25">
      <c r="G3234" s="459"/>
      <c r="H3234" s="459">
        <v>3227</v>
      </c>
      <c r="I3234" s="444">
        <f t="shared" ca="1" si="145"/>
        <v>-539201484458.60211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-2246672851.9108419</v>
      </c>
      <c r="L3234" s="444">
        <f t="shared" ca="1" si="144"/>
        <v>-541448157310.51294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25">
      <c r="G3235" s="459"/>
      <c r="H3235" s="459">
        <v>3228</v>
      </c>
      <c r="I3235" s="444">
        <f t="shared" ca="1" si="145"/>
        <v>-541448157310.51294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-2256033988.7938037</v>
      </c>
      <c r="L3235" s="444">
        <f t="shared" ca="1" si="144"/>
        <v>-543704191299.30676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25">
      <c r="G3236" s="459"/>
      <c r="H3236" s="459">
        <v>3229</v>
      </c>
      <c r="I3236" s="444">
        <f t="shared" ca="1" si="145"/>
        <v>-543704191299.30676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-2265434130.4137783</v>
      </c>
      <c r="L3236" s="444">
        <f t="shared" ca="1" si="144"/>
        <v>-545969625429.72052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25">
      <c r="G3237" s="459"/>
      <c r="H3237" s="459">
        <v>3230</v>
      </c>
      <c r="I3237" s="444">
        <f t="shared" ca="1" si="145"/>
        <v>-545969625429.72052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-2274873439.2905021</v>
      </c>
      <c r="L3237" s="444">
        <f t="shared" ca="1" si="144"/>
        <v>-548244498869.01105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25">
      <c r="G3238" s="459"/>
      <c r="H3238" s="459">
        <v>3231</v>
      </c>
      <c r="I3238" s="444">
        <f t="shared" ca="1" si="145"/>
        <v>-548244498869.01105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-2284352078.6208792</v>
      </c>
      <c r="L3238" s="444">
        <f t="shared" ca="1" si="144"/>
        <v>-550528850947.63196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25">
      <c r="G3239" s="459"/>
      <c r="H3239" s="459">
        <v>3232</v>
      </c>
      <c r="I3239" s="444">
        <f t="shared" ca="1" si="145"/>
        <v>-550528850947.63196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-2293870212.2817998</v>
      </c>
      <c r="L3239" s="444">
        <f t="shared" ca="1" si="144"/>
        <v>-552822721159.91382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25">
      <c r="G3240" s="459"/>
      <c r="H3240" s="459">
        <v>3233</v>
      </c>
      <c r="I3240" s="444">
        <f t="shared" ca="1" si="145"/>
        <v>-552822721159.91382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-2303428004.8329744</v>
      </c>
      <c r="L3240" s="444">
        <f t="shared" ca="1" si="144"/>
        <v>-555126149164.74683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25">
      <c r="G3241" s="459"/>
      <c r="H3241" s="459">
        <v>3234</v>
      </c>
      <c r="I3241" s="444">
        <f t="shared" ca="1" si="145"/>
        <v>-555126149164.74683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-2313025621.5197783</v>
      </c>
      <c r="L3241" s="444">
        <f t="shared" ca="1" si="144"/>
        <v>-557439174786.2666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25">
      <c r="G3242" s="459"/>
      <c r="H3242" s="459">
        <v>3235</v>
      </c>
      <c r="I3242" s="444">
        <f t="shared" ca="1" si="145"/>
        <v>-557439174786.2666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-2322663228.2761106</v>
      </c>
      <c r="L3242" s="444">
        <f t="shared" ca="1" si="144"/>
        <v>-559761838014.54272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25">
      <c r="G3243" s="459"/>
      <c r="H3243" s="459">
        <v>3236</v>
      </c>
      <c r="I3243" s="444">
        <f t="shared" ca="1" si="145"/>
        <v>-559761838014.54272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-2332340991.7272615</v>
      </c>
      <c r="L3243" s="444">
        <f t="shared" ca="1" si="144"/>
        <v>-562094179006.27002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25">
      <c r="G3244" s="459"/>
      <c r="H3244" s="459">
        <v>3237</v>
      </c>
      <c r="I3244" s="444">
        <f t="shared" ca="1" si="145"/>
        <v>-562094179006.27002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-2342059079.1927919</v>
      </c>
      <c r="L3244" s="444">
        <f t="shared" ca="1" si="144"/>
        <v>-564436238085.46277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25">
      <c r="G3245" s="459"/>
      <c r="H3245" s="459">
        <v>3238</v>
      </c>
      <c r="I3245" s="444">
        <f t="shared" ca="1" si="145"/>
        <v>-564436238085.46277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-2351817658.6894283</v>
      </c>
      <c r="L3245" s="444">
        <f t="shared" ca="1" si="144"/>
        <v>-566788055744.15222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25">
      <c r="G3246" s="459"/>
      <c r="H3246" s="459">
        <v>3239</v>
      </c>
      <c r="I3246" s="444">
        <f t="shared" ca="1" si="145"/>
        <v>-566788055744.15222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-2361616898.9339676</v>
      </c>
      <c r="L3246" s="444">
        <f t="shared" ca="1" si="144"/>
        <v>-569149672643.08618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25">
      <c r="G3247" s="459"/>
      <c r="H3247" s="459">
        <v>3240</v>
      </c>
      <c r="I3247" s="444">
        <f t="shared" ca="1" si="145"/>
        <v>-569149672643.08618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-2371456969.3461924</v>
      </c>
      <c r="L3247" s="444">
        <f t="shared" ca="1" si="144"/>
        <v>-571521129612.43237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25">
      <c r="G3248" s="459"/>
      <c r="H3248" s="459">
        <v>3241</v>
      </c>
      <c r="I3248" s="444">
        <f t="shared" ca="1" si="145"/>
        <v>-571521129612.43237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-2381338040.0518017</v>
      </c>
      <c r="L3248" s="444">
        <f t="shared" ca="1" si="144"/>
        <v>-573902467652.48413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25">
      <c r="G3249" s="459"/>
      <c r="H3249" s="459">
        <v>3242</v>
      </c>
      <c r="I3249" s="444">
        <f t="shared" ca="1" si="145"/>
        <v>-573902467652.48413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-2391260281.8853507</v>
      </c>
      <c r="L3249" s="444">
        <f t="shared" ca="1" si="144"/>
        <v>-576293727934.36951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25">
      <c r="G3250" s="459"/>
      <c r="H3250" s="459">
        <v>3243</v>
      </c>
      <c r="I3250" s="444">
        <f t="shared" ca="1" si="145"/>
        <v>-576293727934.36951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-2401223866.3932061</v>
      </c>
      <c r="L3250" s="444">
        <f t="shared" ca="1" si="144"/>
        <v>-578694951800.7627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25">
      <c r="G3251" s="459"/>
      <c r="H3251" s="459">
        <v>3244</v>
      </c>
      <c r="I3251" s="444">
        <f t="shared" ca="1" si="145"/>
        <v>-578694951800.7627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-2411228965.8365111</v>
      </c>
      <c r="L3251" s="444">
        <f t="shared" ca="1" si="144"/>
        <v>-581106180766.59924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25">
      <c r="G3252" s="459"/>
      <c r="H3252" s="459">
        <v>3245</v>
      </c>
      <c r="I3252" s="444">
        <f t="shared" ca="1" si="145"/>
        <v>-581106180766.59924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-2421275753.1941633</v>
      </c>
      <c r="L3252" s="444">
        <f t="shared" ca="1" si="144"/>
        <v>-583527456519.79346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25">
      <c r="G3253" s="459"/>
      <c r="H3253" s="459">
        <v>3246</v>
      </c>
      <c r="I3253" s="444">
        <f t="shared" ca="1" si="145"/>
        <v>-583527456519.79346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-2431364402.1658058</v>
      </c>
      <c r="L3253" s="444">
        <f t="shared" ca="1" si="144"/>
        <v>-585958820921.95923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25">
      <c r="G3254" s="459"/>
      <c r="H3254" s="459">
        <v>3247</v>
      </c>
      <c r="I3254" s="444">
        <f t="shared" ca="1" si="145"/>
        <v>-585958820921.95923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-2441495087.17483</v>
      </c>
      <c r="L3254" s="444">
        <f t="shared" ca="1" si="144"/>
        <v>-588400316009.13403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25">
      <c r="G3255" s="459"/>
      <c r="H3255" s="459">
        <v>3248</v>
      </c>
      <c r="I3255" s="444">
        <f t="shared" ca="1" si="145"/>
        <v>-588400316009.13403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-2451667983.3713918</v>
      </c>
      <c r="L3255" s="444">
        <f t="shared" ca="1" si="144"/>
        <v>-590851983992.50537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25">
      <c r="G3256" s="459"/>
      <c r="H3256" s="459">
        <v>3249</v>
      </c>
      <c r="I3256" s="444">
        <f t="shared" ca="1" si="145"/>
        <v>-590851983992.50537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-2461883266.6354389</v>
      </c>
      <c r="L3256" s="444">
        <f t="shared" ca="1" si="144"/>
        <v>-593313867259.14087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25">
      <c r="G3257" s="459"/>
      <c r="H3257" s="459">
        <v>3250</v>
      </c>
      <c r="I3257" s="444">
        <f t="shared" ca="1" si="145"/>
        <v>-593313867259.14087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-2472141113.5797534</v>
      </c>
      <c r="L3257" s="444">
        <f t="shared" ca="1" si="144"/>
        <v>-595786008372.72058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25">
      <c r="G3258" s="459"/>
      <c r="H3258" s="459">
        <v>3251</v>
      </c>
      <c r="I3258" s="444">
        <f t="shared" ca="1" si="145"/>
        <v>-595786008372.72058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-2482441701.5530024</v>
      </c>
      <c r="L3258" s="444">
        <f t="shared" ca="1" si="144"/>
        <v>-598268450074.27356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25">
      <c r="G3259" s="459"/>
      <c r="H3259" s="459">
        <v>3252</v>
      </c>
      <c r="I3259" s="444">
        <f t="shared" ca="1" si="145"/>
        <v>-598268450074.27356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-2492785208.6428065</v>
      </c>
      <c r="L3259" s="444">
        <f t="shared" ca="1" si="144"/>
        <v>-600761235282.91638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25">
      <c r="G3260" s="459"/>
      <c r="H3260" s="459">
        <v>3253</v>
      </c>
      <c r="I3260" s="444">
        <f t="shared" ca="1" si="145"/>
        <v>-600761235282.91638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-2503171813.6788182</v>
      </c>
      <c r="L3260" s="444">
        <f t="shared" ca="1" si="144"/>
        <v>-603264407096.59521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25">
      <c r="G3261" s="459"/>
      <c r="H3261" s="459">
        <v>3254</v>
      </c>
      <c r="I3261" s="444">
        <f t="shared" ca="1" si="145"/>
        <v>-603264407096.59521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-2513601696.2358131</v>
      </c>
      <c r="L3261" s="444">
        <f t="shared" ca="1" si="144"/>
        <v>-605778008792.83105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25">
      <c r="G3262" s="459"/>
      <c r="H3262" s="459">
        <v>3255</v>
      </c>
      <c r="I3262" s="444">
        <f t="shared" ca="1" si="145"/>
        <v>-605778008792.83105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-2524075036.636796</v>
      </c>
      <c r="L3262" s="444">
        <f t="shared" ca="1" si="144"/>
        <v>-608302083829.4679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25">
      <c r="G3263" s="459"/>
      <c r="H3263" s="459">
        <v>3256</v>
      </c>
      <c r="I3263" s="444">
        <f t="shared" ca="1" si="145"/>
        <v>-608302083829.4679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-2534592015.9561162</v>
      </c>
      <c r="L3263" s="444">
        <f t="shared" ca="1" si="144"/>
        <v>-610836675845.42407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25">
      <c r="G3264" s="459"/>
      <c r="H3264" s="459">
        <v>3257</v>
      </c>
      <c r="I3264" s="444">
        <f t="shared" ca="1" si="145"/>
        <v>-610836675845.42407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-2545152816.0226002</v>
      </c>
      <c r="L3264" s="444">
        <f t="shared" ca="1" si="144"/>
        <v>-613381828661.44666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25">
      <c r="G3265" s="459"/>
      <c r="H3265" s="459">
        <v>3258</v>
      </c>
      <c r="I3265" s="444">
        <f t="shared" ca="1" si="145"/>
        <v>-613381828661.44666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-2555757619.4226942</v>
      </c>
      <c r="L3265" s="444">
        <f t="shared" ca="1" si="144"/>
        <v>-615937586280.86938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25">
      <c r="G3266" s="459"/>
      <c r="H3266" s="459">
        <v>3259</v>
      </c>
      <c r="I3266" s="444">
        <f t="shared" ca="1" si="145"/>
        <v>-615937586280.86938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-2566406609.5036225</v>
      </c>
      <c r="L3266" s="444">
        <f t="shared" ca="1" si="144"/>
        <v>-618503992890.37305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25">
      <c r="G3267" s="459"/>
      <c r="H3267" s="459">
        <v>3260</v>
      </c>
      <c r="I3267" s="444">
        <f t="shared" ca="1" si="145"/>
        <v>-618503992890.37305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-2577099970.3765545</v>
      </c>
      <c r="L3267" s="444">
        <f t="shared" ca="1" si="144"/>
        <v>-621081092860.74963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25">
      <c r="G3268" s="459"/>
      <c r="H3268" s="459">
        <v>3261</v>
      </c>
      <c r="I3268" s="444">
        <f t="shared" ca="1" si="145"/>
        <v>-621081092860.74963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-2587837886.9197903</v>
      </c>
      <c r="L3268" s="444">
        <f t="shared" ca="1" si="144"/>
        <v>-623668930747.66943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25">
      <c r="G3269" s="459"/>
      <c r="H3269" s="459">
        <v>3262</v>
      </c>
      <c r="I3269" s="444">
        <f t="shared" ca="1" si="145"/>
        <v>-623668930747.66943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-2598620544.7819557</v>
      </c>
      <c r="L3269" s="444">
        <f t="shared" ca="1" si="144"/>
        <v>-626267551292.45142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25">
      <c r="G3270" s="459"/>
      <c r="H3270" s="459">
        <v>3263</v>
      </c>
      <c r="I3270" s="444">
        <f t="shared" ca="1" si="145"/>
        <v>-626267551292.45142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-2609448130.3852143</v>
      </c>
      <c r="L3270" s="444">
        <f t="shared" ca="1" si="144"/>
        <v>-628876999422.83667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25">
      <c r="G3271" s="459"/>
      <c r="H3271" s="459">
        <v>3264</v>
      </c>
      <c r="I3271" s="444">
        <f t="shared" ca="1" si="145"/>
        <v>-628876999422.83667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-2620320830.9284859</v>
      </c>
      <c r="L3271" s="444">
        <f t="shared" ca="1" si="144"/>
        <v>-631497320253.76514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25">
      <c r="G3272" s="459"/>
      <c r="H3272" s="459">
        <v>3265</v>
      </c>
      <c r="I3272" s="444">
        <f t="shared" ca="1" si="145"/>
        <v>-631497320253.76514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-2631238834.3906879</v>
      </c>
      <c r="L3272" s="444">
        <f t="shared" ca="1" si="144"/>
        <v>-634128559088.15588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25">
      <c r="G3273" s="459"/>
      <c r="H3273" s="459">
        <v>3266</v>
      </c>
      <c r="I3273" s="444">
        <f t="shared" ca="1" si="145"/>
        <v>-634128559088.15588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-2642202329.5339828</v>
      </c>
      <c r="L3273" s="444">
        <f t="shared" ca="1" si="144"/>
        <v>-636770761417.68982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25">
      <c r="G3274" s="459"/>
      <c r="H3274" s="459">
        <v>3267</v>
      </c>
      <c r="I3274" s="444">
        <f t="shared" ca="1" si="145"/>
        <v>-636770761417.68982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-2653211505.9070411</v>
      </c>
      <c r="L3274" s="444">
        <f t="shared" ca="1" si="144"/>
        <v>-639423972923.5968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25">
      <c r="G3275" s="459"/>
      <c r="H3275" s="459">
        <v>3268</v>
      </c>
      <c r="I3275" s="444">
        <f t="shared" ca="1" si="145"/>
        <v>-639423972923.5968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-2664266553.84832</v>
      </c>
      <c r="L3275" s="444">
        <f t="shared" ca="1" si="144"/>
        <v>-642088239477.44507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25">
      <c r="G3276" s="459"/>
      <c r="H3276" s="459">
        <v>3269</v>
      </c>
      <c r="I3276" s="444">
        <f t="shared" ca="1" si="145"/>
        <v>-642088239477.44507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-2675367664.4893546</v>
      </c>
      <c r="L3276" s="444">
        <f t="shared" ca="1" si="144"/>
        <v>-644763607141.93445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25">
      <c r="G3277" s="459"/>
      <c r="H3277" s="459">
        <v>3270</v>
      </c>
      <c r="I3277" s="444">
        <f t="shared" ca="1" si="145"/>
        <v>-644763607141.93445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-2686515029.75806</v>
      </c>
      <c r="L3277" s="444">
        <f t="shared" ca="1" si="144"/>
        <v>-647450122171.6925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25">
      <c r="G3278" s="459"/>
      <c r="H3278" s="459">
        <v>3271</v>
      </c>
      <c r="I3278" s="444">
        <f t="shared" ca="1" si="145"/>
        <v>-647450122171.6925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-2697708842.3820519</v>
      </c>
      <c r="L3278" s="444">
        <f t="shared" ca="1" si="144"/>
        <v>-650147831014.07458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25">
      <c r="G3279" s="459"/>
      <c r="H3279" s="459">
        <v>3272</v>
      </c>
      <c r="I3279" s="444">
        <f t="shared" ca="1" si="145"/>
        <v>-650147831014.07458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-2708949295.8919773</v>
      </c>
      <c r="L3279" s="444">
        <f t="shared" ca="1" si="144"/>
        <v>-652856780309.96655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25">
      <c r="G3280" s="459"/>
      <c r="H3280" s="459">
        <v>3273</v>
      </c>
      <c r="I3280" s="444">
        <f t="shared" ca="1" si="145"/>
        <v>-652856780309.96655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-2720236584.6248608</v>
      </c>
      <c r="L3280" s="444">
        <f t="shared" ca="1" si="144"/>
        <v>-655577016894.59143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25">
      <c r="G3281" s="459"/>
      <c r="H3281" s="459">
        <v>3274</v>
      </c>
      <c r="I3281" s="444">
        <f t="shared" ca="1" si="145"/>
        <v>-655577016894.59143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-2731570903.7274642</v>
      </c>
      <c r="L3281" s="444">
        <f t="shared" ca="1" si="144"/>
        <v>-658308587798.31885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25">
      <c r="G3282" s="459"/>
      <c r="H3282" s="459">
        <v>3275</v>
      </c>
      <c r="I3282" s="444">
        <f t="shared" ca="1" si="145"/>
        <v>-658308587798.31885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-2742952449.1596618</v>
      </c>
      <c r="L3282" s="444">
        <f t="shared" ca="1" si="144"/>
        <v>-661051540247.47852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25">
      <c r="G3283" s="459"/>
      <c r="H3283" s="459">
        <v>3276</v>
      </c>
      <c r="I3283" s="444">
        <f t="shared" ca="1" si="145"/>
        <v>-661051540247.47852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-2754381417.6978273</v>
      </c>
      <c r="L3283" s="444">
        <f t="shared" ca="1" si="144"/>
        <v>-663805921665.17639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25">
      <c r="G3284" s="459"/>
      <c r="H3284" s="459">
        <v>3277</v>
      </c>
      <c r="I3284" s="444">
        <f t="shared" ca="1" si="145"/>
        <v>-663805921665.17639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-2765858006.9382348</v>
      </c>
      <c r="L3284" s="444">
        <f t="shared" ca="1" si="144"/>
        <v>-666571779672.11462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25">
      <c r="G3285" s="459"/>
      <c r="H3285" s="459">
        <v>3278</v>
      </c>
      <c r="I3285" s="444">
        <f t="shared" ca="1" si="145"/>
        <v>-666571779672.11462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-2777382415.3004775</v>
      </c>
      <c r="L3285" s="444">
        <f t="shared" ca="1" si="144"/>
        <v>-669349162087.41516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25">
      <c r="G3286" s="459"/>
      <c r="H3286" s="459">
        <v>3279</v>
      </c>
      <c r="I3286" s="444">
        <f t="shared" ca="1" si="145"/>
        <v>-669349162087.41516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-2788954842.0308967</v>
      </c>
      <c r="L3286" s="444">
        <f t="shared" ca="1" si="144"/>
        <v>-672138116929.44604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25">
      <c r="G3287" s="459"/>
      <c r="H3287" s="459">
        <v>3280</v>
      </c>
      <c r="I3287" s="444">
        <f t="shared" ca="1" si="145"/>
        <v>-672138116929.44604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-2800575487.2060251</v>
      </c>
      <c r="L3287" s="444">
        <f t="shared" ca="1" si="144"/>
        <v>-674938692416.6521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25">
      <c r="G3288" s="459"/>
      <c r="H3288" s="459">
        <v>3281</v>
      </c>
      <c r="I3288" s="444">
        <f t="shared" ca="1" si="145"/>
        <v>-674938692416.6521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-2812244551.7360506</v>
      </c>
      <c r="L3288" s="444">
        <f t="shared" ca="1" si="144"/>
        <v>-677750936968.38818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25">
      <c r="G3289" s="459"/>
      <c r="H3289" s="459">
        <v>3282</v>
      </c>
      <c r="I3289" s="444">
        <f t="shared" ca="1" si="145"/>
        <v>-677750936968.38818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-2823962237.3682842</v>
      </c>
      <c r="L3289" s="444">
        <f t="shared" ca="1" si="144"/>
        <v>-680574899205.75647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25">
      <c r="G3290" s="459"/>
      <c r="H3290" s="459">
        <v>3283</v>
      </c>
      <c r="I3290" s="444">
        <f t="shared" ca="1" si="145"/>
        <v>-680574899205.75647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-2835728746.6906519</v>
      </c>
      <c r="L3290" s="444">
        <f t="shared" ca="1" si="144"/>
        <v>-683410627952.44714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25">
      <c r="G3291" s="459"/>
      <c r="H3291" s="459">
        <v>3284</v>
      </c>
      <c r="I3291" s="444">
        <f t="shared" ca="1" si="145"/>
        <v>-683410627952.44714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-2847544283.1351962</v>
      </c>
      <c r="L3291" s="444">
        <f t="shared" ca="1" si="144"/>
        <v>-686258172235.5824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25">
      <c r="G3292" s="459"/>
      <c r="H3292" s="459">
        <v>3285</v>
      </c>
      <c r="I3292" s="444">
        <f t="shared" ca="1" si="145"/>
        <v>-686258172235.5824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-2859409050.9815931</v>
      </c>
      <c r="L3292" s="444">
        <f t="shared" ca="1" si="144"/>
        <v>-689117581286.56396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25">
      <c r="G3293" s="459"/>
      <c r="H3293" s="459">
        <v>3286</v>
      </c>
      <c r="I3293" s="444">
        <f t="shared" ca="1" si="145"/>
        <v>-689117581286.56396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-2871323255.360683</v>
      </c>
      <c r="L3293" s="444">
        <f t="shared" ca="1" si="144"/>
        <v>-691988904541.92468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25">
      <c r="G3294" s="459"/>
      <c r="H3294" s="459">
        <v>3287</v>
      </c>
      <c r="I3294" s="444">
        <f t="shared" ca="1" si="145"/>
        <v>-691988904541.92468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-2883287102.2580194</v>
      </c>
      <c r="L3294" s="444">
        <f t="shared" ca="1" si="144"/>
        <v>-694872191644.18274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25">
      <c r="G3295" s="459"/>
      <c r="H3295" s="459">
        <v>3288</v>
      </c>
      <c r="I3295" s="444">
        <f t="shared" ca="1" si="145"/>
        <v>-694872191644.18274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-2895300798.5174279</v>
      </c>
      <c r="L3295" s="444">
        <f t="shared" ca="1" si="144"/>
        <v>-697767492442.7002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25">
      <c r="G3296" s="459"/>
      <c r="H3296" s="459">
        <v>3289</v>
      </c>
      <c r="I3296" s="444">
        <f t="shared" ca="1" si="145"/>
        <v>-697767492442.7002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-2907364551.844584</v>
      </c>
      <c r="L3296" s="444">
        <f t="shared" ca="1" si="144"/>
        <v>-700674856994.5448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25">
      <c r="G3297" s="459"/>
      <c r="H3297" s="459">
        <v>3290</v>
      </c>
      <c r="I3297" s="444">
        <f t="shared" ca="1" si="145"/>
        <v>-700674856994.5448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-2919478570.8106031</v>
      </c>
      <c r="L3297" s="444">
        <f t="shared" ca="1" si="144"/>
        <v>-703594335565.35535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25">
      <c r="G3298" s="459"/>
      <c r="H3298" s="459">
        <v>3291</v>
      </c>
      <c r="I3298" s="444">
        <f t="shared" ca="1" si="145"/>
        <v>-703594335565.35535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-2931643064.8556471</v>
      </c>
      <c r="L3298" s="444">
        <f t="shared" ca="1" si="144"/>
        <v>-706525978630.21094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25">
      <c r="G3299" s="459"/>
      <c r="H3299" s="459">
        <v>3292</v>
      </c>
      <c r="I3299" s="444">
        <f t="shared" ca="1" si="145"/>
        <v>-706525978630.21094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-2943858244.2925453</v>
      </c>
      <c r="L3299" s="444">
        <f t="shared" ca="1" si="144"/>
        <v>-709469836874.50354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25">
      <c r="G3300" s="459"/>
      <c r="H3300" s="459">
        <v>3293</v>
      </c>
      <c r="I3300" s="444">
        <f t="shared" ca="1" si="145"/>
        <v>-709469836874.50354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-2956124320.3104315</v>
      </c>
      <c r="L3300" s="444">
        <f t="shared" ca="1" si="144"/>
        <v>-712425961194.81396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25">
      <c r="G3301" s="459"/>
      <c r="H3301" s="459">
        <v>3294</v>
      </c>
      <c r="I3301" s="444">
        <f t="shared" ca="1" si="145"/>
        <v>-712425961194.81396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-2968441504.9783916</v>
      </c>
      <c r="L3301" s="444">
        <f t="shared" ca="1" si="144"/>
        <v>-715394402699.79236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25">
      <c r="G3302" s="459"/>
      <c r="H3302" s="459">
        <v>3295</v>
      </c>
      <c r="I3302" s="444">
        <f t="shared" ca="1" si="145"/>
        <v>-715394402699.79236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-2980810011.249135</v>
      </c>
      <c r="L3302" s="444">
        <f t="shared" ca="1" si="144"/>
        <v>-718375212711.0415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25">
      <c r="G3303" s="459"/>
      <c r="H3303" s="459">
        <v>3296</v>
      </c>
      <c r="I3303" s="444">
        <f t="shared" ca="1" si="145"/>
        <v>-718375212711.0415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-2993230052.9626727</v>
      </c>
      <c r="L3303" s="444">
        <f t="shared" ca="1" si="144"/>
        <v>-721368442764.00415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25">
      <c r="G3304" s="459"/>
      <c r="H3304" s="459">
        <v>3297</v>
      </c>
      <c r="I3304" s="444">
        <f t="shared" ca="1" si="145"/>
        <v>-721368442764.00415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-3005701844.8500171</v>
      </c>
      <c r="L3304" s="444">
        <f t="shared" ca="1" si="144"/>
        <v>-724374144608.85413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25">
      <c r="G3305" s="459"/>
      <c r="H3305" s="459">
        <v>3298</v>
      </c>
      <c r="I3305" s="444">
        <f t="shared" ca="1" si="145"/>
        <v>-724374144608.85413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-3018225602.5368919</v>
      </c>
      <c r="L3305" s="444">
        <f t="shared" ca="1" si="144"/>
        <v>-727392370211.39099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25">
      <c r="G3306" s="459"/>
      <c r="H3306" s="459">
        <v>3299</v>
      </c>
      <c r="I3306" s="444">
        <f t="shared" ca="1" si="145"/>
        <v>-727392370211.39099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-3030801542.5474625</v>
      </c>
      <c r="L3306" s="444">
        <f t="shared" ca="1" si="144"/>
        <v>-730423171753.93848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25">
      <c r="G3307" s="459"/>
      <c r="H3307" s="459">
        <v>3300</v>
      </c>
      <c r="I3307" s="444">
        <f t="shared" ca="1" si="145"/>
        <v>-730423171753.93848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-3043429882.3080769</v>
      </c>
      <c r="L3307" s="444">
        <f t="shared" ca="1" si="144"/>
        <v>-733466601636.24658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25">
      <c r="G3308" s="459"/>
      <c r="H3308" s="459">
        <v>3301</v>
      </c>
      <c r="I3308" s="444">
        <f t="shared" ca="1" si="145"/>
        <v>-733466601636.24658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-3056110840.1510272</v>
      </c>
      <c r="L3308" s="444">
        <f t="shared" ca="1" si="144"/>
        <v>-736522712476.39758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25">
      <c r="G3309" s="459"/>
      <c r="H3309" s="459">
        <v>3302</v>
      </c>
      <c r="I3309" s="444">
        <f t="shared" ca="1" si="145"/>
        <v>-736522712476.39758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-3068844635.3183231</v>
      </c>
      <c r="L3309" s="444">
        <f t="shared" ca="1" si="144"/>
        <v>-739591557111.71594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25">
      <c r="G3310" s="459"/>
      <c r="H3310" s="459">
        <v>3303</v>
      </c>
      <c r="I3310" s="444">
        <f t="shared" ca="1" si="145"/>
        <v>-739591557111.71594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-3081631487.9654832</v>
      </c>
      <c r="L3310" s="444">
        <f t="shared" ca="1" si="144"/>
        <v>-742673188599.6814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25">
      <c r="G3311" s="459"/>
      <c r="H3311" s="459">
        <v>3304</v>
      </c>
      <c r="I3311" s="444">
        <f t="shared" ca="1" si="145"/>
        <v>-742673188599.6814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-3094471619.165339</v>
      </c>
      <c r="L3311" s="444">
        <f t="shared" ca="1" si="144"/>
        <v>-745767660218.84668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25">
      <c r="G3312" s="459"/>
      <c r="H3312" s="459">
        <v>3305</v>
      </c>
      <c r="I3312" s="444">
        <f t="shared" ca="1" si="145"/>
        <v>-745767660218.84668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-3107365250.9118609</v>
      </c>
      <c r="L3312" s="444">
        <f t="shared" ca="1" si="144"/>
        <v>-748875025469.75854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25">
      <c r="G3313" s="459"/>
      <c r="H3313" s="459">
        <v>3306</v>
      </c>
      <c r="I3313" s="444">
        <f t="shared" ca="1" si="145"/>
        <v>-748875025469.75854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-3120312606.1239939</v>
      </c>
      <c r="L3313" s="444">
        <f t="shared" ca="1" si="144"/>
        <v>-751995338075.88257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25">
      <c r="G3314" s="459"/>
      <c r="H3314" s="459">
        <v>3307</v>
      </c>
      <c r="I3314" s="444">
        <f t="shared" ca="1" si="145"/>
        <v>-751995338075.88257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-3133313908.6495109</v>
      </c>
      <c r="L3314" s="444">
        <f t="shared" ca="1" si="144"/>
        <v>-755128651984.5321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25">
      <c r="G3315" s="459"/>
      <c r="H3315" s="459">
        <v>3308</v>
      </c>
      <c r="I3315" s="444">
        <f t="shared" ca="1" si="145"/>
        <v>-755128651984.5321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-3146369383.2688837</v>
      </c>
      <c r="L3315" s="444">
        <f t="shared" ca="1" si="144"/>
        <v>-758275021367.80103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25">
      <c r="G3316" s="459"/>
      <c r="H3316" s="459">
        <v>3309</v>
      </c>
      <c r="I3316" s="444">
        <f t="shared" ca="1" si="145"/>
        <v>-758275021367.80103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-3159479255.6991711</v>
      </c>
      <c r="L3316" s="444">
        <f t="shared" ca="1" si="144"/>
        <v>-761434500623.50024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25">
      <c r="G3317" s="459"/>
      <c r="H3317" s="459">
        <v>3310</v>
      </c>
      <c r="I3317" s="444">
        <f t="shared" ca="1" si="145"/>
        <v>-761434500623.50024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-3172643752.5979176</v>
      </c>
      <c r="L3317" s="444">
        <f t="shared" ca="1" si="144"/>
        <v>-764607144376.09814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25">
      <c r="G3318" s="459"/>
      <c r="H3318" s="459">
        <v>3311</v>
      </c>
      <c r="I3318" s="444">
        <f t="shared" ca="1" si="145"/>
        <v>-764607144376.09814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-3185863101.5670757</v>
      </c>
      <c r="L3318" s="444">
        <f t="shared" ca="1" si="144"/>
        <v>-767793007477.66516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25">
      <c r="G3319" s="459"/>
      <c r="H3319" s="459">
        <v>3312</v>
      </c>
      <c r="I3319" s="444">
        <f t="shared" ca="1" si="145"/>
        <v>-767793007477.66516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-3199137531.1569381</v>
      </c>
      <c r="L3319" s="444">
        <f t="shared" ca="1" si="144"/>
        <v>-770992145008.82214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25">
      <c r="G3320" s="459"/>
      <c r="H3320" s="459">
        <v>3313</v>
      </c>
      <c r="I3320" s="444">
        <f t="shared" ca="1" si="145"/>
        <v>-770992145008.82214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-3212467270.8700924</v>
      </c>
      <c r="L3320" s="444">
        <f t="shared" ca="1" si="144"/>
        <v>-774204612279.69226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25">
      <c r="G3321" s="459"/>
      <c r="H3321" s="459">
        <v>3314</v>
      </c>
      <c r="I3321" s="444">
        <f t="shared" ca="1" si="145"/>
        <v>-774204612279.69226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-3225852551.1653843</v>
      </c>
      <c r="L3321" s="444">
        <f t="shared" ca="1" si="144"/>
        <v>-777430464830.85767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25">
      <c r="G3322" s="459"/>
      <c r="H3322" s="459">
        <v>3315</v>
      </c>
      <c r="I3322" s="444">
        <f t="shared" ca="1" si="145"/>
        <v>-777430464830.85767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-3239293603.4619069</v>
      </c>
      <c r="L3322" s="444">
        <f t="shared" ca="1" si="144"/>
        <v>-780669758434.31958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25">
      <c r="G3323" s="459"/>
      <c r="H3323" s="459">
        <v>3316</v>
      </c>
      <c r="I3323" s="444">
        <f t="shared" ca="1" si="145"/>
        <v>-780669758434.31958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-3252790660.1429982</v>
      </c>
      <c r="L3323" s="444">
        <f t="shared" ref="L3323:L3577" ca="1" si="149">I3323-J3323+K3323</f>
        <v>-783922549094.46252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25">
      <c r="G3324" s="459"/>
      <c r="H3324" s="459">
        <v>3317</v>
      </c>
      <c r="I3324" s="444">
        <f t="shared" ref="I3324:I3578" ca="1" si="150">L3323</f>
        <v>-783922549094.46252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-3266343954.5602603</v>
      </c>
      <c r="L3324" s="444">
        <f t="shared" ca="1" si="149"/>
        <v>-787188893049.02283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25">
      <c r="G3325" s="459"/>
      <c r="H3325" s="459">
        <v>3318</v>
      </c>
      <c r="I3325" s="444">
        <f t="shared" ca="1" si="150"/>
        <v>-787188893049.02283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-3279953721.0375953</v>
      </c>
      <c r="L3325" s="444">
        <f t="shared" ca="1" si="149"/>
        <v>-790468846770.06042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25">
      <c r="G3326" s="459"/>
      <c r="H3326" s="459">
        <v>3319</v>
      </c>
      <c r="I3326" s="444">
        <f t="shared" ca="1" si="150"/>
        <v>-790468846770.06042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-3293620194.8752518</v>
      </c>
      <c r="L3326" s="444">
        <f t="shared" ca="1" si="149"/>
        <v>-793762466964.93567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25">
      <c r="G3327" s="459"/>
      <c r="H3327" s="459">
        <v>3320</v>
      </c>
      <c r="I3327" s="444">
        <f t="shared" ca="1" si="150"/>
        <v>-793762466964.93567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-3307343612.3538985</v>
      </c>
      <c r="L3327" s="444">
        <f t="shared" ca="1" si="149"/>
        <v>-797069810577.28955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25">
      <c r="G3328" s="459"/>
      <c r="H3328" s="459">
        <v>3321</v>
      </c>
      <c r="I3328" s="444">
        <f t="shared" ca="1" si="150"/>
        <v>-797069810577.28955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-3321124210.7387066</v>
      </c>
      <c r="L3328" s="444">
        <f t="shared" ca="1" si="149"/>
        <v>-800390934788.0282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25">
      <c r="G3329" s="459"/>
      <c r="H3329" s="459">
        <v>3322</v>
      </c>
      <c r="I3329" s="444">
        <f t="shared" ca="1" si="150"/>
        <v>-800390934788.0282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-3334962228.2834506</v>
      </c>
      <c r="L3329" s="444">
        <f t="shared" ca="1" si="149"/>
        <v>-803725897016.31165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25">
      <c r="G3330" s="459"/>
      <c r="H3330" s="459">
        <v>3323</v>
      </c>
      <c r="I3330" s="444">
        <f t="shared" ca="1" si="150"/>
        <v>-803725897016.31165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-3348857904.234632</v>
      </c>
      <c r="L3330" s="444">
        <f t="shared" ca="1" si="149"/>
        <v>-807074754920.54626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25">
      <c r="G3331" s="459"/>
      <c r="H3331" s="459">
        <v>3324</v>
      </c>
      <c r="I3331" s="444">
        <f t="shared" ca="1" si="150"/>
        <v>-807074754920.54626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-3362811478.8356094</v>
      </c>
      <c r="L3331" s="444">
        <f t="shared" ca="1" si="149"/>
        <v>-810437566399.38184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25">
      <c r="G3332" s="459"/>
      <c r="H3332" s="459">
        <v>3325</v>
      </c>
      <c r="I3332" s="444">
        <f t="shared" ca="1" si="150"/>
        <v>-810437566399.38184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-3376823193.3307576</v>
      </c>
      <c r="L3332" s="444">
        <f t="shared" ca="1" si="149"/>
        <v>-813814389592.71265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25">
      <c r="G3333" s="459"/>
      <c r="H3333" s="459">
        <v>3326</v>
      </c>
      <c r="I3333" s="444">
        <f t="shared" ca="1" si="150"/>
        <v>-813814389592.71265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-3390893289.969636</v>
      </c>
      <c r="L3333" s="444">
        <f t="shared" ca="1" si="149"/>
        <v>-817205282882.68225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25">
      <c r="G3334" s="459"/>
      <c r="H3334" s="459">
        <v>3327</v>
      </c>
      <c r="I3334" s="444">
        <f t="shared" ca="1" si="150"/>
        <v>-817205282882.68225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-3405022012.0111761</v>
      </c>
      <c r="L3334" s="444">
        <f t="shared" ca="1" si="149"/>
        <v>-820610304894.69348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25">
      <c r="G3335" s="459"/>
      <c r="H3335" s="459">
        <v>3328</v>
      </c>
      <c r="I3335" s="444">
        <f t="shared" ca="1" si="150"/>
        <v>-820610304894.69348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-3419209603.7278895</v>
      </c>
      <c r="L3335" s="444">
        <f t="shared" ca="1" si="149"/>
        <v>-824029514498.42139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25">
      <c r="G3336" s="459"/>
      <c r="H3336" s="459">
        <v>3329</v>
      </c>
      <c r="I3336" s="444">
        <f t="shared" ca="1" si="150"/>
        <v>-824029514498.42139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-3433456310.410089</v>
      </c>
      <c r="L3336" s="444">
        <f t="shared" ca="1" si="149"/>
        <v>-827462970808.83142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25">
      <c r="G3337" s="459"/>
      <c r="H3337" s="459">
        <v>3330</v>
      </c>
      <c r="I3337" s="444">
        <f t="shared" ca="1" si="150"/>
        <v>-827462970808.83142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-3447762378.370131</v>
      </c>
      <c r="L3337" s="444">
        <f t="shared" ca="1" si="149"/>
        <v>-830910733187.20154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25">
      <c r="G3338" s="459"/>
      <c r="H3338" s="459">
        <v>3331</v>
      </c>
      <c r="I3338" s="444">
        <f t="shared" ca="1" si="150"/>
        <v>-830910733187.20154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-3462128054.9466729</v>
      </c>
      <c r="L3338" s="444">
        <f t="shared" ca="1" si="149"/>
        <v>-834372861242.14819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25">
      <c r="G3339" s="459"/>
      <c r="H3339" s="459">
        <v>3332</v>
      </c>
      <c r="I3339" s="444">
        <f t="shared" ca="1" si="150"/>
        <v>-834372861242.14819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-3476553588.5089507</v>
      </c>
      <c r="L3339" s="444">
        <f t="shared" ca="1" si="149"/>
        <v>-837849414830.6571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25">
      <c r="G3340" s="459"/>
      <c r="H3340" s="459">
        <v>3333</v>
      </c>
      <c r="I3340" s="444">
        <f t="shared" ca="1" si="150"/>
        <v>-837849414830.6571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-3491039228.461071</v>
      </c>
      <c r="L3340" s="444">
        <f t="shared" ca="1" si="149"/>
        <v>-841340454059.11816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25">
      <c r="G3341" s="459"/>
      <c r="H3341" s="459">
        <v>3334</v>
      </c>
      <c r="I3341" s="444">
        <f t="shared" ca="1" si="150"/>
        <v>-841340454059.11816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-3505585225.2463255</v>
      </c>
      <c r="L3341" s="444">
        <f t="shared" ca="1" si="149"/>
        <v>-844846039284.3645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25">
      <c r="G3342" s="459"/>
      <c r="H3342" s="459">
        <v>3335</v>
      </c>
      <c r="I3342" s="444">
        <f t="shared" ca="1" si="150"/>
        <v>-844846039284.3645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-3520191830.3515186</v>
      </c>
      <c r="L3342" s="444">
        <f t="shared" ca="1" si="149"/>
        <v>-848366231114.71606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25">
      <c r="G3343" s="459"/>
      <c r="H3343" s="459">
        <v>3336</v>
      </c>
      <c r="I3343" s="444">
        <f t="shared" ca="1" si="150"/>
        <v>-848366231114.71606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-3534859296.311317</v>
      </c>
      <c r="L3343" s="444">
        <f t="shared" ca="1" si="149"/>
        <v>-851901090411.02734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25">
      <c r="G3344" s="459"/>
      <c r="H3344" s="459">
        <v>3337</v>
      </c>
      <c r="I3344" s="444">
        <f t="shared" ca="1" si="150"/>
        <v>-851901090411.02734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-3549587876.7126141</v>
      </c>
      <c r="L3344" s="444">
        <f t="shared" ca="1" si="149"/>
        <v>-855450678287.73999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25">
      <c r="G3345" s="459"/>
      <c r="H3345" s="459">
        <v>3338</v>
      </c>
      <c r="I3345" s="444">
        <f t="shared" ca="1" si="150"/>
        <v>-855450678287.73999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-3564377826.1989164</v>
      </c>
      <c r="L3345" s="444">
        <f t="shared" ca="1" si="149"/>
        <v>-859015056113.93896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25">
      <c r="G3346" s="459"/>
      <c r="H3346" s="459">
        <v>3339</v>
      </c>
      <c r="I3346" s="444">
        <f t="shared" ca="1" si="150"/>
        <v>-859015056113.93896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-3579229400.4747458</v>
      </c>
      <c r="L3346" s="444">
        <f t="shared" ca="1" si="149"/>
        <v>-862594285514.4137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25">
      <c r="G3347" s="459"/>
      <c r="H3347" s="459">
        <v>3340</v>
      </c>
      <c r="I3347" s="444">
        <f t="shared" ca="1" si="150"/>
        <v>-862594285514.4137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-3594142856.3100572</v>
      </c>
      <c r="L3347" s="444">
        <f t="shared" ca="1" si="149"/>
        <v>-866188428370.72375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25">
      <c r="G3348" s="459"/>
      <c r="H3348" s="459">
        <v>3341</v>
      </c>
      <c r="I3348" s="444">
        <f t="shared" ca="1" si="150"/>
        <v>-866188428370.72375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-3609118451.544682</v>
      </c>
      <c r="L3348" s="444">
        <f t="shared" ca="1" si="149"/>
        <v>-869797546822.26843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25">
      <c r="G3349" s="459"/>
      <c r="H3349" s="459">
        <v>3342</v>
      </c>
      <c r="I3349" s="444">
        <f t="shared" ca="1" si="150"/>
        <v>-869797546822.26843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-3624156445.0927844</v>
      </c>
      <c r="L3349" s="444">
        <f t="shared" ca="1" si="149"/>
        <v>-873421703267.36121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25">
      <c r="G3350" s="459"/>
      <c r="H3350" s="459">
        <v>3343</v>
      </c>
      <c r="I3350" s="444">
        <f t="shared" ca="1" si="150"/>
        <v>-873421703267.36121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-3639257096.9473381</v>
      </c>
      <c r="L3350" s="444">
        <f t="shared" ca="1" si="149"/>
        <v>-877060960364.30859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25">
      <c r="G3351" s="459"/>
      <c r="H3351" s="459">
        <v>3344</v>
      </c>
      <c r="I3351" s="444">
        <f t="shared" ca="1" si="150"/>
        <v>-877060960364.30859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-3654420668.1846189</v>
      </c>
      <c r="L3351" s="444">
        <f t="shared" ca="1" si="149"/>
        <v>-880715381032.49316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25">
      <c r="G3352" s="459"/>
      <c r="H3352" s="459">
        <v>3345</v>
      </c>
      <c r="I3352" s="444">
        <f t="shared" ca="1" si="150"/>
        <v>-880715381032.49316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-3669647420.9687214</v>
      </c>
      <c r="L3352" s="444">
        <f t="shared" ca="1" si="149"/>
        <v>-884385028453.46191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25">
      <c r="G3353" s="459"/>
      <c r="H3353" s="459">
        <v>3346</v>
      </c>
      <c r="I3353" s="444">
        <f t="shared" ca="1" si="150"/>
        <v>-884385028453.46191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-3684937618.5560913</v>
      </c>
      <c r="L3353" s="444">
        <f t="shared" ca="1" si="149"/>
        <v>-888069966072.01807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25">
      <c r="G3354" s="459"/>
      <c r="H3354" s="459">
        <v>3347</v>
      </c>
      <c r="I3354" s="444">
        <f t="shared" ca="1" si="150"/>
        <v>-888069966072.01807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-3700291525.3000751</v>
      </c>
      <c r="L3354" s="444">
        <f t="shared" ca="1" si="149"/>
        <v>-891770257597.31812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25">
      <c r="G3355" s="459"/>
      <c r="H3355" s="459">
        <v>3348</v>
      </c>
      <c r="I3355" s="444">
        <f t="shared" ca="1" si="150"/>
        <v>-891770257597.31812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-3715709406.6554923</v>
      </c>
      <c r="L3355" s="444">
        <f t="shared" ca="1" si="149"/>
        <v>-895485967003.97363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25">
      <c r="G3356" s="459"/>
      <c r="H3356" s="459">
        <v>3349</v>
      </c>
      <c r="I3356" s="444">
        <f t="shared" ca="1" si="150"/>
        <v>-895485967003.97363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-3731191529.1832237</v>
      </c>
      <c r="L3356" s="444">
        <f t="shared" ca="1" si="149"/>
        <v>-899217158533.15686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25">
      <c r="G3357" s="459"/>
      <c r="H3357" s="459">
        <v>3350</v>
      </c>
      <c r="I3357" s="444">
        <f t="shared" ca="1" si="150"/>
        <v>-899217158533.15686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-3746738160.5548196</v>
      </c>
      <c r="L3357" s="444">
        <f t="shared" ca="1" si="149"/>
        <v>-902963896693.71167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25">
      <c r="G3358" s="459"/>
      <c r="H3358" s="459">
        <v>3351</v>
      </c>
      <c r="I3358" s="444">
        <f t="shared" ca="1" si="150"/>
        <v>-902963896693.71167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-3762349569.5571322</v>
      </c>
      <c r="L3358" s="444">
        <f t="shared" ca="1" si="149"/>
        <v>-906726246263.2688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25">
      <c r="G3359" s="459"/>
      <c r="H3359" s="459">
        <v>3352</v>
      </c>
      <c r="I3359" s="444">
        <f t="shared" ca="1" si="150"/>
        <v>-906726246263.2688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-3778026026.0969534</v>
      </c>
      <c r="L3359" s="444">
        <f t="shared" ca="1" si="149"/>
        <v>-910504272289.36572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25">
      <c r="G3360" s="459"/>
      <c r="H3360" s="459">
        <v>3353</v>
      </c>
      <c r="I3360" s="444">
        <f t="shared" ca="1" si="150"/>
        <v>-910504272289.36572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-3793767801.2056909</v>
      </c>
      <c r="L3360" s="444">
        <f t="shared" ca="1" si="149"/>
        <v>-914298040090.57141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25">
      <c r="G3361" s="459"/>
      <c r="H3361" s="459">
        <v>3354</v>
      </c>
      <c r="I3361" s="444">
        <f t="shared" ca="1" si="150"/>
        <v>-914298040090.57141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-3809575167.0440474</v>
      </c>
      <c r="L3361" s="444">
        <f t="shared" ca="1" si="149"/>
        <v>-918107615257.61548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25">
      <c r="G3362" s="459"/>
      <c r="H3362" s="459">
        <v>3355</v>
      </c>
      <c r="I3362" s="444">
        <f t="shared" ca="1" si="150"/>
        <v>-918107615257.61548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-3825448396.9067311</v>
      </c>
      <c r="L3362" s="444">
        <f t="shared" ca="1" si="149"/>
        <v>-921933063654.52222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25">
      <c r="G3363" s="459"/>
      <c r="H3363" s="459">
        <v>3356</v>
      </c>
      <c r="I3363" s="444">
        <f t="shared" ca="1" si="150"/>
        <v>-921933063654.52222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-3841387765.2271757</v>
      </c>
      <c r="L3363" s="444">
        <f t="shared" ca="1" si="149"/>
        <v>-925774451419.74939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25">
      <c r="G3364" s="459"/>
      <c r="H3364" s="459">
        <v>3357</v>
      </c>
      <c r="I3364" s="444">
        <f t="shared" ca="1" si="150"/>
        <v>-925774451419.74939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-3857393547.5822887</v>
      </c>
      <c r="L3364" s="444">
        <f t="shared" ca="1" si="149"/>
        <v>-929631844967.33167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25">
      <c r="G3365" s="459"/>
      <c r="H3365" s="459">
        <v>3358</v>
      </c>
      <c r="I3365" s="444">
        <f t="shared" ca="1" si="150"/>
        <v>-929631844967.33167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-3873466020.6972151</v>
      </c>
      <c r="L3365" s="444">
        <f t="shared" ca="1" si="149"/>
        <v>-933505310988.02893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25">
      <c r="G3366" s="459"/>
      <c r="H3366" s="459">
        <v>3359</v>
      </c>
      <c r="I3366" s="444">
        <f t="shared" ca="1" si="150"/>
        <v>-933505310988.02893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-3889605462.4501204</v>
      </c>
      <c r="L3366" s="444">
        <f t="shared" ca="1" si="149"/>
        <v>-937394916450.479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25">
      <c r="G3367" s="459"/>
      <c r="H3367" s="459">
        <v>3360</v>
      </c>
      <c r="I3367" s="444">
        <f t="shared" ca="1" si="150"/>
        <v>-937394916450.479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-3905812151.8769956</v>
      </c>
      <c r="L3367" s="444">
        <f t="shared" ca="1" si="149"/>
        <v>-941300728602.35596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25">
      <c r="G3368" s="459"/>
      <c r="H3368" s="459">
        <v>3361</v>
      </c>
      <c r="I3368" s="444">
        <f t="shared" ca="1" si="150"/>
        <v>-941300728602.35596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-3922086369.1764827</v>
      </c>
      <c r="L3368" s="444">
        <f t="shared" ca="1" si="149"/>
        <v>-945222814971.53247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25">
      <c r="G3369" s="459"/>
      <c r="H3369" s="459">
        <v>3362</v>
      </c>
      <c r="I3369" s="444">
        <f t="shared" ca="1" si="150"/>
        <v>-945222814971.53247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-3938428395.7147193</v>
      </c>
      <c r="L3369" s="444">
        <f t="shared" ca="1" si="149"/>
        <v>-949161243367.24719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25">
      <c r="G3370" s="459"/>
      <c r="H3370" s="459">
        <v>3363</v>
      </c>
      <c r="I3370" s="444">
        <f t="shared" ca="1" si="150"/>
        <v>-949161243367.24719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-3954838514.0301971</v>
      </c>
      <c r="L3370" s="444">
        <f t="shared" ca="1" si="149"/>
        <v>-953116081881.27734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25">
      <c r="G3371" s="459"/>
      <c r="H3371" s="459">
        <v>3364</v>
      </c>
      <c r="I3371" s="444">
        <f t="shared" ca="1" si="150"/>
        <v>-953116081881.27734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-3971317007.8386555</v>
      </c>
      <c r="L3371" s="444">
        <f t="shared" ca="1" si="149"/>
        <v>-957087398889.11597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25">
      <c r="G3372" s="459"/>
      <c r="H3372" s="459">
        <v>3365</v>
      </c>
      <c r="I3372" s="444">
        <f t="shared" ca="1" si="150"/>
        <v>-957087398889.11597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-3987864162.0379829</v>
      </c>
      <c r="L3372" s="444">
        <f t="shared" ca="1" si="149"/>
        <v>-961075263051.15393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25">
      <c r="G3373" s="459"/>
      <c r="H3373" s="459">
        <v>3366</v>
      </c>
      <c r="I3373" s="444">
        <f t="shared" ca="1" si="150"/>
        <v>-961075263051.15393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-4004480262.7131414</v>
      </c>
      <c r="L3373" s="444">
        <f t="shared" ca="1" si="149"/>
        <v>-965079743313.86707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25">
      <c r="G3374" s="459"/>
      <c r="H3374" s="459">
        <v>3367</v>
      </c>
      <c r="I3374" s="444">
        <f t="shared" ca="1" si="150"/>
        <v>-965079743313.86707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-4021165597.1411123</v>
      </c>
      <c r="L3374" s="444">
        <f t="shared" ca="1" si="149"/>
        <v>-969100908911.00818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25">
      <c r="G3375" s="459"/>
      <c r="H3375" s="459">
        <v>3368</v>
      </c>
      <c r="I3375" s="444">
        <f t="shared" ca="1" si="150"/>
        <v>-969100908911.00818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-4037920453.795867</v>
      </c>
      <c r="L3375" s="444">
        <f t="shared" ca="1" si="149"/>
        <v>-973138829364.80408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25">
      <c r="G3376" s="459"/>
      <c r="H3376" s="459">
        <v>3369</v>
      </c>
      <c r="I3376" s="444">
        <f t="shared" ca="1" si="150"/>
        <v>-973138829364.80408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-4054745122.3533502</v>
      </c>
      <c r="L3376" s="444">
        <f t="shared" ca="1" si="149"/>
        <v>-977193574487.15747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25">
      <c r="G3377" s="459"/>
      <c r="H3377" s="459">
        <v>3370</v>
      </c>
      <c r="I3377" s="444">
        <f t="shared" ca="1" si="150"/>
        <v>-977193574487.15747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-4071639893.6964889</v>
      </c>
      <c r="L3377" s="444">
        <f t="shared" ca="1" si="149"/>
        <v>-981265214380.854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25">
      <c r="G3378" s="459"/>
      <c r="H3378" s="459">
        <v>3371</v>
      </c>
      <c r="I3378" s="444">
        <f t="shared" ca="1" si="150"/>
        <v>-981265214380.854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-4088605059.9202251</v>
      </c>
      <c r="L3378" s="444">
        <f t="shared" ca="1" si="149"/>
        <v>-985353819440.77417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25">
      <c r="G3379" s="459"/>
      <c r="H3379" s="459">
        <v>3372</v>
      </c>
      <c r="I3379" s="444">
        <f t="shared" ca="1" si="150"/>
        <v>-985353819440.77417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-4105640914.3365588</v>
      </c>
      <c r="L3379" s="444">
        <f t="shared" ca="1" si="149"/>
        <v>-989459460355.11072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25">
      <c r="G3380" s="459"/>
      <c r="H3380" s="459">
        <v>3373</v>
      </c>
      <c r="I3380" s="444">
        <f t="shared" ca="1" si="150"/>
        <v>-989459460355.11072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-4122747751.4796286</v>
      </c>
      <c r="L3380" s="444">
        <f t="shared" ca="1" si="149"/>
        <v>-993582208106.59033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25">
      <c r="G3381" s="459"/>
      <c r="H3381" s="459">
        <v>3374</v>
      </c>
      <c r="I3381" s="444">
        <f t="shared" ca="1" si="150"/>
        <v>-993582208106.59033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-4139925867.1107926</v>
      </c>
      <c r="L3381" s="444">
        <f t="shared" ca="1" si="149"/>
        <v>-997722133973.70117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25">
      <c r="G3382" s="459"/>
      <c r="H3382" s="459">
        <v>3375</v>
      </c>
      <c r="I3382" s="444">
        <f t="shared" ca="1" si="150"/>
        <v>-997722133973.70117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-4157175558.2237549</v>
      </c>
      <c r="L3382" s="444">
        <f t="shared" ca="1" si="149"/>
        <v>-1001879309531.9249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25">
      <c r="G3383" s="459"/>
      <c r="H3383" s="459">
        <v>3376</v>
      </c>
      <c r="I3383" s="444">
        <f t="shared" ca="1" si="150"/>
        <v>-1001879309531.9249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-4174497123.0496869</v>
      </c>
      <c r="L3383" s="444">
        <f t="shared" ca="1" si="149"/>
        <v>-1006053806654.9746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25">
      <c r="G3384" s="459"/>
      <c r="H3384" s="459">
        <v>3377</v>
      </c>
      <c r="I3384" s="444">
        <f t="shared" ca="1" si="150"/>
        <v>-1006053806654.9746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-4191890861.0623941</v>
      </c>
      <c r="L3384" s="444">
        <f t="shared" ca="1" si="149"/>
        <v>-1010245697516.037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25">
      <c r="G3385" s="459"/>
      <c r="H3385" s="459">
        <v>3378</v>
      </c>
      <c r="I3385" s="444">
        <f t="shared" ca="1" si="150"/>
        <v>-1010245697516.037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-4209357072.9834876</v>
      </c>
      <c r="L3385" s="444">
        <f t="shared" ca="1" si="149"/>
        <v>-1014455054589.0205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25">
      <c r="G3386" s="459"/>
      <c r="H3386" s="459">
        <v>3379</v>
      </c>
      <c r="I3386" s="444">
        <f t="shared" ca="1" si="150"/>
        <v>-1014455054589.0205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-4226896060.7875853</v>
      </c>
      <c r="L3386" s="444">
        <f t="shared" ca="1" si="149"/>
        <v>-1018681950649.8081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25">
      <c r="G3387" s="459"/>
      <c r="H3387" s="459">
        <v>3380</v>
      </c>
      <c r="I3387" s="444">
        <f t="shared" ca="1" si="150"/>
        <v>-1018681950649.8081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-4244508127.7075338</v>
      </c>
      <c r="L3387" s="444">
        <f t="shared" ca="1" si="149"/>
        <v>-1022926458777.5156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25">
      <c r="G3388" s="459"/>
      <c r="H3388" s="459">
        <v>3381</v>
      </c>
      <c r="I3388" s="444">
        <f t="shared" ca="1" si="150"/>
        <v>-1022926458777.5156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-4262193578.2396483</v>
      </c>
      <c r="L3388" s="444">
        <f t="shared" ca="1" si="149"/>
        <v>-1027188652355.7552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25">
      <c r="G3389" s="459"/>
      <c r="H3389" s="459">
        <v>3382</v>
      </c>
      <c r="I3389" s="444">
        <f t="shared" ca="1" si="150"/>
        <v>-1027188652355.7552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-4279952718.1489801</v>
      </c>
      <c r="L3389" s="444">
        <f t="shared" ca="1" si="149"/>
        <v>-1031468605073.9042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25">
      <c r="G3390" s="459"/>
      <c r="H3390" s="459">
        <v>3383</v>
      </c>
      <c r="I3390" s="444">
        <f t="shared" ca="1" si="150"/>
        <v>-1031468605073.9042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-4297785854.4746008</v>
      </c>
      <c r="L3390" s="444">
        <f t="shared" ca="1" si="149"/>
        <v>-1035766390928.3788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25">
      <c r="G3391" s="459"/>
      <c r="H3391" s="459">
        <v>3384</v>
      </c>
      <c r="I3391" s="444">
        <f t="shared" ca="1" si="150"/>
        <v>-1035766390928.3788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-4315693295.5349121</v>
      </c>
      <c r="L3391" s="444">
        <f t="shared" ca="1" si="149"/>
        <v>-1040082084223.9137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25">
      <c r="G3392" s="459"/>
      <c r="H3392" s="459">
        <v>3385</v>
      </c>
      <c r="I3392" s="444">
        <f t="shared" ca="1" si="150"/>
        <v>-1040082084223.9137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-4333675350.9329729</v>
      </c>
      <c r="L3392" s="444">
        <f t="shared" ca="1" si="149"/>
        <v>-1044415759574.8467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25">
      <c r="G3393" s="459"/>
      <c r="H3393" s="459">
        <v>3386</v>
      </c>
      <c r="I3393" s="444">
        <f t="shared" ca="1" si="150"/>
        <v>-1044415759574.8467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-4351732331.561861</v>
      </c>
      <c r="L3393" s="444">
        <f t="shared" ca="1" si="149"/>
        <v>-1048767491906.4086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25">
      <c r="G3394" s="459"/>
      <c r="H3394" s="459">
        <v>3387</v>
      </c>
      <c r="I3394" s="444">
        <f t="shared" ca="1" si="150"/>
        <v>-1048767491906.4086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-4369864549.6100359</v>
      </c>
      <c r="L3394" s="444">
        <f t="shared" ca="1" si="149"/>
        <v>-1053137356456.0186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25">
      <c r="G3395" s="459"/>
      <c r="H3395" s="459">
        <v>3388</v>
      </c>
      <c r="I3395" s="444">
        <f t="shared" ca="1" si="150"/>
        <v>-1053137356456.0186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-4388072318.5667439</v>
      </c>
      <c r="L3395" s="444">
        <f t="shared" ca="1" si="149"/>
        <v>-1057525428774.5853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25">
      <c r="G3396" s="459"/>
      <c r="H3396" s="459">
        <v>3389</v>
      </c>
      <c r="I3396" s="444">
        <f t="shared" ca="1" si="150"/>
        <v>-1057525428774.5853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-4406355953.227438</v>
      </c>
      <c r="L3396" s="444">
        <f t="shared" ca="1" si="149"/>
        <v>-1061931784727.8127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25">
      <c r="G3397" s="459"/>
      <c r="H3397" s="459">
        <v>3390</v>
      </c>
      <c r="I3397" s="444">
        <f t="shared" ca="1" si="150"/>
        <v>-1061931784727.8127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-4424715769.6992207</v>
      </c>
      <c r="L3397" s="444">
        <f t="shared" ca="1" si="149"/>
        <v>-1066356500497.512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25">
      <c r="G3398" s="459"/>
      <c r="H3398" s="459">
        <v>3391</v>
      </c>
      <c r="I3398" s="444">
        <f t="shared" ca="1" si="150"/>
        <v>-1066356500497.512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-4443152085.4062996</v>
      </c>
      <c r="L3398" s="444">
        <f t="shared" ca="1" si="149"/>
        <v>-1070799652582.9182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25">
      <c r="G3399" s="459"/>
      <c r="H3399" s="459">
        <v>3392</v>
      </c>
      <c r="I3399" s="444">
        <f t="shared" ca="1" si="150"/>
        <v>-1070799652582.9182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-4461665219.0954924</v>
      </c>
      <c r="L3399" s="444">
        <f t="shared" ca="1" si="149"/>
        <v>-1075261317802.0137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25">
      <c r="G3400" s="459"/>
      <c r="H3400" s="459">
        <v>3393</v>
      </c>
      <c r="I3400" s="444">
        <f t="shared" ca="1" si="150"/>
        <v>-1075261317802.0137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-4480255490.8417234</v>
      </c>
      <c r="L3400" s="444">
        <f t="shared" ca="1" si="149"/>
        <v>-1079741573292.8553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25">
      <c r="G3401" s="459"/>
      <c r="H3401" s="459">
        <v>3394</v>
      </c>
      <c r="I3401" s="444">
        <f t="shared" ca="1" si="150"/>
        <v>-1079741573292.8553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-4498923222.0535641</v>
      </c>
      <c r="L3401" s="444">
        <f t="shared" ca="1" si="149"/>
        <v>-1084240496514.9089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25">
      <c r="G3402" s="459"/>
      <c r="H3402" s="459">
        <v>3395</v>
      </c>
      <c r="I3402" s="444">
        <f t="shared" ca="1" si="150"/>
        <v>-1084240496514.9089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-4517668735.4787874</v>
      </c>
      <c r="L3402" s="444">
        <f t="shared" ca="1" si="149"/>
        <v>-1088758165250.3877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25">
      <c r="G3403" s="459"/>
      <c r="H3403" s="459">
        <v>3396</v>
      </c>
      <c r="I3403" s="444">
        <f t="shared" ca="1" si="150"/>
        <v>-1088758165250.3877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-4536492355.2099485</v>
      </c>
      <c r="L3403" s="444">
        <f t="shared" ca="1" si="149"/>
        <v>-1093294657605.5977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25">
      <c r="G3404" s="459"/>
      <c r="H3404" s="459">
        <v>3397</v>
      </c>
      <c r="I3404" s="444">
        <f t="shared" ca="1" si="150"/>
        <v>-1093294657605.5977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-4555394406.68999</v>
      </c>
      <c r="L3404" s="444">
        <f t="shared" ca="1" si="149"/>
        <v>-1097850052012.2876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25">
      <c r="G3405" s="459"/>
      <c r="H3405" s="459">
        <v>3398</v>
      </c>
      <c r="I3405" s="444">
        <f t="shared" ca="1" si="150"/>
        <v>-1097850052012.2876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-4574375216.717865</v>
      </c>
      <c r="L3405" s="444">
        <f t="shared" ca="1" si="149"/>
        <v>-1102424427229.0054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25">
      <c r="G3406" s="459"/>
      <c r="H3406" s="459">
        <v>3399</v>
      </c>
      <c r="I3406" s="444">
        <f t="shared" ca="1" si="150"/>
        <v>-1102424427229.0054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-4593435113.4541893</v>
      </c>
      <c r="L3406" s="444">
        <f t="shared" ca="1" si="149"/>
        <v>-1107017862342.4595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25">
      <c r="G3407" s="459"/>
      <c r="H3407" s="459">
        <v>3400</v>
      </c>
      <c r="I3407" s="444">
        <f t="shared" ca="1" si="150"/>
        <v>-1107017862342.4595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-4612574426.4269142</v>
      </c>
      <c r="L3407" s="444">
        <f t="shared" ca="1" si="149"/>
        <v>-1111630436768.8865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25">
      <c r="G3408" s="459"/>
      <c r="H3408" s="459">
        <v>3401</v>
      </c>
      <c r="I3408" s="444">
        <f t="shared" ca="1" si="150"/>
        <v>-1111630436768.8865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-4631793486.5370274</v>
      </c>
      <c r="L3408" s="444">
        <f t="shared" ca="1" si="149"/>
        <v>-1116262230255.4236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25">
      <c r="G3409" s="459"/>
      <c r="H3409" s="459">
        <v>3402</v>
      </c>
      <c r="I3409" s="444">
        <f t="shared" ca="1" si="150"/>
        <v>-1116262230255.4236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-4651092626.0642653</v>
      </c>
      <c r="L3409" s="444">
        <f t="shared" ca="1" si="149"/>
        <v>-1120913322881.4878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25">
      <c r="G3410" s="459"/>
      <c r="H3410" s="459">
        <v>3403</v>
      </c>
      <c r="I3410" s="444">
        <f t="shared" ca="1" si="150"/>
        <v>-1120913322881.4878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-4670472178.6728659</v>
      </c>
      <c r="L3410" s="444">
        <f t="shared" ca="1" si="149"/>
        <v>-1125583795060.1606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25">
      <c r="G3411" s="459"/>
      <c r="H3411" s="459">
        <v>3404</v>
      </c>
      <c r="I3411" s="444">
        <f t="shared" ca="1" si="150"/>
        <v>-1125583795060.1606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-4689932479.4173355</v>
      </c>
      <c r="L3411" s="444">
        <f t="shared" ca="1" si="149"/>
        <v>-1130273727539.5779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25">
      <c r="G3412" s="459"/>
      <c r="H3412" s="459">
        <v>3405</v>
      </c>
      <c r="I3412" s="444">
        <f t="shared" ca="1" si="150"/>
        <v>-1130273727539.5779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-4709473864.7482414</v>
      </c>
      <c r="L3412" s="444">
        <f t="shared" ca="1" si="149"/>
        <v>-1134983201404.3262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25">
      <c r="G3413" s="459"/>
      <c r="H3413" s="459">
        <v>3406</v>
      </c>
      <c r="I3413" s="444">
        <f t="shared" ca="1" si="150"/>
        <v>-1134983201404.3262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-4729096672.5180254</v>
      </c>
      <c r="L3413" s="444">
        <f t="shared" ca="1" si="149"/>
        <v>-1139712298076.8442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25">
      <c r="G3414" s="459"/>
      <c r="H3414" s="459">
        <v>3407</v>
      </c>
      <c r="I3414" s="444">
        <f t="shared" ca="1" si="150"/>
        <v>-1139712298076.8442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-4748801241.9868507</v>
      </c>
      <c r="L3414" s="444">
        <f t="shared" ca="1" si="149"/>
        <v>-1144461099318.8311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25">
      <c r="G3415" s="459"/>
      <c r="H3415" s="459">
        <v>3408</v>
      </c>
      <c r="I3415" s="444">
        <f t="shared" ca="1" si="150"/>
        <v>-1144461099318.8311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-4768587913.8284626</v>
      </c>
      <c r="L3415" s="444">
        <f t="shared" ca="1" si="149"/>
        <v>-1149229687232.6594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25">
      <c r="G3416" s="459"/>
      <c r="H3416" s="459">
        <v>3409</v>
      </c>
      <c r="I3416" s="444">
        <f t="shared" ca="1" si="150"/>
        <v>-1149229687232.6594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-4788457030.1360807</v>
      </c>
      <c r="L3416" s="444">
        <f t="shared" ca="1" si="149"/>
        <v>-1154018144262.7954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25">
      <c r="G3417" s="459"/>
      <c r="H3417" s="459">
        <v>3410</v>
      </c>
      <c r="I3417" s="444">
        <f t="shared" ca="1" si="150"/>
        <v>-1154018144262.7954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-4808408934.4283142</v>
      </c>
      <c r="L3417" s="444">
        <f t="shared" ca="1" si="149"/>
        <v>-1158826553197.2236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25">
      <c r="G3418" s="459"/>
      <c r="H3418" s="459">
        <v>3411</v>
      </c>
      <c r="I3418" s="444">
        <f t="shared" ca="1" si="150"/>
        <v>-1158826553197.2236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-4828443971.655098</v>
      </c>
      <c r="L3418" s="444">
        <f t="shared" ca="1" si="149"/>
        <v>-1163654997168.8787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25">
      <c r="G3419" s="459"/>
      <c r="H3419" s="459">
        <v>3412</v>
      </c>
      <c r="I3419" s="444">
        <f t="shared" ca="1" si="150"/>
        <v>-1163654997168.8787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-4848562488.203661</v>
      </c>
      <c r="L3419" s="444">
        <f t="shared" ca="1" si="149"/>
        <v>-1168503559657.0823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25">
      <c r="G3420" s="459"/>
      <c r="H3420" s="459">
        <v>3413</v>
      </c>
      <c r="I3420" s="444">
        <f t="shared" ca="1" si="150"/>
        <v>-1168503559657.0823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-4868764831.9045095</v>
      </c>
      <c r="L3420" s="444">
        <f t="shared" ca="1" si="149"/>
        <v>-1173372324488.9868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25">
      <c r="G3421" s="459"/>
      <c r="H3421" s="459">
        <v>3414</v>
      </c>
      <c r="I3421" s="444">
        <f t="shared" ca="1" si="150"/>
        <v>-1173372324488.9868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-4889051352.0374451</v>
      </c>
      <c r="L3421" s="444">
        <f t="shared" ca="1" si="149"/>
        <v>-1178261375841.0242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25">
      <c r="G3422" s="459"/>
      <c r="H3422" s="459">
        <v>3415</v>
      </c>
      <c r="I3422" s="444">
        <f t="shared" ca="1" si="150"/>
        <v>-1178261375841.0242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-4909422399.3376007</v>
      </c>
      <c r="L3422" s="444">
        <f t="shared" ca="1" si="149"/>
        <v>-1183170798240.3618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25">
      <c r="G3423" s="459"/>
      <c r="H3423" s="459">
        <v>3416</v>
      </c>
      <c r="I3423" s="444">
        <f t="shared" ca="1" si="150"/>
        <v>-1183170798240.3618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-4929878326.0015078</v>
      </c>
      <c r="L3423" s="444">
        <f t="shared" ca="1" si="149"/>
        <v>-1188100676566.3633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25">
      <c r="G3424" s="459"/>
      <c r="H3424" s="459">
        <v>3417</v>
      </c>
      <c r="I3424" s="444">
        <f t="shared" ca="1" si="150"/>
        <v>-1188100676566.3633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-4950419485.6931801</v>
      </c>
      <c r="L3424" s="444">
        <f t="shared" ca="1" si="149"/>
        <v>-1193051096052.0564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25">
      <c r="G3425" s="459"/>
      <c r="H3425" s="459">
        <v>3418</v>
      </c>
      <c r="I3425" s="444">
        <f t="shared" ca="1" si="150"/>
        <v>-1193051096052.0564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-4971046233.5502348</v>
      </c>
      <c r="L3425" s="444">
        <f t="shared" ca="1" si="149"/>
        <v>-1198022142285.6067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25">
      <c r="G3426" s="459"/>
      <c r="H3426" s="459">
        <v>3419</v>
      </c>
      <c r="I3426" s="444">
        <f t="shared" ca="1" si="150"/>
        <v>-1198022142285.6067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-4991758926.1900282</v>
      </c>
      <c r="L3426" s="444">
        <f t="shared" ca="1" si="149"/>
        <v>-1203013901211.7966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25">
      <c r="G3427" s="459"/>
      <c r="H3427" s="459">
        <v>3420</v>
      </c>
      <c r="I3427" s="444">
        <f t="shared" ca="1" si="150"/>
        <v>-1203013901211.7966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-5012557921.7158194</v>
      </c>
      <c r="L3427" s="444">
        <f t="shared" ca="1" si="149"/>
        <v>-1208026459133.5125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25">
      <c r="G3428" s="459"/>
      <c r="H3428" s="459">
        <v>3421</v>
      </c>
      <c r="I3428" s="444">
        <f t="shared" ca="1" si="150"/>
        <v>-1208026459133.5125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-5033443579.7229681</v>
      </c>
      <c r="L3428" s="444">
        <f t="shared" ca="1" si="149"/>
        <v>-1213059902713.2354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25">
      <c r="G3429" s="459"/>
      <c r="H3429" s="459">
        <v>3422</v>
      </c>
      <c r="I3429" s="444">
        <f t="shared" ca="1" si="150"/>
        <v>-1213059902713.2354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-5054416261.3051472</v>
      </c>
      <c r="L3429" s="444">
        <f t="shared" ca="1" si="149"/>
        <v>-1218114318974.5405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25">
      <c r="G3430" s="459"/>
      <c r="H3430" s="459">
        <v>3423</v>
      </c>
      <c r="I3430" s="444">
        <f t="shared" ca="1" si="150"/>
        <v>-1218114318974.5405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-5075476329.060585</v>
      </c>
      <c r="L3430" s="444">
        <f t="shared" ca="1" si="149"/>
        <v>-1223189795303.6011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25">
      <c r="G3431" s="459"/>
      <c r="H3431" s="459">
        <v>3424</v>
      </c>
      <c r="I3431" s="444">
        <f t="shared" ca="1" si="150"/>
        <v>-1223189795303.6011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-5096624147.0983381</v>
      </c>
      <c r="L3431" s="444">
        <f t="shared" ca="1" si="149"/>
        <v>-1228286419450.6995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25">
      <c r="G3432" s="459"/>
      <c r="H3432" s="459">
        <v>3425</v>
      </c>
      <c r="I3432" s="444">
        <f t="shared" ca="1" si="150"/>
        <v>-1228286419450.6995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-5117860081.0445814</v>
      </c>
      <c r="L3432" s="444">
        <f t="shared" ca="1" si="149"/>
        <v>-1233404279531.7441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25">
      <c r="G3433" s="459"/>
      <c r="H3433" s="459">
        <v>3426</v>
      </c>
      <c r="I3433" s="444">
        <f t="shared" ca="1" si="150"/>
        <v>-1233404279531.7441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-5139184498.048934</v>
      </c>
      <c r="L3433" s="444">
        <f t="shared" ca="1" si="149"/>
        <v>-1238543464029.793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25">
      <c r="G3434" s="459"/>
      <c r="H3434" s="459">
        <v>3427</v>
      </c>
      <c r="I3434" s="444">
        <f t="shared" ca="1" si="150"/>
        <v>-1238543464029.793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-5160597766.7908039</v>
      </c>
      <c r="L3434" s="444">
        <f t="shared" ca="1" si="149"/>
        <v>-1243704061796.5837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25">
      <c r="G3435" s="459"/>
      <c r="H3435" s="459">
        <v>3428</v>
      </c>
      <c r="I3435" s="444">
        <f t="shared" ca="1" si="150"/>
        <v>-1243704061796.5837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-5182100257.4857655</v>
      </c>
      <c r="L3435" s="444">
        <f t="shared" ca="1" si="149"/>
        <v>-1248886162054.0696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25">
      <c r="G3436" s="459"/>
      <c r="H3436" s="459">
        <v>3429</v>
      </c>
      <c r="I3436" s="444">
        <f t="shared" ca="1" si="150"/>
        <v>-1248886162054.0696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-5203692341.8919563</v>
      </c>
      <c r="L3436" s="444">
        <f t="shared" ca="1" si="149"/>
        <v>-1254089854395.9614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25">
      <c r="G3437" s="459"/>
      <c r="H3437" s="459">
        <v>3430</v>
      </c>
      <c r="I3437" s="444">
        <f t="shared" ca="1" si="150"/>
        <v>-1254089854395.9614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-5225374393.3165054</v>
      </c>
      <c r="L3437" s="444">
        <f t="shared" ca="1" si="149"/>
        <v>-1259315228789.2778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25">
      <c r="G3438" s="459"/>
      <c r="H3438" s="459">
        <v>3431</v>
      </c>
      <c r="I3438" s="444">
        <f t="shared" ca="1" si="150"/>
        <v>-1259315228789.2778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-5247146786.6219912</v>
      </c>
      <c r="L3438" s="444">
        <f t="shared" ca="1" si="149"/>
        <v>-1264562375575.8999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25">
      <c r="G3439" s="459"/>
      <c r="H3439" s="459">
        <v>3432</v>
      </c>
      <c r="I3439" s="444">
        <f t="shared" ca="1" si="150"/>
        <v>-1264562375575.8999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-5269009898.2329159</v>
      </c>
      <c r="L3439" s="444">
        <f t="shared" ca="1" si="149"/>
        <v>-1269831385474.1328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25">
      <c r="G3440" s="459"/>
      <c r="H3440" s="459">
        <v>3433</v>
      </c>
      <c r="I3440" s="444">
        <f t="shared" ca="1" si="150"/>
        <v>-1269831385474.1328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-5290964106.1422195</v>
      </c>
      <c r="L3440" s="444">
        <f t="shared" ca="1" si="149"/>
        <v>-1275122349580.2751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25">
      <c r="G3441" s="459"/>
      <c r="H3441" s="459">
        <v>3434</v>
      </c>
      <c r="I3441" s="444">
        <f t="shared" ca="1" si="150"/>
        <v>-1275122349580.2751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-5313009789.9178133</v>
      </c>
      <c r="L3441" s="444">
        <f t="shared" ca="1" si="149"/>
        <v>-1280435359370.1929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25">
      <c r="G3442" s="459"/>
      <c r="H3442" s="459">
        <v>3435</v>
      </c>
      <c r="I3442" s="444">
        <f t="shared" ca="1" si="150"/>
        <v>-1280435359370.1929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-5335147330.709137</v>
      </c>
      <c r="L3442" s="444">
        <f t="shared" ca="1" si="149"/>
        <v>-1285770506700.9021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25">
      <c r="G3443" s="459"/>
      <c r="H3443" s="459">
        <v>3436</v>
      </c>
      <c r="I3443" s="444">
        <f t="shared" ca="1" si="150"/>
        <v>-1285770506700.9021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-5357377111.2537584</v>
      </c>
      <c r="L3443" s="444">
        <f t="shared" ca="1" si="149"/>
        <v>-1291127883812.1558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25">
      <c r="G3444" s="459"/>
      <c r="H3444" s="459">
        <v>3437</v>
      </c>
      <c r="I3444" s="444">
        <f t="shared" ca="1" si="150"/>
        <v>-1291127883812.1558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-5379699515.8839827</v>
      </c>
      <c r="L3444" s="444">
        <f t="shared" ca="1" si="149"/>
        <v>-1296507583328.0398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25">
      <c r="G3445" s="459"/>
      <c r="H3445" s="459">
        <v>3438</v>
      </c>
      <c r="I3445" s="444">
        <f t="shared" ca="1" si="150"/>
        <v>-1296507583328.0398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-5402114930.5334988</v>
      </c>
      <c r="L3445" s="444">
        <f t="shared" ca="1" si="149"/>
        <v>-1301909698258.5732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25">
      <c r="G3446" s="459"/>
      <c r="H3446" s="459">
        <v>3439</v>
      </c>
      <c r="I3446" s="444">
        <f t="shared" ca="1" si="150"/>
        <v>-1301909698258.5732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-5424623742.7440548</v>
      </c>
      <c r="L3446" s="444">
        <f t="shared" ca="1" si="149"/>
        <v>-1307334322001.3174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25">
      <c r="G3447" s="459"/>
      <c r="H3447" s="459">
        <v>3440</v>
      </c>
      <c r="I3447" s="444">
        <f t="shared" ca="1" si="150"/>
        <v>-1307334322001.3174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-5447226341.6721554</v>
      </c>
      <c r="L3447" s="444">
        <f t="shared" ca="1" si="149"/>
        <v>-1312781548342.9895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25">
      <c r="G3448" s="459"/>
      <c r="H3448" s="459">
        <v>3441</v>
      </c>
      <c r="I3448" s="444">
        <f t="shared" ca="1" si="150"/>
        <v>-1312781548342.9895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-5469923118.0957899</v>
      </c>
      <c r="L3448" s="444">
        <f t="shared" ca="1" si="149"/>
        <v>-1318251471461.0852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25">
      <c r="G3449" s="459"/>
      <c r="H3449" s="459">
        <v>3442</v>
      </c>
      <c r="I3449" s="444">
        <f t="shared" ca="1" si="150"/>
        <v>-1318251471461.0852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-5492714464.4211884</v>
      </c>
      <c r="L3449" s="444">
        <f t="shared" ca="1" si="149"/>
        <v>-1323744185925.5063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25">
      <c r="G3450" s="459"/>
      <c r="H3450" s="459">
        <v>3443</v>
      </c>
      <c r="I3450" s="444">
        <f t="shared" ca="1" si="150"/>
        <v>-1323744185925.5063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-5515600774.6896095</v>
      </c>
      <c r="L3450" s="444">
        <f t="shared" ca="1" si="149"/>
        <v>-1329259786700.196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25">
      <c r="G3451" s="459"/>
      <c r="H3451" s="459">
        <v>3444</v>
      </c>
      <c r="I3451" s="444">
        <f t="shared" ca="1" si="150"/>
        <v>-1329259786700.196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-5538582444.5841503</v>
      </c>
      <c r="L3451" s="444">
        <f t="shared" ca="1" si="149"/>
        <v>-1334798369144.7803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25">
      <c r="G3452" s="459"/>
      <c r="H3452" s="459">
        <v>3445</v>
      </c>
      <c r="I3452" s="444">
        <f t="shared" ca="1" si="150"/>
        <v>-1334798369144.7803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-5561659871.4365845</v>
      </c>
      <c r="L3452" s="444">
        <f t="shared" ca="1" si="149"/>
        <v>-1340360029016.2168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25">
      <c r="G3453" s="459"/>
      <c r="H3453" s="459">
        <v>3446</v>
      </c>
      <c r="I3453" s="444">
        <f t="shared" ca="1" si="150"/>
        <v>-1340360029016.2168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-5584833454.2342367</v>
      </c>
      <c r="L3453" s="444">
        <f t="shared" ca="1" si="149"/>
        <v>-1345944862470.4509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25">
      <c r="G3454" s="459"/>
      <c r="H3454" s="459">
        <v>3447</v>
      </c>
      <c r="I3454" s="444">
        <f t="shared" ca="1" si="150"/>
        <v>-1345944862470.4509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-5608103593.6268787</v>
      </c>
      <c r="L3454" s="444">
        <f t="shared" ca="1" si="149"/>
        <v>-1351552966064.0779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25">
      <c r="G3455" s="459"/>
      <c r="H3455" s="459">
        <v>3448</v>
      </c>
      <c r="I3455" s="444">
        <f t="shared" ca="1" si="150"/>
        <v>-1351552966064.0779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-5631470691.9336576</v>
      </c>
      <c r="L3455" s="444">
        <f t="shared" ca="1" si="149"/>
        <v>-1357184436756.0115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25">
      <c r="G3456" s="459"/>
      <c r="H3456" s="459">
        <v>3449</v>
      </c>
      <c r="I3456" s="444">
        <f t="shared" ca="1" si="150"/>
        <v>-1357184436756.0115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-5654935153.1500473</v>
      </c>
      <c r="L3456" s="444">
        <f t="shared" ca="1" si="149"/>
        <v>-1362839371909.1616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25">
      <c r="G3457" s="459"/>
      <c r="H3457" s="459">
        <v>3450</v>
      </c>
      <c r="I3457" s="444">
        <f t="shared" ca="1" si="150"/>
        <v>-1362839371909.1616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-5678497382.9548397</v>
      </c>
      <c r="L3457" s="444">
        <f t="shared" ca="1" si="149"/>
        <v>-1368517869292.1165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25">
      <c r="G3458" s="459"/>
      <c r="H3458" s="459">
        <v>3451</v>
      </c>
      <c r="I3458" s="444">
        <f t="shared" ca="1" si="150"/>
        <v>-1368517869292.1165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-5702157788.7171516</v>
      </c>
      <c r="L3458" s="444">
        <f t="shared" ca="1" si="149"/>
        <v>-1374220027080.8335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25">
      <c r="G3459" s="459"/>
      <c r="H3459" s="459">
        <v>3452</v>
      </c>
      <c r="I3459" s="444">
        <f t="shared" ca="1" si="150"/>
        <v>-1374220027080.8335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-5725916779.5034733</v>
      </c>
      <c r="L3459" s="444">
        <f t="shared" ca="1" si="149"/>
        <v>-1379945943860.3369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25">
      <c r="G3460" s="459"/>
      <c r="H3460" s="459">
        <v>3453</v>
      </c>
      <c r="I3460" s="444">
        <f t="shared" ca="1" si="150"/>
        <v>-1379945943860.3369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-5749774766.0847368</v>
      </c>
      <c r="L3460" s="444">
        <f t="shared" ca="1" si="149"/>
        <v>-1385695718626.4216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25">
      <c r="G3461" s="459"/>
      <c r="H3461" s="459">
        <v>3454</v>
      </c>
      <c r="I3461" s="444">
        <f t="shared" ca="1" si="150"/>
        <v>-1385695718626.4216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-5773732160.9434233</v>
      </c>
      <c r="L3461" s="444">
        <f t="shared" ca="1" si="149"/>
        <v>-1391469450787.365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25">
      <c r="G3462" s="459"/>
      <c r="H3462" s="459">
        <v>3455</v>
      </c>
      <c r="I3462" s="444">
        <f t="shared" ca="1" si="150"/>
        <v>-1391469450787.365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-5797789378.2806873</v>
      </c>
      <c r="L3462" s="444">
        <f t="shared" ca="1" si="149"/>
        <v>-1397267240165.6458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25">
      <c r="G3463" s="459"/>
      <c r="H3463" s="459">
        <v>3456</v>
      </c>
      <c r="I3463" s="444">
        <f t="shared" ca="1" si="150"/>
        <v>-1397267240165.6458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-5821946834.0235243</v>
      </c>
      <c r="L3463" s="444">
        <f t="shared" ca="1" si="149"/>
        <v>-1403089186999.6692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25">
      <c r="G3464" s="459"/>
      <c r="H3464" s="459">
        <v>3457</v>
      </c>
      <c r="I3464" s="444">
        <f t="shared" ca="1" si="150"/>
        <v>-1403089186999.6692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-5846204945.831955</v>
      </c>
      <c r="L3464" s="444">
        <f t="shared" ca="1" si="149"/>
        <v>-1408935391945.5012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25">
      <c r="G3465" s="459"/>
      <c r="H3465" s="459">
        <v>3458</v>
      </c>
      <c r="I3465" s="444">
        <f t="shared" ca="1" si="150"/>
        <v>-1408935391945.5012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-5870564133.1062546</v>
      </c>
      <c r="L3465" s="444">
        <f t="shared" ca="1" si="149"/>
        <v>-1414805956078.6074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25">
      <c r="G3466" s="459"/>
      <c r="H3466" s="459">
        <v>3459</v>
      </c>
      <c r="I3466" s="444">
        <f t="shared" ca="1" si="150"/>
        <v>-1414805956078.6074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-5895024816.9941978</v>
      </c>
      <c r="L3466" s="444">
        <f t="shared" ca="1" si="149"/>
        <v>-1420700980895.6016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25">
      <c r="G3467" s="459"/>
      <c r="H3467" s="459">
        <v>3460</v>
      </c>
      <c r="I3467" s="444">
        <f t="shared" ca="1" si="150"/>
        <v>-1420700980895.6016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-5919587420.3983402</v>
      </c>
      <c r="L3467" s="444">
        <f t="shared" ca="1" si="149"/>
        <v>-1426620568316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25">
      <c r="G3468" s="459"/>
      <c r="H3468" s="459">
        <v>3461</v>
      </c>
      <c r="I3468" s="444">
        <f t="shared" ca="1" si="150"/>
        <v>-1426620568316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-5944252367.9833336</v>
      </c>
      <c r="L3468" s="444">
        <f t="shared" ca="1" si="149"/>
        <v>-1432564820683.9834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25">
      <c r="G3469" s="459"/>
      <c r="H3469" s="459">
        <v>3462</v>
      </c>
      <c r="I3469" s="444">
        <f t="shared" ca="1" si="150"/>
        <v>-1432564820683.9834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-5969020086.1832638</v>
      </c>
      <c r="L3469" s="444">
        <f t="shared" ca="1" si="149"/>
        <v>-1438533840770.1667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25">
      <c r="G3470" s="459"/>
      <c r="H3470" s="459">
        <v>3463</v>
      </c>
      <c r="I3470" s="444">
        <f t="shared" ca="1" si="150"/>
        <v>-1438533840770.1667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-5993891003.2090282</v>
      </c>
      <c r="L3470" s="444">
        <f t="shared" ca="1" si="149"/>
        <v>-1444527731773.3757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25">
      <c r="G3471" s="459"/>
      <c r="H3471" s="459">
        <v>3464</v>
      </c>
      <c r="I3471" s="444">
        <f t="shared" ca="1" si="150"/>
        <v>-1444527731773.3757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-6018865549.0557318</v>
      </c>
      <c r="L3471" s="444">
        <f t="shared" ca="1" si="149"/>
        <v>-1450546597322.4314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25">
      <c r="G3472" s="459"/>
      <c r="H3472" s="459">
        <v>3465</v>
      </c>
      <c r="I3472" s="444">
        <f t="shared" ca="1" si="150"/>
        <v>-1450546597322.4314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-6043944155.5101309</v>
      </c>
      <c r="L3472" s="444">
        <f t="shared" ca="1" si="149"/>
        <v>-1456590541477.9414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25">
      <c r="G3473" s="459"/>
      <c r="H3473" s="459">
        <v>3466</v>
      </c>
      <c r="I3473" s="444">
        <f t="shared" ca="1" si="150"/>
        <v>-1456590541477.9414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-6069127256.1580887</v>
      </c>
      <c r="L3473" s="444">
        <f t="shared" ca="1" si="149"/>
        <v>-1462659668734.0996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25">
      <c r="G3474" s="459"/>
      <c r="H3474" s="459">
        <v>3467</v>
      </c>
      <c r="I3474" s="444">
        <f t="shared" ca="1" si="150"/>
        <v>-1462659668734.0996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-6094415286.3920813</v>
      </c>
      <c r="L3474" s="444">
        <f t="shared" ca="1" si="149"/>
        <v>-1468754084020.4917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25">
      <c r="G3475" s="459"/>
      <c r="H3475" s="459">
        <v>3468</v>
      </c>
      <c r="I3475" s="444">
        <f t="shared" ca="1" si="150"/>
        <v>-1468754084020.4917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-6119808683.4187155</v>
      </c>
      <c r="L3475" s="444">
        <f t="shared" ca="1" si="149"/>
        <v>-1474873892703.9104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25">
      <c r="G3476" s="459"/>
      <c r="H3476" s="459">
        <v>3469</v>
      </c>
      <c r="I3476" s="444">
        <f t="shared" ca="1" si="150"/>
        <v>-1474873892703.9104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-6145307886.2662935</v>
      </c>
      <c r="L3476" s="444">
        <f t="shared" ca="1" si="149"/>
        <v>-1481019200590.1768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25">
      <c r="G3477" s="459"/>
      <c r="H3477" s="459">
        <v>3470</v>
      </c>
      <c r="I3477" s="444">
        <f t="shared" ca="1" si="150"/>
        <v>-1481019200590.1768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-6170913335.7924032</v>
      </c>
      <c r="L3477" s="444">
        <f t="shared" ca="1" si="149"/>
        <v>-1487190113925.9692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25">
      <c r="G3478" s="459"/>
      <c r="H3478" s="459">
        <v>3471</v>
      </c>
      <c r="I3478" s="444">
        <f t="shared" ca="1" si="150"/>
        <v>-1487190113925.9692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-6196625474.6915388</v>
      </c>
      <c r="L3478" s="444">
        <f t="shared" ca="1" si="149"/>
        <v>-1493386739400.6609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25">
      <c r="G3479" s="459"/>
      <c r="H3479" s="459">
        <v>3472</v>
      </c>
      <c r="I3479" s="444">
        <f t="shared" ca="1" si="150"/>
        <v>-1493386739400.6609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-6222444747.5027533</v>
      </c>
      <c r="L3479" s="444">
        <f t="shared" ca="1" si="149"/>
        <v>-1499609184148.1636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25">
      <c r="G3480" s="459"/>
      <c r="H3480" s="459">
        <v>3473</v>
      </c>
      <c r="I3480" s="444">
        <f t="shared" ca="1" si="150"/>
        <v>-1499609184148.1636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-6248371600.6173477</v>
      </c>
      <c r="L3480" s="444">
        <f t="shared" ca="1" si="149"/>
        <v>-1505857555748.781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25">
      <c r="G3481" s="459"/>
      <c r="H3481" s="459">
        <v>3474</v>
      </c>
      <c r="I3481" s="444">
        <f t="shared" ca="1" si="150"/>
        <v>-1505857555748.781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-6274406482.2865877</v>
      </c>
      <c r="L3481" s="444">
        <f t="shared" ca="1" si="149"/>
        <v>-1512131962231.0676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25">
      <c r="G3482" s="459"/>
      <c r="H3482" s="459">
        <v>3475</v>
      </c>
      <c r="I3482" s="444">
        <f t="shared" ca="1" si="150"/>
        <v>-1512131962231.0676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-6300549842.6294479</v>
      </c>
      <c r="L3482" s="444">
        <f t="shared" ca="1" si="149"/>
        <v>-1518432512073.697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25">
      <c r="G3483" s="459"/>
      <c r="H3483" s="459">
        <v>3476</v>
      </c>
      <c r="I3483" s="444">
        <f t="shared" ca="1" si="150"/>
        <v>-1518432512073.697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-6326802133.6404037</v>
      </c>
      <c r="L3483" s="444">
        <f t="shared" ca="1" si="149"/>
        <v>-1524759314207.3374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25">
      <c r="G3484" s="459"/>
      <c r="H3484" s="459">
        <v>3477</v>
      </c>
      <c r="I3484" s="444">
        <f t="shared" ca="1" si="150"/>
        <v>-1524759314207.3374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-6353163809.1972389</v>
      </c>
      <c r="L3484" s="444">
        <f t="shared" ca="1" si="149"/>
        <v>-1531112478016.5347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25">
      <c r="G3485" s="459"/>
      <c r="H3485" s="459">
        <v>3478</v>
      </c>
      <c r="I3485" s="444">
        <f t="shared" ca="1" si="150"/>
        <v>-1531112478016.5347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-6379635325.0688944</v>
      </c>
      <c r="L3485" s="444">
        <f t="shared" ca="1" si="149"/>
        <v>-1537492113341.6035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25">
      <c r="G3486" s="459"/>
      <c r="H3486" s="459">
        <v>3479</v>
      </c>
      <c r="I3486" s="444">
        <f t="shared" ca="1" si="150"/>
        <v>-1537492113341.6035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-6406217138.9233475</v>
      </c>
      <c r="L3486" s="444">
        <f t="shared" ca="1" si="149"/>
        <v>-1543898330480.5269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25">
      <c r="G3487" s="459"/>
      <c r="H3487" s="459">
        <v>3480</v>
      </c>
      <c r="I3487" s="444">
        <f t="shared" ca="1" si="150"/>
        <v>-1543898330480.5269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-6432909710.3355284</v>
      </c>
      <c r="L3487" s="444">
        <f t="shared" ca="1" si="149"/>
        <v>-1550331240190.8623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25">
      <c r="G3488" s="459"/>
      <c r="H3488" s="459">
        <v>3481</v>
      </c>
      <c r="I3488" s="444">
        <f t="shared" ca="1" si="150"/>
        <v>-1550331240190.8623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-6459713500.7952595</v>
      </c>
      <c r="L3488" s="444">
        <f t="shared" ca="1" si="149"/>
        <v>-1556790953691.6575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25">
      <c r="G3489" s="459"/>
      <c r="H3489" s="459">
        <v>3482</v>
      </c>
      <c r="I3489" s="444">
        <f t="shared" ca="1" si="150"/>
        <v>-1556790953691.6575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-6486628973.7152395</v>
      </c>
      <c r="L3489" s="444">
        <f t="shared" ca="1" si="149"/>
        <v>-1563277582665.3728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25">
      <c r="G3490" s="459"/>
      <c r="H3490" s="459">
        <v>3483</v>
      </c>
      <c r="I3490" s="444">
        <f t="shared" ca="1" si="150"/>
        <v>-1563277582665.3728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-6513656594.4390535</v>
      </c>
      <c r="L3490" s="444">
        <f t="shared" ca="1" si="149"/>
        <v>-1569791239259.8118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25">
      <c r="G3491" s="459"/>
      <c r="H3491" s="459">
        <v>3484</v>
      </c>
      <c r="I3491" s="444">
        <f t="shared" ca="1" si="150"/>
        <v>-1569791239259.8118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-6540796830.2492161</v>
      </c>
      <c r="L3491" s="444">
        <f t="shared" ca="1" si="149"/>
        <v>-1576332036090.061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25">
      <c r="G3492" s="459"/>
      <c r="H3492" s="459">
        <v>3485</v>
      </c>
      <c r="I3492" s="444">
        <f t="shared" ca="1" si="150"/>
        <v>-1576332036090.061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-6568050150.3752546</v>
      </c>
      <c r="L3492" s="444">
        <f t="shared" ca="1" si="149"/>
        <v>-1582900086240.4363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25">
      <c r="G3493" s="459"/>
      <c r="H3493" s="459">
        <v>3486</v>
      </c>
      <c r="I3493" s="444">
        <f t="shared" ca="1" si="150"/>
        <v>-1582900086240.4363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-6595417026.0018177</v>
      </c>
      <c r="L3493" s="444">
        <f t="shared" ca="1" si="149"/>
        <v>-1589495503266.438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25">
      <c r="G3494" s="459"/>
      <c r="H3494" s="459">
        <v>3487</v>
      </c>
      <c r="I3494" s="444">
        <f t="shared" ca="1" si="150"/>
        <v>-1589495503266.438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-6622897930.276825</v>
      </c>
      <c r="L3494" s="444">
        <f t="shared" ca="1" si="149"/>
        <v>-1596118401196.7148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25">
      <c r="G3495" s="459"/>
      <c r="H3495" s="459">
        <v>3488</v>
      </c>
      <c r="I3495" s="444">
        <f t="shared" ca="1" si="150"/>
        <v>-1596118401196.7148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-6650493338.3196449</v>
      </c>
      <c r="L3495" s="444">
        <f t="shared" ca="1" si="149"/>
        <v>-1602768894535.0344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25">
      <c r="G3496" s="459"/>
      <c r="H3496" s="459">
        <v>3489</v>
      </c>
      <c r="I3496" s="444">
        <f t="shared" ca="1" si="150"/>
        <v>-1602768894535.0344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-6678203727.22931</v>
      </c>
      <c r="L3496" s="444">
        <f t="shared" ca="1" si="149"/>
        <v>-1609447098262.2637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25">
      <c r="G3497" s="459"/>
      <c r="H3497" s="459">
        <v>3490</v>
      </c>
      <c r="I3497" s="444">
        <f t="shared" ca="1" si="150"/>
        <v>-1609447098262.2637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-6706029576.0927649</v>
      </c>
      <c r="L3497" s="444">
        <f t="shared" ca="1" si="149"/>
        <v>-1616153127838.3564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25">
      <c r="G3498" s="459"/>
      <c r="H3498" s="459">
        <v>3491</v>
      </c>
      <c r="I3498" s="444">
        <f t="shared" ca="1" si="150"/>
        <v>-1616153127838.3564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-6733971365.9931517</v>
      </c>
      <c r="L3498" s="444">
        <f t="shared" ca="1" si="149"/>
        <v>-1622887099204.3496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25">
      <c r="G3499" s="459"/>
      <c r="H3499" s="459">
        <v>3492</v>
      </c>
      <c r="I3499" s="444">
        <f t="shared" ca="1" si="150"/>
        <v>-1622887099204.3496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-6762029580.0181236</v>
      </c>
      <c r="L3499" s="444">
        <f t="shared" ca="1" si="149"/>
        <v>-1629649128784.3677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25">
      <c r="G3500" s="459"/>
      <c r="H3500" s="459">
        <v>3493</v>
      </c>
      <c r="I3500" s="444">
        <f t="shared" ca="1" si="150"/>
        <v>-1629649128784.3677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-6790204703.268199</v>
      </c>
      <c r="L3500" s="444">
        <f t="shared" ca="1" si="149"/>
        <v>-1636439333487.636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25">
      <c r="G3501" s="459"/>
      <c r="H3501" s="459">
        <v>3494</v>
      </c>
      <c r="I3501" s="444">
        <f t="shared" ca="1" si="150"/>
        <v>-1636439333487.636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-6818497222.8651495</v>
      </c>
      <c r="L3501" s="444">
        <f t="shared" ca="1" si="149"/>
        <v>-1643257830710.5012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25">
      <c r="G3502" s="459"/>
      <c r="H3502" s="459">
        <v>3495</v>
      </c>
      <c r="I3502" s="444">
        <f t="shared" ca="1" si="150"/>
        <v>-1643257830710.5012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-6846907627.9604216</v>
      </c>
      <c r="L3502" s="444">
        <f t="shared" ca="1" si="149"/>
        <v>-1650104738338.4617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25">
      <c r="G3503" s="459"/>
      <c r="H3503" s="459">
        <v>3496</v>
      </c>
      <c r="I3503" s="444">
        <f t="shared" ca="1" si="150"/>
        <v>-1650104738338.4617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-6875436409.7435904</v>
      </c>
      <c r="L3503" s="444">
        <f t="shared" ca="1" si="149"/>
        <v>-1656980174748.2053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25">
      <c r="G3504" s="459"/>
      <c r="H3504" s="459">
        <v>3497</v>
      </c>
      <c r="I3504" s="444">
        <f t="shared" ca="1" si="150"/>
        <v>-1656980174748.2053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-6904084061.4508553</v>
      </c>
      <c r="L3504" s="444">
        <f t="shared" ca="1" si="149"/>
        <v>-1663884258809.6563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25">
      <c r="G3505" s="459"/>
      <c r="H3505" s="459">
        <v>3498</v>
      </c>
      <c r="I3505" s="444">
        <f t="shared" ca="1" si="150"/>
        <v>-1663884258809.6563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-6932851078.3735676</v>
      </c>
      <c r="L3505" s="444">
        <f t="shared" ca="1" si="149"/>
        <v>-1670817109888.0298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25">
      <c r="G3506" s="459"/>
      <c r="H3506" s="459">
        <v>3499</v>
      </c>
      <c r="I3506" s="444">
        <f t="shared" ca="1" si="150"/>
        <v>-1670817109888.0298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-6961737957.8667908</v>
      </c>
      <c r="L3506" s="444">
        <f t="shared" ca="1" si="149"/>
        <v>-1677778847845.8965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25">
      <c r="G3507" s="459"/>
      <c r="H3507" s="459">
        <v>3500</v>
      </c>
      <c r="I3507" s="444">
        <f t="shared" ca="1" si="150"/>
        <v>-1677778847845.8965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-6990745199.3579016</v>
      </c>
      <c r="L3507" s="444">
        <f t="shared" ca="1" si="149"/>
        <v>-1684769593045.2544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25">
      <c r="G3508" s="459"/>
      <c r="H3508" s="459">
        <v>3501</v>
      </c>
      <c r="I3508" s="444">
        <f t="shared" ca="1" si="150"/>
        <v>-1684769593045.2544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-7019873304.3552265</v>
      </c>
      <c r="L3508" s="444">
        <f t="shared" ca="1" si="149"/>
        <v>-1691789466349.6096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25">
      <c r="G3509" s="459"/>
      <c r="H3509" s="459">
        <v>3502</v>
      </c>
      <c r="I3509" s="444">
        <f t="shared" ca="1" si="150"/>
        <v>-1691789466349.6096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-7049122776.456707</v>
      </c>
      <c r="L3509" s="444">
        <f t="shared" ca="1" si="149"/>
        <v>-1698838589126.0664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25">
      <c r="G3510" s="459"/>
      <c r="H3510" s="459">
        <v>3503</v>
      </c>
      <c r="I3510" s="444">
        <f t="shared" ca="1" si="150"/>
        <v>-1698838589126.0664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-7078494121.3586102</v>
      </c>
      <c r="L3510" s="444">
        <f t="shared" ca="1" si="149"/>
        <v>-1705917083247.425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25">
      <c r="G3511" s="459"/>
      <c r="H3511" s="459">
        <v>3504</v>
      </c>
      <c r="I3511" s="444">
        <f t="shared" ca="1" si="150"/>
        <v>-1705917083247.425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-7107987846.8642712</v>
      </c>
      <c r="L3511" s="444">
        <f t="shared" ca="1" si="149"/>
        <v>-1713025071094.2893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25">
      <c r="G3512" s="459"/>
      <c r="H3512" s="459">
        <v>3505</v>
      </c>
      <c r="I3512" s="444">
        <f t="shared" ca="1" si="150"/>
        <v>-1713025071094.2893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-7137604462.8928728</v>
      </c>
      <c r="L3512" s="444">
        <f t="shared" ca="1" si="149"/>
        <v>-1720162675557.1821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25">
      <c r="G3513" s="459"/>
      <c r="H3513" s="459">
        <v>3506</v>
      </c>
      <c r="I3513" s="444">
        <f t="shared" ca="1" si="150"/>
        <v>-1720162675557.1821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-7167344481.4882584</v>
      </c>
      <c r="L3513" s="444">
        <f t="shared" ca="1" si="149"/>
        <v>-1727330020038.6704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25">
      <c r="G3514" s="459"/>
      <c r="H3514" s="459">
        <v>3507</v>
      </c>
      <c r="I3514" s="444">
        <f t="shared" ca="1" si="150"/>
        <v>-1727330020038.6704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-7197208416.8277931</v>
      </c>
      <c r="L3514" s="444">
        <f t="shared" ca="1" si="149"/>
        <v>-1734527228455.4983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25">
      <c r="G3515" s="459"/>
      <c r="H3515" s="459">
        <v>3508</v>
      </c>
      <c r="I3515" s="444">
        <f t="shared" ca="1" si="150"/>
        <v>-1734527228455.4983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-7227196785.2312431</v>
      </c>
      <c r="L3515" s="444">
        <f t="shared" ca="1" si="149"/>
        <v>-1741754425240.7295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25">
      <c r="G3516" s="459"/>
      <c r="H3516" s="459">
        <v>3509</v>
      </c>
      <c r="I3516" s="444">
        <f t="shared" ca="1" si="150"/>
        <v>-1741754425240.7295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-7257310105.1697054</v>
      </c>
      <c r="L3516" s="444">
        <f t="shared" ca="1" si="149"/>
        <v>-1749011735345.8992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25">
      <c r="G3517" s="459"/>
      <c r="H3517" s="459">
        <v>3510</v>
      </c>
      <c r="I3517" s="444">
        <f t="shared" ca="1" si="150"/>
        <v>-1749011735345.8992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-7287548897.27458</v>
      </c>
      <c r="L3517" s="444">
        <f t="shared" ca="1" si="149"/>
        <v>-1756299284243.1738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25">
      <c r="G3518" s="459"/>
      <c r="H3518" s="459">
        <v>3511</v>
      </c>
      <c r="I3518" s="444">
        <f t="shared" ca="1" si="150"/>
        <v>-1756299284243.1738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-7317913684.3465567</v>
      </c>
      <c r="L3518" s="444">
        <f t="shared" ca="1" si="149"/>
        <v>-1763617197927.5203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25">
      <c r="G3519" s="459"/>
      <c r="H3519" s="459">
        <v>3512</v>
      </c>
      <c r="I3519" s="444">
        <f t="shared" ca="1" si="150"/>
        <v>-1763617197927.5203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-7348404991.3646679</v>
      </c>
      <c r="L3519" s="444">
        <f t="shared" ca="1" si="149"/>
        <v>-1770965602918.885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25">
      <c r="G3520" s="459"/>
      <c r="H3520" s="459">
        <v>3513</v>
      </c>
      <c r="I3520" s="444">
        <f t="shared" ca="1" si="150"/>
        <v>-1770965602918.885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-7379023345.4953527</v>
      </c>
      <c r="L3520" s="444">
        <f t="shared" ca="1" si="149"/>
        <v>-1778344626264.3804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25">
      <c r="G3521" s="459"/>
      <c r="H3521" s="459">
        <v>3514</v>
      </c>
      <c r="I3521" s="444">
        <f t="shared" ca="1" si="150"/>
        <v>-1778344626264.3804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-7409769276.1015844</v>
      </c>
      <c r="L3521" s="444">
        <f t="shared" ca="1" si="149"/>
        <v>-1785754395540.4819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25">
      <c r="G3522" s="459"/>
      <c r="H3522" s="459">
        <v>3515</v>
      </c>
      <c r="I3522" s="444">
        <f t="shared" ca="1" si="150"/>
        <v>-1785754395540.4819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-7440643314.7520075</v>
      </c>
      <c r="L3522" s="444">
        <f t="shared" ca="1" si="149"/>
        <v>-1793195038855.2339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25">
      <c r="G3523" s="459"/>
      <c r="H3523" s="459">
        <v>3516</v>
      </c>
      <c r="I3523" s="444">
        <f t="shared" ca="1" si="150"/>
        <v>-1793195038855.2339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-7471645995.2301407</v>
      </c>
      <c r="L3523" s="444">
        <f t="shared" ca="1" si="149"/>
        <v>-1800666684850.4641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25">
      <c r="G3524" s="459"/>
      <c r="H3524" s="459">
        <v>3517</v>
      </c>
      <c r="I3524" s="444">
        <f t="shared" ca="1" si="150"/>
        <v>-1800666684850.4641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-7502777853.5436001</v>
      </c>
      <c r="L3524" s="444">
        <f t="shared" ca="1" si="149"/>
        <v>-1808169462704.0078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25">
      <c r="G3525" s="459"/>
      <c r="H3525" s="459">
        <v>3518</v>
      </c>
      <c r="I3525" s="444">
        <f t="shared" ca="1" si="150"/>
        <v>-1808169462704.0078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-7534039427.9333658</v>
      </c>
      <c r="L3525" s="444">
        <f t="shared" ca="1" si="149"/>
        <v>-1815703502131.9412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25">
      <c r="G3526" s="459"/>
      <c r="H3526" s="459">
        <v>3519</v>
      </c>
      <c r="I3526" s="444">
        <f t="shared" ca="1" si="150"/>
        <v>-1815703502131.9412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-7565431258.8830881</v>
      </c>
      <c r="L3526" s="444">
        <f t="shared" ca="1" si="149"/>
        <v>-1823268933390.8242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25">
      <c r="G3527" s="459"/>
      <c r="H3527" s="459">
        <v>3520</v>
      </c>
      <c r="I3527" s="444">
        <f t="shared" ca="1" si="150"/>
        <v>-1823268933390.8242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-7596953889.1284342</v>
      </c>
      <c r="L3527" s="444">
        <f t="shared" ca="1" si="149"/>
        <v>-1830865887279.9526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25">
      <c r="G3528" s="459"/>
      <c r="H3528" s="459">
        <v>3521</v>
      </c>
      <c r="I3528" s="444">
        <f t="shared" ca="1" si="150"/>
        <v>-1830865887279.9526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-7628607863.6664705</v>
      </c>
      <c r="L3528" s="444">
        <f t="shared" ca="1" si="149"/>
        <v>-1838494495143.6191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25">
      <c r="G3529" s="459"/>
      <c r="H3529" s="459">
        <v>3522</v>
      </c>
      <c r="I3529" s="444">
        <f t="shared" ca="1" si="150"/>
        <v>-1838494495143.6191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-7660393729.7650805</v>
      </c>
      <c r="L3529" s="444">
        <f t="shared" ca="1" si="149"/>
        <v>-1846154888873.3843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25">
      <c r="G3530" s="459"/>
      <c r="H3530" s="459">
        <v>3523</v>
      </c>
      <c r="I3530" s="444">
        <f t="shared" ca="1" si="150"/>
        <v>-1846154888873.3843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-7692312036.972434</v>
      </c>
      <c r="L3530" s="444">
        <f t="shared" ca="1" si="149"/>
        <v>-1853847200910.3567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25">
      <c r="G3531" s="459"/>
      <c r="H3531" s="459">
        <v>3524</v>
      </c>
      <c r="I3531" s="444">
        <f t="shared" ca="1" si="150"/>
        <v>-1853847200910.3567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-7724363337.1264858</v>
      </c>
      <c r="L3531" s="444">
        <f t="shared" ca="1" si="149"/>
        <v>-1861571564247.4832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25">
      <c r="G3532" s="459"/>
      <c r="H3532" s="459">
        <v>3525</v>
      </c>
      <c r="I3532" s="444">
        <f t="shared" ca="1" si="150"/>
        <v>-1861571564247.4832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-7756548184.3645144</v>
      </c>
      <c r="L3532" s="444">
        <f t="shared" ca="1" si="149"/>
        <v>-1869328112431.8477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25">
      <c r="G3533" s="459"/>
      <c r="H3533" s="459">
        <v>3526</v>
      </c>
      <c r="I3533" s="444">
        <f t="shared" ca="1" si="150"/>
        <v>-1869328112431.8477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-7788867135.1326981</v>
      </c>
      <c r="L3533" s="444">
        <f t="shared" ca="1" si="149"/>
        <v>-1877116979566.9805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25">
      <c r="G3534" s="459"/>
      <c r="H3534" s="459">
        <v>3527</v>
      </c>
      <c r="I3534" s="444">
        <f t="shared" ca="1" si="150"/>
        <v>-1877116979566.9805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-7821320748.1957521</v>
      </c>
      <c r="L3534" s="444">
        <f t="shared" ca="1" si="149"/>
        <v>-1884938300315.1763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25">
      <c r="G3535" s="459"/>
      <c r="H3535" s="459">
        <v>3528</v>
      </c>
      <c r="I3535" s="444">
        <f t="shared" ca="1" si="150"/>
        <v>-1884938300315.1763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-7853909584.6465664</v>
      </c>
      <c r="L3535" s="444">
        <f t="shared" ca="1" si="149"/>
        <v>-1892792209899.8228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25">
      <c r="G3536" s="459"/>
      <c r="H3536" s="459">
        <v>3529</v>
      </c>
      <c r="I3536" s="444">
        <f t="shared" ca="1" si="150"/>
        <v>-1892792209899.8228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-7886634207.9159279</v>
      </c>
      <c r="L3536" s="444">
        <f t="shared" ca="1" si="149"/>
        <v>-1900678844107.7388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25">
      <c r="G3537" s="459"/>
      <c r="H3537" s="459">
        <v>3530</v>
      </c>
      <c r="I3537" s="444">
        <f t="shared" ca="1" si="150"/>
        <v>-1900678844107.7388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-7919495183.7822447</v>
      </c>
      <c r="L3537" s="444">
        <f t="shared" ca="1" si="149"/>
        <v>-1908598339291.521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25">
      <c r="G3538" s="459"/>
      <c r="H3538" s="459">
        <v>3531</v>
      </c>
      <c r="I3538" s="444">
        <f t="shared" ca="1" si="150"/>
        <v>-1908598339291.521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-7952493080.3813372</v>
      </c>
      <c r="L3538" s="444">
        <f t="shared" ca="1" si="149"/>
        <v>-1916550832371.9023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25">
      <c r="G3539" s="459"/>
      <c r="H3539" s="459">
        <v>3532</v>
      </c>
      <c r="I3539" s="444">
        <f t="shared" ca="1" si="150"/>
        <v>-1916550832371.9023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-7985628468.21626</v>
      </c>
      <c r="L3539" s="444">
        <f t="shared" ca="1" si="149"/>
        <v>-1924536460840.1187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25">
      <c r="G3540" s="459"/>
      <c r="H3540" s="459">
        <v>3533</v>
      </c>
      <c r="I3540" s="444">
        <f t="shared" ca="1" si="150"/>
        <v>-1924536460840.1187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-8018901920.16716</v>
      </c>
      <c r="L3540" s="444">
        <f t="shared" ca="1" si="149"/>
        <v>-1932555362760.2859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25">
      <c r="G3541" s="459"/>
      <c r="H3541" s="459">
        <v>3534</v>
      </c>
      <c r="I3541" s="444">
        <f t="shared" ca="1" si="150"/>
        <v>-1932555362760.2859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-8052314011.5011911</v>
      </c>
      <c r="L3541" s="444">
        <f t="shared" ca="1" si="149"/>
        <v>-1940607676771.7871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25">
      <c r="G3542" s="459"/>
      <c r="H3542" s="459">
        <v>3535</v>
      </c>
      <c r="I3542" s="444">
        <f t="shared" ca="1" si="150"/>
        <v>-1940607676771.7871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-8085865319.8824463</v>
      </c>
      <c r="L3542" s="444">
        <f t="shared" ca="1" si="149"/>
        <v>-1948693542091.6694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25">
      <c r="G3543" s="459"/>
      <c r="H3543" s="459">
        <v>3536</v>
      </c>
      <c r="I3543" s="444">
        <f t="shared" ca="1" si="150"/>
        <v>-1948693542091.6694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-8119556425.3819551</v>
      </c>
      <c r="L3543" s="444">
        <f t="shared" ca="1" si="149"/>
        <v>-1956813098517.0513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25">
      <c r="G3544" s="459"/>
      <c r="H3544" s="459">
        <v>3537</v>
      </c>
      <c r="I3544" s="444">
        <f t="shared" ca="1" si="150"/>
        <v>-1956813098517.0513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-8153387910.4877129</v>
      </c>
      <c r="L3544" s="444">
        <f t="shared" ca="1" si="149"/>
        <v>-1964966486427.5391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25">
      <c r="G3545" s="459"/>
      <c r="H3545" s="459">
        <v>3538</v>
      </c>
      <c r="I3545" s="444">
        <f t="shared" ca="1" si="150"/>
        <v>-1964966486427.5391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-8187360360.1147451</v>
      </c>
      <c r="L3545" s="444">
        <f t="shared" ca="1" si="149"/>
        <v>-1973153846787.6538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25">
      <c r="G3546" s="459"/>
      <c r="H3546" s="459">
        <v>3539</v>
      </c>
      <c r="I3546" s="444">
        <f t="shared" ca="1" si="150"/>
        <v>-1973153846787.6538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-8221474361.6152239</v>
      </c>
      <c r="L3546" s="444">
        <f t="shared" ca="1" si="149"/>
        <v>-1981375321149.269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25">
      <c r="G3547" s="459"/>
      <c r="H3547" s="459">
        <v>3540</v>
      </c>
      <c r="I3547" s="444">
        <f t="shared" ca="1" si="150"/>
        <v>-1981375321149.269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-8255730504.7886209</v>
      </c>
      <c r="L3547" s="444">
        <f t="shared" ca="1" si="149"/>
        <v>-1989631051654.0576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25">
      <c r="G3548" s="459"/>
      <c r="H3548" s="459">
        <v>3541</v>
      </c>
      <c r="I3548" s="444">
        <f t="shared" ca="1" si="150"/>
        <v>-1989631051654.0576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-8290129381.8919058</v>
      </c>
      <c r="L3548" s="444">
        <f t="shared" ca="1" si="149"/>
        <v>-1997921181035.9495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25">
      <c r="G3549" s="459"/>
      <c r="H3549" s="459">
        <v>3542</v>
      </c>
      <c r="I3549" s="444">
        <f t="shared" ca="1" si="150"/>
        <v>-1997921181035.9495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-8324671587.6497879</v>
      </c>
      <c r="L3549" s="444">
        <f t="shared" ca="1" si="149"/>
        <v>-2006245852623.5994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25">
      <c r="G3550" s="459"/>
      <c r="H3550" s="459">
        <v>3543</v>
      </c>
      <c r="I3550" s="444">
        <f t="shared" ca="1" si="150"/>
        <v>-2006245852623.5994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-8359357719.2649975</v>
      </c>
      <c r="L3550" s="444">
        <f t="shared" ca="1" si="149"/>
        <v>-2014605210342.8643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25">
      <c r="G3551" s="459"/>
      <c r="H3551" s="459">
        <v>3544</v>
      </c>
      <c r="I3551" s="444">
        <f t="shared" ca="1" si="150"/>
        <v>-2014605210342.8643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-8394188376.4286013</v>
      </c>
      <c r="L3551" s="444">
        <f t="shared" ca="1" si="149"/>
        <v>-2022999398719.293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25">
      <c r="G3552" s="459"/>
      <c r="H3552" s="459">
        <v>3545</v>
      </c>
      <c r="I3552" s="444">
        <f t="shared" ca="1" si="150"/>
        <v>-2022999398719.293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-8429164161.3303871</v>
      </c>
      <c r="L3552" s="444">
        <f t="shared" ca="1" si="149"/>
        <v>-2031428562880.6233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25">
      <c r="G3553" s="459"/>
      <c r="H3553" s="459">
        <v>3546</v>
      </c>
      <c r="I3553" s="444">
        <f t="shared" ca="1" si="150"/>
        <v>-2031428562880.6233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-8464285678.6692638</v>
      </c>
      <c r="L3553" s="444">
        <f t="shared" ca="1" si="149"/>
        <v>-2039892848559.2925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25">
      <c r="G3554" s="459"/>
      <c r="H3554" s="459">
        <v>3547</v>
      </c>
      <c r="I3554" s="444">
        <f t="shared" ca="1" si="150"/>
        <v>-2039892848559.2925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-8499553535.6637182</v>
      </c>
      <c r="L3554" s="444">
        <f t="shared" ca="1" si="149"/>
        <v>-2048392402094.9563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25">
      <c r="G3555" s="459"/>
      <c r="H3555" s="459">
        <v>3548</v>
      </c>
      <c r="I3555" s="444">
        <f t="shared" ca="1" si="150"/>
        <v>-2048392402094.9563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-8534968342.0623178</v>
      </c>
      <c r="L3555" s="444">
        <f t="shared" ca="1" si="149"/>
        <v>-2056927370437.0186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25">
      <c r="G3556" s="459"/>
      <c r="H3556" s="459">
        <v>3549</v>
      </c>
      <c r="I3556" s="444">
        <f t="shared" ca="1" si="150"/>
        <v>-2056927370437.0186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-8570530710.1542435</v>
      </c>
      <c r="L3556" s="444">
        <f t="shared" ca="1" si="149"/>
        <v>-2065497901147.1729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25">
      <c r="G3557" s="459"/>
      <c r="H3557" s="459">
        <v>3550</v>
      </c>
      <c r="I3557" s="444">
        <f t="shared" ca="1" si="150"/>
        <v>-2065497901147.1729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-8606241254.7798862</v>
      </c>
      <c r="L3557" s="444">
        <f t="shared" ca="1" si="149"/>
        <v>-2074104142401.9526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25">
      <c r="G3558" s="459"/>
      <c r="H3558" s="459">
        <v>3551</v>
      </c>
      <c r="I3558" s="444">
        <f t="shared" ca="1" si="150"/>
        <v>-2074104142401.9526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-8642100593.3414707</v>
      </c>
      <c r="L3558" s="444">
        <f t="shared" ca="1" si="149"/>
        <v>-2082746242995.2942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25">
      <c r="G3559" s="459"/>
      <c r="H3559" s="459">
        <v>3552</v>
      </c>
      <c r="I3559" s="444">
        <f t="shared" ca="1" si="150"/>
        <v>-2082746242995.2942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-8678109345.8137245</v>
      </c>
      <c r="L3559" s="444">
        <f t="shared" ca="1" si="149"/>
        <v>-2091424352341.1079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25">
      <c r="G3560" s="459"/>
      <c r="H3560" s="459">
        <v>3553</v>
      </c>
      <c r="I3560" s="444">
        <f t="shared" ca="1" si="150"/>
        <v>-2091424352341.1079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-8714268134.7546158</v>
      </c>
      <c r="L3560" s="444">
        <f t="shared" ca="1" si="149"/>
        <v>-2100138620475.8625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25">
      <c r="G3561" s="459"/>
      <c r="H3561" s="459">
        <v>3554</v>
      </c>
      <c r="I3561" s="444">
        <f t="shared" ca="1" si="150"/>
        <v>-2100138620475.8625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-8750577585.3160934</v>
      </c>
      <c r="L3561" s="444">
        <f t="shared" ca="1" si="149"/>
        <v>-2108889198061.1787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25">
      <c r="G3562" s="459"/>
      <c r="H3562" s="459">
        <v>3555</v>
      </c>
      <c r="I3562" s="444">
        <f t="shared" ca="1" si="150"/>
        <v>-2108889198061.1787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-8787038325.2549114</v>
      </c>
      <c r="L3562" s="444">
        <f t="shared" ca="1" si="149"/>
        <v>-2117676236386.4336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25">
      <c r="G3563" s="459"/>
      <c r="H3563" s="459">
        <v>3556</v>
      </c>
      <c r="I3563" s="444">
        <f t="shared" ca="1" si="150"/>
        <v>-2117676236386.4336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-8823650984.9434738</v>
      </c>
      <c r="L3563" s="444">
        <f t="shared" ca="1" si="149"/>
        <v>-2126499887371.377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25">
      <c r="G3564" s="459"/>
      <c r="H3564" s="459">
        <v>3557</v>
      </c>
      <c r="I3564" s="444">
        <f t="shared" ca="1" si="150"/>
        <v>-2126499887371.377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-8860416197.3807373</v>
      </c>
      <c r="L3564" s="444">
        <f t="shared" ca="1" si="149"/>
        <v>-2135360303568.7578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25">
      <c r="G3565" s="459"/>
      <c r="H3565" s="459">
        <v>3558</v>
      </c>
      <c r="I3565" s="444">
        <f t="shared" ca="1" si="150"/>
        <v>-2135360303568.7578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-8897334598.2031555</v>
      </c>
      <c r="L3565" s="444">
        <f t="shared" ca="1" si="149"/>
        <v>-2144257638166.9609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25">
      <c r="G3566" s="459"/>
      <c r="H3566" s="459">
        <v>3559</v>
      </c>
      <c r="I3566" s="444">
        <f t="shared" ca="1" si="150"/>
        <v>-2144257638166.9609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-8934406825.6956692</v>
      </c>
      <c r="L3566" s="444">
        <f t="shared" ca="1" si="149"/>
        <v>-2153192044992.6565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25">
      <c r="G3567" s="459"/>
      <c r="H3567" s="459">
        <v>3560</v>
      </c>
      <c r="I3567" s="444">
        <f t="shared" ca="1" si="150"/>
        <v>-2153192044992.6565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-8971633520.8027363</v>
      </c>
      <c r="L3567" s="444">
        <f t="shared" ca="1" si="149"/>
        <v>-2162163678513.4592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25">
      <c r="G3568" s="459"/>
      <c r="H3568" s="459">
        <v>3561</v>
      </c>
      <c r="I3568" s="444">
        <f t="shared" ca="1" si="150"/>
        <v>-2162163678513.4592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-9009015327.1394138</v>
      </c>
      <c r="L3568" s="444">
        <f t="shared" ca="1" si="149"/>
        <v>-2171172693840.5986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25">
      <c r="G3569" s="459"/>
      <c r="H3569" s="459">
        <v>3562</v>
      </c>
      <c r="I3569" s="444">
        <f t="shared" ca="1" si="150"/>
        <v>-2171172693840.5986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-9046552891.0024948</v>
      </c>
      <c r="L3569" s="444">
        <f t="shared" ca="1" si="149"/>
        <v>-2180219246731.6011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25">
      <c r="G3570" s="459"/>
      <c r="H3570" s="459">
        <v>3563</v>
      </c>
      <c r="I3570" s="444">
        <f t="shared" ca="1" si="150"/>
        <v>-2180219246731.6011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-9084246861.38167</v>
      </c>
      <c r="L3570" s="444">
        <f t="shared" ca="1" si="149"/>
        <v>-2189303493592.9827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25">
      <c r="G3571" s="459"/>
      <c r="H3571" s="459">
        <v>3564</v>
      </c>
      <c r="I3571" s="444">
        <f t="shared" ca="1" si="150"/>
        <v>-2189303493592.9827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-9122097889.9707623</v>
      </c>
      <c r="L3571" s="444">
        <f t="shared" ca="1" si="149"/>
        <v>-2198425591482.9534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25">
      <c r="G3572" s="459"/>
      <c r="H3572" s="459">
        <v>3565</v>
      </c>
      <c r="I3572" s="444">
        <f t="shared" ca="1" si="150"/>
        <v>-2198425591482.9534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-9160106631.1789742</v>
      </c>
      <c r="L3572" s="444">
        <f t="shared" ca="1" si="149"/>
        <v>-2207585698114.1323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25">
      <c r="G3573" s="459"/>
      <c r="H3573" s="459">
        <v>3566</v>
      </c>
      <c r="I3573" s="444">
        <f t="shared" ca="1" si="150"/>
        <v>-2207585698114.1323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-9198273742.1422176</v>
      </c>
      <c r="L3573" s="444">
        <f t="shared" ca="1" si="149"/>
        <v>-2216783971856.2744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25">
      <c r="G3574" s="459"/>
      <c r="H3574" s="459">
        <v>3567</v>
      </c>
      <c r="I3574" s="444">
        <f t="shared" ca="1" si="150"/>
        <v>-2216783971856.2744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-9236599882.7344761</v>
      </c>
      <c r="L3574" s="444">
        <f t="shared" ca="1" si="149"/>
        <v>-2226020571739.0088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25">
      <c r="G3575" s="459"/>
      <c r="H3575" s="459">
        <v>3568</v>
      </c>
      <c r="I3575" s="444">
        <f t="shared" ca="1" si="150"/>
        <v>-2226020571739.0088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-9275085715.5792027</v>
      </c>
      <c r="L3575" s="444">
        <f t="shared" ca="1" si="149"/>
        <v>-2235295657454.5879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25">
      <c r="G3576" s="459"/>
      <c r="H3576" s="459">
        <v>3569</v>
      </c>
      <c r="I3576" s="444">
        <f t="shared" ca="1" si="150"/>
        <v>-2235295657454.5879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-9313731906.0607834</v>
      </c>
      <c r="L3576" s="444">
        <f t="shared" ca="1" si="149"/>
        <v>-2244609389360.6484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25">
      <c r="G3577" s="459"/>
      <c r="H3577" s="459">
        <v>3570</v>
      </c>
      <c r="I3577" s="444">
        <f t="shared" ca="1" si="150"/>
        <v>-2244609389360.6484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-9352539122.3360348</v>
      </c>
      <c r="L3577" s="444">
        <f t="shared" ca="1" si="149"/>
        <v>-2253961928482.9844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25">
      <c r="G3578" s="459"/>
      <c r="H3578" s="459">
        <v>3571</v>
      </c>
      <c r="I3578" s="444">
        <f t="shared" ca="1" si="150"/>
        <v>-2253961928482.9844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-9391508035.345768</v>
      </c>
      <c r="L3578" s="444">
        <f t="shared" ref="L3578:L3832" ca="1" si="154">I3578-J3578+K3578</f>
        <v>-2263353436518.3301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25">
      <c r="G3579" s="459"/>
      <c r="H3579" s="459">
        <v>3572</v>
      </c>
      <c r="I3579" s="444">
        <f t="shared" ref="I3579:I3833" ca="1" si="155">L3578</f>
        <v>-2263353436518.3301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-9430639318.826376</v>
      </c>
      <c r="L3579" s="444">
        <f t="shared" ca="1" si="154"/>
        <v>-2272784075837.1563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25">
      <c r="G3580" s="459"/>
      <c r="H3580" s="459">
        <v>3573</v>
      </c>
      <c r="I3580" s="444">
        <f t="shared" ca="1" si="155"/>
        <v>-2272784075837.1563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-9469933649.3214836</v>
      </c>
      <c r="L3580" s="444">
        <f t="shared" ca="1" si="154"/>
        <v>-2282254009486.4775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25">
      <c r="G3581" s="459"/>
      <c r="H3581" s="459">
        <v>3574</v>
      </c>
      <c r="I3581" s="444">
        <f t="shared" ca="1" si="155"/>
        <v>-2282254009486.4775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-9509391706.1936569</v>
      </c>
      <c r="L3581" s="444">
        <f t="shared" ca="1" si="154"/>
        <v>-2291763401192.6714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25">
      <c r="G3582" s="459"/>
      <c r="H3582" s="459">
        <v>3575</v>
      </c>
      <c r="I3582" s="444">
        <f t="shared" ca="1" si="155"/>
        <v>-2291763401192.6714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-9549014171.6361313</v>
      </c>
      <c r="L3582" s="444">
        <f t="shared" ca="1" si="154"/>
        <v>-2301312415364.3076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25">
      <c r="G3583" s="459"/>
      <c r="H3583" s="459">
        <v>3576</v>
      </c>
      <c r="I3583" s="444">
        <f t="shared" ca="1" si="155"/>
        <v>-2301312415364.3076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-9588801730.6846142</v>
      </c>
      <c r="L3583" s="444">
        <f t="shared" ca="1" si="154"/>
        <v>-2310901217094.9922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25">
      <c r="G3584" s="459"/>
      <c r="H3584" s="459">
        <v>3577</v>
      </c>
      <c r="I3584" s="444">
        <f t="shared" ca="1" si="155"/>
        <v>-2310901217094.9922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-9628755071.2291336</v>
      </c>
      <c r="L3584" s="444">
        <f t="shared" ca="1" si="154"/>
        <v>-2320529972166.2212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25">
      <c r="G3585" s="459"/>
      <c r="H3585" s="459">
        <v>3578</v>
      </c>
      <c r="I3585" s="444">
        <f t="shared" ca="1" si="155"/>
        <v>-2320529972166.2212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-9668874884.0259209</v>
      </c>
      <c r="L3585" s="444">
        <f t="shared" ca="1" si="154"/>
        <v>-2330198847050.2471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25">
      <c r="G3586" s="459"/>
      <c r="H3586" s="459">
        <v>3579</v>
      </c>
      <c r="I3586" s="444">
        <f t="shared" ca="1" si="155"/>
        <v>-2330198847050.2471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-9709161862.709362</v>
      </c>
      <c r="L3586" s="444">
        <f t="shared" ca="1" si="154"/>
        <v>-2339908008912.9565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25">
      <c r="G3587" s="459"/>
      <c r="H3587" s="459">
        <v>3580</v>
      </c>
      <c r="I3587" s="444">
        <f t="shared" ca="1" si="155"/>
        <v>-2339908008912.9565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-9749616703.8039856</v>
      </c>
      <c r="L3587" s="444">
        <f t="shared" ca="1" si="154"/>
        <v>-2349657625616.7607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25">
      <c r="G3588" s="459"/>
      <c r="H3588" s="459">
        <v>3581</v>
      </c>
      <c r="I3588" s="444">
        <f t="shared" ca="1" si="155"/>
        <v>-2349657625616.7607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-9790240106.7365036</v>
      </c>
      <c r="L3588" s="444">
        <f t="shared" ca="1" si="154"/>
        <v>-2359447865723.4971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25">
      <c r="G3589" s="459"/>
      <c r="H3589" s="459">
        <v>3582</v>
      </c>
      <c r="I3589" s="444">
        <f t="shared" ca="1" si="155"/>
        <v>-2359447865723.4971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-9831032773.8479042</v>
      </c>
      <c r="L3589" s="444">
        <f t="shared" ca="1" si="154"/>
        <v>-2369278898497.3452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25">
      <c r="G3590" s="459"/>
      <c r="H3590" s="459">
        <v>3583</v>
      </c>
      <c r="I3590" s="444">
        <f t="shared" ca="1" si="155"/>
        <v>-2369278898497.3452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-9871995410.4056053</v>
      </c>
      <c r="L3590" s="444">
        <f t="shared" ca="1" si="154"/>
        <v>-2379150893907.751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25">
      <c r="G3591" s="459"/>
      <c r="H3591" s="459">
        <v>3584</v>
      </c>
      <c r="I3591" s="444">
        <f t="shared" ca="1" si="155"/>
        <v>-2379150893907.751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-9913128724.6156292</v>
      </c>
      <c r="L3591" s="444">
        <f t="shared" ca="1" si="154"/>
        <v>-2389064022632.3667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25">
      <c r="G3592" s="459"/>
      <c r="H3592" s="459">
        <v>3585</v>
      </c>
      <c r="I3592" s="444">
        <f t="shared" ca="1" si="155"/>
        <v>-2389064022632.3667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-9954433427.634861</v>
      </c>
      <c r="L3592" s="444">
        <f t="shared" ca="1" si="154"/>
        <v>-2399018456060.0015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25">
      <c r="G3593" s="459"/>
      <c r="H3593" s="459">
        <v>3586</v>
      </c>
      <c r="I3593" s="444">
        <f t="shared" ca="1" si="155"/>
        <v>-2399018456060.0015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-9995910233.5833397</v>
      </c>
      <c r="L3593" s="444">
        <f t="shared" ca="1" si="154"/>
        <v>-2409014366293.585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25">
      <c r="G3594" s="459"/>
      <c r="H3594" s="459">
        <v>3587</v>
      </c>
      <c r="I3594" s="444">
        <f t="shared" ca="1" si="155"/>
        <v>-2409014366293.585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-10037559859.556604</v>
      </c>
      <c r="L3594" s="444">
        <f t="shared" ca="1" si="154"/>
        <v>-2419051926153.1416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25">
      <c r="G3595" s="459"/>
      <c r="H3595" s="459">
        <v>3588</v>
      </c>
      <c r="I3595" s="444">
        <f t="shared" ca="1" si="155"/>
        <v>-2419051926153.1416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-10079383025.63809</v>
      </c>
      <c r="L3595" s="444">
        <f t="shared" ca="1" si="154"/>
        <v>-2429131309178.7798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25">
      <c r="G3596" s="459"/>
      <c r="H3596" s="459">
        <v>3589</v>
      </c>
      <c r="I3596" s="444">
        <f t="shared" ca="1" si="155"/>
        <v>-2429131309178.7798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-10121380454.911583</v>
      </c>
      <c r="L3596" s="444">
        <f t="shared" ca="1" si="154"/>
        <v>-2439252689633.6914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25">
      <c r="G3597" s="459"/>
      <c r="H3597" s="459">
        <v>3590</v>
      </c>
      <c r="I3597" s="444">
        <f t="shared" ca="1" si="155"/>
        <v>-2439252689633.6914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-10163552873.473715</v>
      </c>
      <c r="L3597" s="444">
        <f t="shared" ca="1" si="154"/>
        <v>-2449416242507.165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25">
      <c r="G3598" s="459"/>
      <c r="H3598" s="459">
        <v>3591</v>
      </c>
      <c r="I3598" s="444">
        <f t="shared" ca="1" si="155"/>
        <v>-2449416242507.165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-10205901010.446522</v>
      </c>
      <c r="L3598" s="444">
        <f t="shared" ca="1" si="154"/>
        <v>-2459622143517.6113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25">
      <c r="G3599" s="459"/>
      <c r="H3599" s="459">
        <v>3592</v>
      </c>
      <c r="I3599" s="444">
        <f t="shared" ca="1" si="155"/>
        <v>-2459622143517.6113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-10248425597.990047</v>
      </c>
      <c r="L3599" s="444">
        <f t="shared" ca="1" si="154"/>
        <v>-2469870569115.6016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25">
      <c r="G3600" s="459"/>
      <c r="H3600" s="459">
        <v>3593</v>
      </c>
      <c r="I3600" s="444">
        <f t="shared" ca="1" si="155"/>
        <v>-2469870569115.6016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-10291127371.315006</v>
      </c>
      <c r="L3600" s="444">
        <f t="shared" ca="1" si="154"/>
        <v>-2480161696486.9165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25">
      <c r="G3601" s="459"/>
      <c r="H3601" s="459">
        <v>3594</v>
      </c>
      <c r="I3601" s="444">
        <f t="shared" ca="1" si="155"/>
        <v>-2480161696486.9165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-10334007068.695486</v>
      </c>
      <c r="L3601" s="444">
        <f t="shared" ca="1" si="154"/>
        <v>-2490495703555.6118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25">
      <c r="G3602" s="459"/>
      <c r="H3602" s="459">
        <v>3595</v>
      </c>
      <c r="I3602" s="444">
        <f t="shared" ca="1" si="155"/>
        <v>-2490495703555.6118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-10377065431.481716</v>
      </c>
      <c r="L3602" s="444">
        <f t="shared" ca="1" si="154"/>
        <v>-2500872768987.0938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25">
      <c r="G3603" s="459"/>
      <c r="H3603" s="459">
        <v>3596</v>
      </c>
      <c r="I3603" s="444">
        <f t="shared" ca="1" si="155"/>
        <v>-2500872768987.0938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-10420303204.11289</v>
      </c>
      <c r="L3603" s="444">
        <f t="shared" ca="1" si="154"/>
        <v>-2511293072191.2065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25">
      <c r="G3604" s="459"/>
      <c r="H3604" s="459">
        <v>3597</v>
      </c>
      <c r="I3604" s="444">
        <f t="shared" ca="1" si="155"/>
        <v>-2511293072191.2065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-10463721134.130028</v>
      </c>
      <c r="L3604" s="444">
        <f t="shared" ca="1" si="154"/>
        <v>-2521756793325.3364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25">
      <c r="G3605" s="459"/>
      <c r="H3605" s="459">
        <v>3598</v>
      </c>
      <c r="I3605" s="444">
        <f t="shared" ca="1" si="155"/>
        <v>-2521756793325.3364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-10507319972.188902</v>
      </c>
      <c r="L3605" s="444">
        <f t="shared" ca="1" si="154"/>
        <v>-2532264113297.5254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25">
      <c r="G3606" s="459"/>
      <c r="H3606" s="459">
        <v>3599</v>
      </c>
      <c r="I3606" s="444">
        <f t="shared" ca="1" si="155"/>
        <v>-2532264113297.5254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-10551100472.073023</v>
      </c>
      <c r="L3606" s="444">
        <f t="shared" ca="1" si="154"/>
        <v>-2542815213769.5986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25">
      <c r="G3607" s="459"/>
      <c r="H3607" s="459">
        <v>3600</v>
      </c>
      <c r="I3607" s="444">
        <f t="shared" ca="1" si="155"/>
        <v>-2542815213769.5986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-10595063390.706661</v>
      </c>
      <c r="L3607" s="444">
        <f t="shared" ca="1" si="154"/>
        <v>-2553410277160.3052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25">
      <c r="G3608" s="459"/>
      <c r="H3608" s="459">
        <v>3601</v>
      </c>
      <c r="I3608" s="444">
        <f t="shared" ca="1" si="155"/>
        <v>-2553410277160.3052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-10639209488.167938</v>
      </c>
      <c r="L3608" s="444">
        <f t="shared" ca="1" si="154"/>
        <v>-2564049486648.4731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25">
      <c r="G3609" s="459"/>
      <c r="H3609" s="459">
        <v>3602</v>
      </c>
      <c r="I3609" s="444">
        <f t="shared" ca="1" si="155"/>
        <v>-2564049486648.4731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-10683539527.701971</v>
      </c>
      <c r="L3609" s="444">
        <f t="shared" ca="1" si="154"/>
        <v>-2574733026176.1753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25">
      <c r="G3610" s="459"/>
      <c r="H3610" s="459">
        <v>3603</v>
      </c>
      <c r="I3610" s="444">
        <f t="shared" ca="1" si="155"/>
        <v>-2574733026176.1753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-10728054275.734064</v>
      </c>
      <c r="L3610" s="444">
        <f t="shared" ca="1" si="154"/>
        <v>-2585461080451.9092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25">
      <c r="G3611" s="459"/>
      <c r="H3611" s="459">
        <v>3604</v>
      </c>
      <c r="I3611" s="444">
        <f t="shared" ca="1" si="155"/>
        <v>-2585461080451.9092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-10772754501.882956</v>
      </c>
      <c r="L3611" s="444">
        <f t="shared" ca="1" si="154"/>
        <v>-2596233834953.792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25">
      <c r="G3612" s="459"/>
      <c r="H3612" s="459">
        <v>3605</v>
      </c>
      <c r="I3612" s="444">
        <f t="shared" ca="1" si="155"/>
        <v>-2596233834953.792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-10817640978.974133</v>
      </c>
      <c r="L3612" s="444">
        <f t="shared" ca="1" si="154"/>
        <v>-2607051475932.7661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25">
      <c r="G3613" s="459"/>
      <c r="H3613" s="459">
        <v>3606</v>
      </c>
      <c r="I3613" s="444">
        <f t="shared" ca="1" si="155"/>
        <v>-2607051475932.7661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-10862714483.053192</v>
      </c>
      <c r="L3613" s="444">
        <f t="shared" ca="1" si="154"/>
        <v>-2617914190415.8193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25">
      <c r="G3614" s="459"/>
      <c r="H3614" s="459">
        <v>3607</v>
      </c>
      <c r="I3614" s="444">
        <f t="shared" ca="1" si="155"/>
        <v>-2617914190415.8193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-10907975793.399246</v>
      </c>
      <c r="L3614" s="444">
        <f t="shared" ca="1" si="154"/>
        <v>-2628822166209.2188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25">
      <c r="G3615" s="459"/>
      <c r="H3615" s="459">
        <v>3608</v>
      </c>
      <c r="I3615" s="444">
        <f t="shared" ca="1" si="155"/>
        <v>-2628822166209.2188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-10953425692.538412</v>
      </c>
      <c r="L3615" s="444">
        <f t="shared" ca="1" si="154"/>
        <v>-2639775591901.7573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25">
      <c r="G3616" s="459"/>
      <c r="H3616" s="459">
        <v>3609</v>
      </c>
      <c r="I3616" s="444">
        <f t="shared" ca="1" si="155"/>
        <v>-2639775591901.7573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-10999064966.257322</v>
      </c>
      <c r="L3616" s="444">
        <f t="shared" ca="1" si="154"/>
        <v>-2650774656868.0146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25">
      <c r="G3617" s="459"/>
      <c r="H3617" s="459">
        <v>3610</v>
      </c>
      <c r="I3617" s="444">
        <f t="shared" ca="1" si="155"/>
        <v>-2650774656868.0146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-11044894403.616728</v>
      </c>
      <c r="L3617" s="444">
        <f t="shared" ca="1" si="154"/>
        <v>-2661819551271.6313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25">
      <c r="G3618" s="459"/>
      <c r="H3618" s="459">
        <v>3611</v>
      </c>
      <c r="I3618" s="444">
        <f t="shared" ca="1" si="155"/>
        <v>-2661819551271.6313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-11090914796.96513</v>
      </c>
      <c r="L3618" s="444">
        <f t="shared" ca="1" si="154"/>
        <v>-2672910466068.5967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25">
      <c r="G3619" s="459"/>
      <c r="H3619" s="459">
        <v>3612</v>
      </c>
      <c r="I3619" s="444">
        <f t="shared" ca="1" si="155"/>
        <v>-2672910466068.5967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-11137126941.952486</v>
      </c>
      <c r="L3619" s="444">
        <f t="shared" ca="1" si="154"/>
        <v>-2684047593010.5493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25">
      <c r="G3620" s="459"/>
      <c r="H3620" s="459">
        <v>3613</v>
      </c>
      <c r="I3620" s="444">
        <f t="shared" ca="1" si="155"/>
        <v>-2684047593010.5493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-11183531637.543955</v>
      </c>
      <c r="L3620" s="444">
        <f t="shared" ca="1" si="154"/>
        <v>-2695231124648.0933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25">
      <c r="G3621" s="459"/>
      <c r="H3621" s="459">
        <v>3614</v>
      </c>
      <c r="I3621" s="444">
        <f t="shared" ca="1" si="155"/>
        <v>-2695231124648.0933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-11230129686.033722</v>
      </c>
      <c r="L3621" s="444">
        <f t="shared" ca="1" si="154"/>
        <v>-2706461254334.127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25">
      <c r="G3622" s="459"/>
      <c r="H3622" s="459">
        <v>3615</v>
      </c>
      <c r="I3622" s="444">
        <f t="shared" ca="1" si="155"/>
        <v>-2706461254334.127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-11276921893.058863</v>
      </c>
      <c r="L3622" s="444">
        <f t="shared" ca="1" si="154"/>
        <v>-2717738176227.186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25">
      <c r="G3623" s="459"/>
      <c r="H3623" s="459">
        <v>3616</v>
      </c>
      <c r="I3623" s="444">
        <f t="shared" ca="1" si="155"/>
        <v>-2717738176227.186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-11323909067.613276</v>
      </c>
      <c r="L3623" s="444">
        <f t="shared" ca="1" si="154"/>
        <v>-2729062085294.7993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25">
      <c r="G3624" s="459"/>
      <c r="H3624" s="459">
        <v>3617</v>
      </c>
      <c r="I3624" s="444">
        <f t="shared" ca="1" si="155"/>
        <v>-2729062085294.7993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-11371092022.061665</v>
      </c>
      <c r="L3624" s="444">
        <f t="shared" ca="1" si="154"/>
        <v>-2740433177316.8608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25">
      <c r="G3625" s="459"/>
      <c r="H3625" s="459">
        <v>3618</v>
      </c>
      <c r="I3625" s="444">
        <f t="shared" ca="1" si="155"/>
        <v>-2740433177316.8608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-11418471572.153587</v>
      </c>
      <c r="L3625" s="444">
        <f t="shared" ca="1" si="154"/>
        <v>-2751851648889.0146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25">
      <c r="G3626" s="459"/>
      <c r="H3626" s="459">
        <v>3619</v>
      </c>
      <c r="I3626" s="444">
        <f t="shared" ca="1" si="155"/>
        <v>-2751851648889.0146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-11466048537.037561</v>
      </c>
      <c r="L3626" s="444">
        <f t="shared" ca="1" si="154"/>
        <v>-2763317697426.0522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25">
      <c r="G3627" s="459"/>
      <c r="H3627" s="459">
        <v>3620</v>
      </c>
      <c r="I3627" s="444">
        <f t="shared" ca="1" si="155"/>
        <v>-2763317697426.0522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-11513823739.275217</v>
      </c>
      <c r="L3627" s="444">
        <f t="shared" ca="1" si="154"/>
        <v>-2774831521165.3276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25">
      <c r="G3628" s="459"/>
      <c r="H3628" s="459">
        <v>3621</v>
      </c>
      <c r="I3628" s="444">
        <f t="shared" ca="1" si="155"/>
        <v>-2774831521165.3276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-11561798004.855532</v>
      </c>
      <c r="L3628" s="444">
        <f t="shared" ca="1" si="154"/>
        <v>-2786393319170.1831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25">
      <c r="G3629" s="459"/>
      <c r="H3629" s="459">
        <v>3622</v>
      </c>
      <c r="I3629" s="444">
        <f t="shared" ca="1" si="155"/>
        <v>-2786393319170.1831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-11609972163.209097</v>
      </c>
      <c r="L3629" s="444">
        <f t="shared" ca="1" si="154"/>
        <v>-2798003291333.3921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25">
      <c r="G3630" s="459"/>
      <c r="H3630" s="459">
        <v>3623</v>
      </c>
      <c r="I3630" s="444">
        <f t="shared" ca="1" si="155"/>
        <v>-2798003291333.3921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-11658347047.222467</v>
      </c>
      <c r="L3630" s="444">
        <f t="shared" ca="1" si="154"/>
        <v>-2809661638380.6147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25">
      <c r="G3631" s="459"/>
      <c r="H3631" s="459">
        <v>3624</v>
      </c>
      <c r="I3631" s="444">
        <f t="shared" ca="1" si="155"/>
        <v>-2809661638380.6147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-11706923493.252562</v>
      </c>
      <c r="L3631" s="444">
        <f t="shared" ca="1" si="154"/>
        <v>-2821368561873.8672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25">
      <c r="G3632" s="459"/>
      <c r="H3632" s="459">
        <v>3625</v>
      </c>
      <c r="I3632" s="444">
        <f t="shared" ca="1" si="155"/>
        <v>-2821368561873.8672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-11755702341.141113</v>
      </c>
      <c r="L3632" s="444">
        <f t="shared" ca="1" si="154"/>
        <v>-2833124264215.0083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25">
      <c r="G3633" s="459"/>
      <c r="H3633" s="459">
        <v>3626</v>
      </c>
      <c r="I3633" s="444">
        <f t="shared" ca="1" si="155"/>
        <v>-2833124264215.0083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-11804684434.2292</v>
      </c>
      <c r="L3633" s="444">
        <f t="shared" ca="1" si="154"/>
        <v>-2844928948649.2373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25">
      <c r="G3634" s="459"/>
      <c r="H3634" s="459">
        <v>3627</v>
      </c>
      <c r="I3634" s="444">
        <f t="shared" ca="1" si="155"/>
        <v>-2844928948649.2373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-11853870619.371822</v>
      </c>
      <c r="L3634" s="444">
        <f t="shared" ca="1" si="154"/>
        <v>-2856782819268.6089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25">
      <c r="G3635" s="459"/>
      <c r="H3635" s="459">
        <v>3628</v>
      </c>
      <c r="I3635" s="444">
        <f t="shared" ca="1" si="155"/>
        <v>-2856782819268.6089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-11903261746.952538</v>
      </c>
      <c r="L3635" s="444">
        <f t="shared" ca="1" si="154"/>
        <v>-2868686081015.5615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25">
      <c r="G3636" s="459"/>
      <c r="H3636" s="459">
        <v>3629</v>
      </c>
      <c r="I3636" s="444">
        <f t="shared" ca="1" si="155"/>
        <v>-2868686081015.5615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-11952858670.898172</v>
      </c>
      <c r="L3636" s="444">
        <f t="shared" ca="1" si="154"/>
        <v>-2880638939686.4595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25">
      <c r="G3637" s="459"/>
      <c r="H3637" s="459">
        <v>3630</v>
      </c>
      <c r="I3637" s="444">
        <f t="shared" ca="1" si="155"/>
        <v>-2880638939686.4595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-12002662248.693581</v>
      </c>
      <c r="L3637" s="444">
        <f t="shared" ca="1" si="154"/>
        <v>-2892641601935.1528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25">
      <c r="G3638" s="459"/>
      <c r="H3638" s="459">
        <v>3631</v>
      </c>
      <c r="I3638" s="444">
        <f t="shared" ca="1" si="155"/>
        <v>-2892641601935.1528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-12052673341.396469</v>
      </c>
      <c r="L3638" s="444">
        <f t="shared" ca="1" si="154"/>
        <v>-2904694275276.5493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25">
      <c r="G3639" s="459"/>
      <c r="H3639" s="459">
        <v>3632</v>
      </c>
      <c r="I3639" s="444">
        <f t="shared" ca="1" si="155"/>
        <v>-2904694275276.5493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-12102892813.652288</v>
      </c>
      <c r="L3639" s="444">
        <f t="shared" ca="1" si="154"/>
        <v>-2916797168090.2017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25">
      <c r="G3640" s="459"/>
      <c r="H3640" s="459">
        <v>3633</v>
      </c>
      <c r="I3640" s="444">
        <f t="shared" ca="1" si="155"/>
        <v>-2916797168090.2017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-12153321533.709173</v>
      </c>
      <c r="L3640" s="444">
        <f t="shared" ca="1" si="154"/>
        <v>-2928950489623.9106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25">
      <c r="G3641" s="459"/>
      <c r="H3641" s="459">
        <v>3634</v>
      </c>
      <c r="I3641" s="444">
        <f t="shared" ca="1" si="155"/>
        <v>-2928950489623.9106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-12203960373.432961</v>
      </c>
      <c r="L3641" s="444">
        <f t="shared" ca="1" si="154"/>
        <v>-2941154449997.3438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25">
      <c r="G3642" s="459"/>
      <c r="H3642" s="459">
        <v>3635</v>
      </c>
      <c r="I3642" s="444">
        <f t="shared" ca="1" si="155"/>
        <v>-2941154449997.3438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-12254810208.322266</v>
      </c>
      <c r="L3642" s="444">
        <f t="shared" ca="1" si="154"/>
        <v>-2953409260205.666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25">
      <c r="G3643" s="459"/>
      <c r="H3643" s="459">
        <v>3636</v>
      </c>
      <c r="I3643" s="444">
        <f t="shared" ca="1" si="155"/>
        <v>-2953409260205.666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-12305871917.523609</v>
      </c>
      <c r="L3643" s="444">
        <f t="shared" ca="1" si="154"/>
        <v>-2965715132123.1895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25">
      <c r="G3644" s="459"/>
      <c r="H3644" s="459">
        <v>3637</v>
      </c>
      <c r="I3644" s="444">
        <f t="shared" ca="1" si="155"/>
        <v>-2965715132123.1895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-12357146383.846622</v>
      </c>
      <c r="L3644" s="444">
        <f t="shared" ca="1" si="154"/>
        <v>-2978072278507.0361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25">
      <c r="G3645" s="459"/>
      <c r="H3645" s="459">
        <v>3638</v>
      </c>
      <c r="I3645" s="444">
        <f t="shared" ca="1" si="155"/>
        <v>-2978072278507.0361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-12408634493.779318</v>
      </c>
      <c r="L3645" s="444">
        <f t="shared" ca="1" si="154"/>
        <v>-2990480913000.8154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25">
      <c r="G3646" s="459"/>
      <c r="H3646" s="459">
        <v>3639</v>
      </c>
      <c r="I3646" s="444">
        <f t="shared" ca="1" si="155"/>
        <v>-2990480913000.8154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-12460337137.503397</v>
      </c>
      <c r="L3646" s="444">
        <f t="shared" ca="1" si="154"/>
        <v>-3002941250138.3188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25">
      <c r="G3647" s="459"/>
      <c r="H3647" s="459">
        <v>3640</v>
      </c>
      <c r="I3647" s="444">
        <f t="shared" ca="1" si="155"/>
        <v>-3002941250138.3188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-12512255208.909662</v>
      </c>
      <c r="L3647" s="444">
        <f t="shared" ca="1" si="154"/>
        <v>-3015453505347.2285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25">
      <c r="G3648" s="459"/>
      <c r="H3648" s="459">
        <v>3641</v>
      </c>
      <c r="I3648" s="444">
        <f t="shared" ca="1" si="155"/>
        <v>-3015453505347.2285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-12564389605.613453</v>
      </c>
      <c r="L3648" s="444">
        <f t="shared" ca="1" si="154"/>
        <v>-3028017894952.8418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25">
      <c r="G3649" s="459"/>
      <c r="H3649" s="459">
        <v>3642</v>
      </c>
      <c r="I3649" s="444">
        <f t="shared" ca="1" si="155"/>
        <v>-3028017894952.8418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-12616741228.970175</v>
      </c>
      <c r="L3649" s="444">
        <f t="shared" ca="1" si="154"/>
        <v>-3040634636181.812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25">
      <c r="G3650" s="459"/>
      <c r="H3650" s="459">
        <v>3643</v>
      </c>
      <c r="I3650" s="444">
        <f t="shared" ca="1" si="155"/>
        <v>-3040634636181.812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-12669310984.090883</v>
      </c>
      <c r="L3650" s="444">
        <f t="shared" ca="1" si="154"/>
        <v>-3053303947165.9028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25">
      <c r="G3651" s="459"/>
      <c r="H3651" s="459">
        <v>3644</v>
      </c>
      <c r="I3651" s="444">
        <f t="shared" ca="1" si="155"/>
        <v>-3053303947165.9028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-12722099779.857929</v>
      </c>
      <c r="L3651" s="444">
        <f t="shared" ca="1" si="154"/>
        <v>-3066026046945.7607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25">
      <c r="G3652" s="459"/>
      <c r="H3652" s="459">
        <v>3645</v>
      </c>
      <c r="I3652" s="444">
        <f t="shared" ca="1" si="155"/>
        <v>-3066026046945.7607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-12775108528.94067</v>
      </c>
      <c r="L3652" s="444">
        <f t="shared" ca="1" si="154"/>
        <v>-3078801155474.7012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25">
      <c r="G3653" s="459"/>
      <c r="H3653" s="459">
        <v>3646</v>
      </c>
      <c r="I3653" s="444">
        <f t="shared" ca="1" si="155"/>
        <v>-3078801155474.7012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-12828338147.811255</v>
      </c>
      <c r="L3653" s="444">
        <f t="shared" ca="1" si="154"/>
        <v>-3091629493622.5122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25">
      <c r="G3654" s="459"/>
      <c r="H3654" s="459">
        <v>3647</v>
      </c>
      <c r="I3654" s="444">
        <f t="shared" ca="1" si="155"/>
        <v>-3091629493622.5122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-12881789556.760468</v>
      </c>
      <c r="L3654" s="444">
        <f t="shared" ca="1" si="154"/>
        <v>-3104511283179.2725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25">
      <c r="G3655" s="459"/>
      <c r="H3655" s="459">
        <v>3648</v>
      </c>
      <c r="I3655" s="444">
        <f t="shared" ca="1" si="155"/>
        <v>-3104511283179.2725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-12935463679.913635</v>
      </c>
      <c r="L3655" s="444">
        <f t="shared" ca="1" si="154"/>
        <v>-3117446746859.186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25">
      <c r="G3656" s="459"/>
      <c r="H3656" s="459">
        <v>3649</v>
      </c>
      <c r="I3656" s="444">
        <f t="shared" ca="1" si="155"/>
        <v>-3117446746859.186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-12989361445.246609</v>
      </c>
      <c r="L3656" s="444">
        <f t="shared" ca="1" si="154"/>
        <v>-3130436108304.4326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25">
      <c r="G3657" s="459"/>
      <c r="H3657" s="459">
        <v>3650</v>
      </c>
      <c r="I3657" s="444">
        <f t="shared" ca="1" si="155"/>
        <v>-3130436108304.4326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-13043483784.601803</v>
      </c>
      <c r="L3657" s="444">
        <f t="shared" ca="1" si="154"/>
        <v>-3143479592089.0342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25">
      <c r="G3658" s="459"/>
      <c r="H3658" s="459">
        <v>3651</v>
      </c>
      <c r="I3658" s="444">
        <f t="shared" ca="1" si="155"/>
        <v>-3143479592089.0342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-13097831633.704309</v>
      </c>
      <c r="L3658" s="444">
        <f t="shared" ca="1" si="154"/>
        <v>-3156577423722.7383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25">
      <c r="G3659" s="459"/>
      <c r="H3659" s="459">
        <v>3652</v>
      </c>
      <c r="I3659" s="444">
        <f t="shared" ca="1" si="155"/>
        <v>-3156577423722.7383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-13152405932.178076</v>
      </c>
      <c r="L3659" s="444">
        <f t="shared" ca="1" si="154"/>
        <v>-3169729829654.9165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25">
      <c r="G3660" s="459"/>
      <c r="H3660" s="459">
        <v>3653</v>
      </c>
      <c r="I3660" s="444">
        <f t="shared" ca="1" si="155"/>
        <v>-3169729829654.9165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-13207207623.562153</v>
      </c>
      <c r="L3660" s="444">
        <f t="shared" ca="1" si="154"/>
        <v>-3182937037278.4785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25">
      <c r="G3661" s="459"/>
      <c r="H3661" s="459">
        <v>3654</v>
      </c>
      <c r="I3661" s="444">
        <f t="shared" ca="1" si="155"/>
        <v>-3182937037278.4785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-13262237655.326994</v>
      </c>
      <c r="L3661" s="444">
        <f t="shared" ca="1" si="154"/>
        <v>-3196199274933.8057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25">
      <c r="G3662" s="459"/>
      <c r="H3662" s="459">
        <v>3655</v>
      </c>
      <c r="I3662" s="444">
        <f t="shared" ca="1" si="155"/>
        <v>-3196199274933.8057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-13317496978.890858</v>
      </c>
      <c r="L3662" s="444">
        <f t="shared" ca="1" si="154"/>
        <v>-3209516771912.6963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25">
      <c r="G3663" s="459"/>
      <c r="H3663" s="459">
        <v>3656</v>
      </c>
      <c r="I3663" s="444">
        <f t="shared" ca="1" si="155"/>
        <v>-3209516771912.6963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-13372986549.636234</v>
      </c>
      <c r="L3663" s="444">
        <f t="shared" ca="1" si="154"/>
        <v>-3222889758462.3325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25">
      <c r="G3664" s="459"/>
      <c r="H3664" s="459">
        <v>3657</v>
      </c>
      <c r="I3664" s="444">
        <f t="shared" ca="1" si="155"/>
        <v>-3222889758462.3325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-13428707326.926386</v>
      </c>
      <c r="L3664" s="444">
        <f t="shared" ca="1" si="154"/>
        <v>-3236318465789.2588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25">
      <c r="G3665" s="459"/>
      <c r="H3665" s="459">
        <v>3658</v>
      </c>
      <c r="I3665" s="444">
        <f t="shared" ca="1" si="155"/>
        <v>-3236318465789.2588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-13484660274.121912</v>
      </c>
      <c r="L3665" s="444">
        <f t="shared" ca="1" si="154"/>
        <v>-3249803126063.3809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25">
      <c r="G3666" s="459"/>
      <c r="H3666" s="459">
        <v>3659</v>
      </c>
      <c r="I3666" s="444">
        <f t="shared" ca="1" si="155"/>
        <v>-3249803126063.3809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-13540846358.59742</v>
      </c>
      <c r="L3666" s="444">
        <f t="shared" ca="1" si="154"/>
        <v>-3263343972421.9785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25">
      <c r="G3667" s="459"/>
      <c r="H3667" s="459">
        <v>3660</v>
      </c>
      <c r="I3667" s="444">
        <f t="shared" ca="1" si="155"/>
        <v>-3263343972421.9785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-13597266551.758244</v>
      </c>
      <c r="L3667" s="444">
        <f t="shared" ca="1" si="154"/>
        <v>-3276941238973.7368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25">
      <c r="G3668" s="459"/>
      <c r="H3668" s="459">
        <v>3661</v>
      </c>
      <c r="I3668" s="444">
        <f t="shared" ca="1" si="155"/>
        <v>-3276941238973.7368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-13653921829.057236</v>
      </c>
      <c r="L3668" s="444">
        <f t="shared" ca="1" si="154"/>
        <v>-3290595160802.7939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25">
      <c r="G3669" s="459"/>
      <c r="H3669" s="459">
        <v>3662</v>
      </c>
      <c r="I3669" s="444">
        <f t="shared" ca="1" si="155"/>
        <v>-3290595160802.7939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-13710813170.011641</v>
      </c>
      <c r="L3669" s="444">
        <f t="shared" ca="1" si="154"/>
        <v>-3304305973972.8057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25">
      <c r="G3670" s="459"/>
      <c r="H3670" s="459">
        <v>3663</v>
      </c>
      <c r="I3670" s="444">
        <f t="shared" ca="1" si="155"/>
        <v>-3304305973972.8057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-13767941558.220024</v>
      </c>
      <c r="L3670" s="444">
        <f t="shared" ca="1" si="154"/>
        <v>-3318073915531.0259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25">
      <c r="G3671" s="459"/>
      <c r="H3671" s="459">
        <v>3664</v>
      </c>
      <c r="I3671" s="444">
        <f t="shared" ca="1" si="155"/>
        <v>-3318073915531.0259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-13825307981.379274</v>
      </c>
      <c r="L3671" s="444">
        <f t="shared" ca="1" si="154"/>
        <v>-3331899223512.4053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25">
      <c r="G3672" s="459"/>
      <c r="H3672" s="459">
        <v>3665</v>
      </c>
      <c r="I3672" s="444">
        <f t="shared" ca="1" si="155"/>
        <v>-3331899223512.4053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-13882913431.301689</v>
      </c>
      <c r="L3672" s="444">
        <f t="shared" ca="1" si="154"/>
        <v>-3345782136943.707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25">
      <c r="G3673" s="459"/>
      <c r="H3673" s="459">
        <v>3666</v>
      </c>
      <c r="I3673" s="444">
        <f t="shared" ca="1" si="155"/>
        <v>-3345782136943.707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-13940758903.932112</v>
      </c>
      <c r="L3673" s="444">
        <f t="shared" ca="1" si="154"/>
        <v>-3359722895847.6392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25">
      <c r="G3674" s="459"/>
      <c r="H3674" s="459">
        <v>3667</v>
      </c>
      <c r="I3674" s="444">
        <f t="shared" ca="1" si="155"/>
        <v>-3359722895847.6392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-13998845399.365164</v>
      </c>
      <c r="L3674" s="444">
        <f t="shared" ca="1" si="154"/>
        <v>-3373721741247.0044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25">
      <c r="G3675" s="459"/>
      <c r="H3675" s="459">
        <v>3668</v>
      </c>
      <c r="I3675" s="444">
        <f t="shared" ca="1" si="155"/>
        <v>-3373721741247.0044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-14057173921.862518</v>
      </c>
      <c r="L3675" s="444">
        <f t="shared" ca="1" si="154"/>
        <v>-3387778915168.8667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25">
      <c r="G3676" s="459"/>
      <c r="H3676" s="459">
        <v>3669</v>
      </c>
      <c r="I3676" s="444">
        <f t="shared" ca="1" si="155"/>
        <v>-3387778915168.8667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-14115745479.870277</v>
      </c>
      <c r="L3676" s="444">
        <f t="shared" ca="1" si="154"/>
        <v>-3401894660648.7368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25">
      <c r="G3677" s="459"/>
      <c r="H3677" s="459">
        <v>3670</v>
      </c>
      <c r="I3677" s="444">
        <f t="shared" ca="1" si="155"/>
        <v>-3401894660648.7368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-14174561086.036404</v>
      </c>
      <c r="L3677" s="444">
        <f t="shared" ca="1" si="154"/>
        <v>-3416069221734.7734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25">
      <c r="G3678" s="459"/>
      <c r="H3678" s="459">
        <v>3671</v>
      </c>
      <c r="I3678" s="444">
        <f t="shared" ca="1" si="155"/>
        <v>-3416069221734.7734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-14233621757.228222</v>
      </c>
      <c r="L3678" s="444">
        <f t="shared" ca="1" si="154"/>
        <v>-3430302843492.0015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25">
      <c r="G3679" s="459"/>
      <c r="H3679" s="459">
        <v>3672</v>
      </c>
      <c r="I3679" s="444">
        <f t="shared" ca="1" si="155"/>
        <v>-3430302843492.0015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-14292928514.550009</v>
      </c>
      <c r="L3679" s="444">
        <f t="shared" ca="1" si="154"/>
        <v>-3444595772006.5513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25">
      <c r="G3680" s="459"/>
      <c r="H3680" s="459">
        <v>3673</v>
      </c>
      <c r="I3680" s="444">
        <f t="shared" ca="1" si="155"/>
        <v>-3444595772006.5513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-14352482383.36063</v>
      </c>
      <c r="L3680" s="444">
        <f t="shared" ca="1" si="154"/>
        <v>-3458948254389.9121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25">
      <c r="G3681" s="459"/>
      <c r="H3681" s="459">
        <v>3674</v>
      </c>
      <c r="I3681" s="444">
        <f t="shared" ca="1" si="155"/>
        <v>-3458948254389.9121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-14412284393.2913</v>
      </c>
      <c r="L3681" s="444">
        <f t="shared" ca="1" si="154"/>
        <v>-3473360538783.2036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25">
      <c r="G3682" s="459"/>
      <c r="H3682" s="459">
        <v>3675</v>
      </c>
      <c r="I3682" s="444">
        <f t="shared" ca="1" si="155"/>
        <v>-3473360538783.2036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-14472335578.263348</v>
      </c>
      <c r="L3682" s="444">
        <f t="shared" ca="1" si="154"/>
        <v>-3487832874361.4668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25">
      <c r="G3683" s="459"/>
      <c r="H3683" s="459">
        <v>3676</v>
      </c>
      <c r="I3683" s="444">
        <f t="shared" ca="1" si="155"/>
        <v>-3487832874361.4668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-14532636976.506111</v>
      </c>
      <c r="L3683" s="444">
        <f t="shared" ca="1" si="154"/>
        <v>-3502365511337.9731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25">
      <c r="G3684" s="459"/>
      <c r="H3684" s="459">
        <v>3677</v>
      </c>
      <c r="I3684" s="444">
        <f t="shared" ca="1" si="155"/>
        <v>-3502365511337.9731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-14593189630.574888</v>
      </c>
      <c r="L3684" s="444">
        <f t="shared" ca="1" si="154"/>
        <v>-3516958700968.5479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25">
      <c r="G3685" s="459"/>
      <c r="H3685" s="459">
        <v>3678</v>
      </c>
      <c r="I3685" s="444">
        <f t="shared" ca="1" si="155"/>
        <v>-3516958700968.5479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-14653994587.36895</v>
      </c>
      <c r="L3685" s="444">
        <f t="shared" ca="1" si="154"/>
        <v>-3531612695555.917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25">
      <c r="G3686" s="459"/>
      <c r="H3686" s="459">
        <v>3679</v>
      </c>
      <c r="I3686" s="444">
        <f t="shared" ca="1" si="155"/>
        <v>-3531612695555.917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-14715052898.149654</v>
      </c>
      <c r="L3686" s="444">
        <f t="shared" ca="1" si="154"/>
        <v>-3546327748454.0664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25">
      <c r="G3687" s="459"/>
      <c r="H3687" s="459">
        <v>3680</v>
      </c>
      <c r="I3687" s="444">
        <f t="shared" ca="1" si="155"/>
        <v>-3546327748454.0664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-14776365618.558609</v>
      </c>
      <c r="L3687" s="444">
        <f t="shared" ca="1" si="154"/>
        <v>-3561104114072.625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25">
      <c r="G3688" s="459"/>
      <c r="H3688" s="459">
        <v>3681</v>
      </c>
      <c r="I3688" s="444">
        <f t="shared" ca="1" si="155"/>
        <v>-3561104114072.625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-14837933808.635937</v>
      </c>
      <c r="L3688" s="444">
        <f t="shared" ca="1" si="154"/>
        <v>-3575942047881.2607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25">
      <c r="G3689" s="459"/>
      <c r="H3689" s="459">
        <v>3682</v>
      </c>
      <c r="I3689" s="444">
        <f t="shared" ca="1" si="155"/>
        <v>-3575942047881.2607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-14899758532.838585</v>
      </c>
      <c r="L3689" s="444">
        <f t="shared" ca="1" si="154"/>
        <v>-3590841806414.0991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25">
      <c r="G3690" s="459"/>
      <c r="H3690" s="459">
        <v>3683</v>
      </c>
      <c r="I3690" s="444">
        <f t="shared" ca="1" si="155"/>
        <v>-3590841806414.0991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-14961840860.058746</v>
      </c>
      <c r="L3690" s="444">
        <f t="shared" ca="1" si="154"/>
        <v>-3605803647274.1577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25">
      <c r="G3691" s="459"/>
      <c r="H3691" s="459">
        <v>3684</v>
      </c>
      <c r="I3691" s="444">
        <f t="shared" ca="1" si="155"/>
        <v>-3605803647274.1577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-15024181863.642324</v>
      </c>
      <c r="L3691" s="444">
        <f t="shared" ca="1" si="154"/>
        <v>-3620827829137.7998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25">
      <c r="G3692" s="459"/>
      <c r="H3692" s="459">
        <v>3685</v>
      </c>
      <c r="I3692" s="444">
        <f t="shared" ca="1" si="155"/>
        <v>-3620827829137.7998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-15086782621.407501</v>
      </c>
      <c r="L3692" s="444">
        <f t="shared" ca="1" si="154"/>
        <v>-3635914611759.2075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25">
      <c r="G3693" s="459"/>
      <c r="H3693" s="459">
        <v>3686</v>
      </c>
      <c r="I3693" s="444">
        <f t="shared" ca="1" si="155"/>
        <v>-3635914611759.2075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-15149644215.663366</v>
      </c>
      <c r="L3693" s="444">
        <f t="shared" ca="1" si="154"/>
        <v>-3651064255974.8711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25">
      <c r="G3694" s="459"/>
      <c r="H3694" s="459">
        <v>3687</v>
      </c>
      <c r="I3694" s="444">
        <f t="shared" ca="1" si="155"/>
        <v>-3651064255974.8711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-15212767733.22863</v>
      </c>
      <c r="L3694" s="444">
        <f t="shared" ca="1" si="154"/>
        <v>-3666277023708.0996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25">
      <c r="G3695" s="459"/>
      <c r="H3695" s="459">
        <v>3688</v>
      </c>
      <c r="I3695" s="444">
        <f t="shared" ca="1" si="155"/>
        <v>-3666277023708.0996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-15276154265.450415</v>
      </c>
      <c r="L3695" s="444">
        <f t="shared" ca="1" si="154"/>
        <v>-3681553177973.5498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25">
      <c r="G3696" s="459"/>
      <c r="H3696" s="459">
        <v>3689</v>
      </c>
      <c r="I3696" s="444">
        <f t="shared" ca="1" si="155"/>
        <v>-3681553177973.5498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-15339804908.223124</v>
      </c>
      <c r="L3696" s="444">
        <f t="shared" ca="1" si="154"/>
        <v>-3696892982881.7729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25">
      <c r="G3697" s="459"/>
      <c r="H3697" s="459">
        <v>3690</v>
      </c>
      <c r="I3697" s="444">
        <f t="shared" ca="1" si="155"/>
        <v>-3696892982881.7729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-15403720762.007387</v>
      </c>
      <c r="L3697" s="444">
        <f t="shared" ca="1" si="154"/>
        <v>-3712296703643.7803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25">
      <c r="G3698" s="459"/>
      <c r="H3698" s="459">
        <v>3691</v>
      </c>
      <c r="I3698" s="444">
        <f t="shared" ca="1" si="155"/>
        <v>-3712296703643.7803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-15467902931.849085</v>
      </c>
      <c r="L3698" s="444">
        <f t="shared" ca="1" si="154"/>
        <v>-3727764606575.6294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25">
      <c r="G3699" s="459"/>
      <c r="H3699" s="459">
        <v>3692</v>
      </c>
      <c r="I3699" s="444">
        <f t="shared" ca="1" si="155"/>
        <v>-3727764606575.6294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-15532352527.398453</v>
      </c>
      <c r="L3699" s="444">
        <f t="shared" ca="1" si="154"/>
        <v>-3743296959103.0278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25">
      <c r="G3700" s="459"/>
      <c r="H3700" s="459">
        <v>3693</v>
      </c>
      <c r="I3700" s="444">
        <f t="shared" ca="1" si="155"/>
        <v>-3743296959103.0278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-15597070662.929283</v>
      </c>
      <c r="L3700" s="444">
        <f t="shared" ca="1" si="154"/>
        <v>-3758894029765.957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25">
      <c r="G3701" s="459"/>
      <c r="H3701" s="459">
        <v>3694</v>
      </c>
      <c r="I3701" s="444">
        <f t="shared" ca="1" si="155"/>
        <v>-3758894029765.957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-15662058457.358154</v>
      </c>
      <c r="L3701" s="444">
        <f t="shared" ca="1" si="154"/>
        <v>-3774556088223.3154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25">
      <c r="G3702" s="459"/>
      <c r="H3702" s="459">
        <v>3695</v>
      </c>
      <c r="I3702" s="444">
        <f t="shared" ca="1" si="155"/>
        <v>-3774556088223.3154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-15727317034.263815</v>
      </c>
      <c r="L3702" s="444">
        <f t="shared" ca="1" si="154"/>
        <v>-3790283405257.5791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25">
      <c r="G3703" s="459"/>
      <c r="H3703" s="459">
        <v>3696</v>
      </c>
      <c r="I3703" s="444">
        <f t="shared" ca="1" si="155"/>
        <v>-3790283405257.5791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-15792847521.90658</v>
      </c>
      <c r="L3703" s="444">
        <f t="shared" ca="1" si="154"/>
        <v>-3806076252779.4858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25">
      <c r="G3704" s="459"/>
      <c r="H3704" s="459">
        <v>3697</v>
      </c>
      <c r="I3704" s="444">
        <f t="shared" ca="1" si="155"/>
        <v>-3806076252779.4858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-15858651053.247858</v>
      </c>
      <c r="L3704" s="444">
        <f t="shared" ca="1" si="154"/>
        <v>-3821934903832.7339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25">
      <c r="G3705" s="459"/>
      <c r="H3705" s="459">
        <v>3698</v>
      </c>
      <c r="I3705" s="444">
        <f t="shared" ca="1" si="155"/>
        <v>-3821934903832.7339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-15924728765.969725</v>
      </c>
      <c r="L3705" s="444">
        <f t="shared" ca="1" si="154"/>
        <v>-3837859632598.7036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25">
      <c r="G3706" s="459"/>
      <c r="H3706" s="459">
        <v>3699</v>
      </c>
      <c r="I3706" s="444">
        <f t="shared" ca="1" si="155"/>
        <v>-3837859632598.7036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-15991081802.494598</v>
      </c>
      <c r="L3706" s="444">
        <f t="shared" ca="1" si="154"/>
        <v>-3853850714401.1982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25">
      <c r="G3707" s="459"/>
      <c r="H3707" s="459">
        <v>3700</v>
      </c>
      <c r="I3707" s="444">
        <f t="shared" ca="1" si="155"/>
        <v>-3853850714401.1982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-16057711310.004992</v>
      </c>
      <c r="L3707" s="444">
        <f t="shared" ca="1" si="154"/>
        <v>-3869908425711.2031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25">
      <c r="G3708" s="459"/>
      <c r="H3708" s="459">
        <v>3701</v>
      </c>
      <c r="I3708" s="444">
        <f t="shared" ca="1" si="155"/>
        <v>-3869908425711.2031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-16124618440.463345</v>
      </c>
      <c r="L3708" s="444">
        <f t="shared" ca="1" si="154"/>
        <v>-3886033044151.6665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25">
      <c r="G3709" s="459"/>
      <c r="H3709" s="459">
        <v>3702</v>
      </c>
      <c r="I3709" s="444">
        <f t="shared" ca="1" si="155"/>
        <v>-3886033044151.6665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-16191804350.631941</v>
      </c>
      <c r="L3709" s="444">
        <f t="shared" ca="1" si="154"/>
        <v>-3902224848502.2983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25">
      <c r="G3710" s="459"/>
      <c r="H3710" s="459">
        <v>3703</v>
      </c>
      <c r="I3710" s="444">
        <f t="shared" ca="1" si="155"/>
        <v>-3902224848502.2983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-16259270202.092909</v>
      </c>
      <c r="L3710" s="444">
        <f t="shared" ca="1" si="154"/>
        <v>-3918484118704.3911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25">
      <c r="G3711" s="459"/>
      <c r="H3711" s="459">
        <v>3704</v>
      </c>
      <c r="I3711" s="444">
        <f t="shared" ca="1" si="155"/>
        <v>-3918484118704.3911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-16327017161.268297</v>
      </c>
      <c r="L3711" s="444">
        <f t="shared" ca="1" si="154"/>
        <v>-3934811135865.6592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25">
      <c r="G3712" s="459"/>
      <c r="H3712" s="459">
        <v>3705</v>
      </c>
      <c r="I3712" s="444">
        <f t="shared" ca="1" si="155"/>
        <v>-3934811135865.6592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-16395046399.440247</v>
      </c>
      <c r="L3712" s="444">
        <f t="shared" ca="1" si="154"/>
        <v>-3951206182265.0996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25">
      <c r="G3713" s="459"/>
      <c r="H3713" s="459">
        <v>3706</v>
      </c>
      <c r="I3713" s="444">
        <f t="shared" ca="1" si="155"/>
        <v>-3951206182265.0996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-16463359092.771246</v>
      </c>
      <c r="L3713" s="444">
        <f t="shared" ca="1" si="154"/>
        <v>-3967669541357.8711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25">
      <c r="G3714" s="459"/>
      <c r="H3714" s="459">
        <v>3707</v>
      </c>
      <c r="I3714" s="444">
        <f t="shared" ca="1" si="155"/>
        <v>-3967669541357.8711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-16531956422.324463</v>
      </c>
      <c r="L3714" s="444">
        <f t="shared" ca="1" si="154"/>
        <v>-3984201497780.1953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25">
      <c r="G3715" s="459"/>
      <c r="H3715" s="459">
        <v>3708</v>
      </c>
      <c r="I3715" s="444">
        <f t="shared" ca="1" si="155"/>
        <v>-3984201497780.1953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-16600839574.084148</v>
      </c>
      <c r="L3715" s="444">
        <f t="shared" ca="1" si="154"/>
        <v>-4000802337354.2793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25">
      <c r="G3716" s="459"/>
      <c r="H3716" s="459">
        <v>3709</v>
      </c>
      <c r="I3716" s="444">
        <f t="shared" ca="1" si="155"/>
        <v>-4000802337354.2793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-16670009738.976166</v>
      </c>
      <c r="L3716" s="444">
        <f t="shared" ca="1" si="154"/>
        <v>-4017472347093.2554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25">
      <c r="G3717" s="459"/>
      <c r="H3717" s="459">
        <v>3710</v>
      </c>
      <c r="I3717" s="444">
        <f t="shared" ca="1" si="155"/>
        <v>-4017472347093.2554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-16739468112.888565</v>
      </c>
      <c r="L3717" s="444">
        <f t="shared" ca="1" si="154"/>
        <v>-4034211815206.144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25">
      <c r="G3718" s="459"/>
      <c r="H3718" s="459">
        <v>3711</v>
      </c>
      <c r="I3718" s="444">
        <f t="shared" ca="1" si="155"/>
        <v>-4034211815206.144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-16809215896.692266</v>
      </c>
      <c r="L3718" s="444">
        <f t="shared" ca="1" si="154"/>
        <v>-4051021031102.8364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25">
      <c r="G3719" s="459"/>
      <c r="H3719" s="459">
        <v>3712</v>
      </c>
      <c r="I3719" s="444">
        <f t="shared" ca="1" si="155"/>
        <v>-4051021031102.8364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-16879254296.261818</v>
      </c>
      <c r="L3719" s="444">
        <f t="shared" ca="1" si="154"/>
        <v>-4067900285399.0981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25">
      <c r="G3720" s="459"/>
      <c r="H3720" s="459">
        <v>3713</v>
      </c>
      <c r="I3720" s="444">
        <f t="shared" ca="1" si="155"/>
        <v>-4067900285399.0981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-16949584522.496243</v>
      </c>
      <c r="L3720" s="444">
        <f t="shared" ca="1" si="154"/>
        <v>-4084849869921.5942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25">
      <c r="G3721" s="459"/>
      <c r="H3721" s="459">
        <v>3714</v>
      </c>
      <c r="I3721" s="444">
        <f t="shared" ca="1" si="155"/>
        <v>-4084849869921.5942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-17020207791.339975</v>
      </c>
      <c r="L3721" s="444">
        <f t="shared" ca="1" si="154"/>
        <v>-4101870077712.9341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25">
      <c r="G3722" s="459"/>
      <c r="H3722" s="459">
        <v>3715</v>
      </c>
      <c r="I3722" s="444">
        <f t="shared" ca="1" si="155"/>
        <v>-4101870077712.9341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-17091125323.80389</v>
      </c>
      <c r="L3722" s="444">
        <f t="shared" ca="1" si="154"/>
        <v>-4118961203036.7378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25">
      <c r="G3723" s="459"/>
      <c r="H3723" s="459">
        <v>3716</v>
      </c>
      <c r="I3723" s="444">
        <f t="shared" ca="1" si="155"/>
        <v>-4118961203036.7378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-17162338345.986406</v>
      </c>
      <c r="L3723" s="444">
        <f t="shared" ca="1" si="154"/>
        <v>-4136123541382.7241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25">
      <c r="G3724" s="459"/>
      <c r="H3724" s="459">
        <v>3717</v>
      </c>
      <c r="I3724" s="444">
        <f t="shared" ca="1" si="155"/>
        <v>-4136123541382.7241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-17233848089.094685</v>
      </c>
      <c r="L3724" s="444">
        <f t="shared" ca="1" si="154"/>
        <v>-4153357389471.8188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25">
      <c r="G3725" s="459"/>
      <c r="H3725" s="459">
        <v>3718</v>
      </c>
      <c r="I3725" s="444">
        <f t="shared" ca="1" si="155"/>
        <v>-4153357389471.8188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-17305655789.465912</v>
      </c>
      <c r="L3725" s="444">
        <f t="shared" ca="1" si="154"/>
        <v>-4170663045261.2847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25">
      <c r="G3726" s="459"/>
      <c r="H3726" s="459">
        <v>3719</v>
      </c>
      <c r="I3726" s="444">
        <f t="shared" ca="1" si="155"/>
        <v>-4170663045261.2847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-17377762688.588684</v>
      </c>
      <c r="L3726" s="444">
        <f t="shared" ca="1" si="154"/>
        <v>-4188040807949.8735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25">
      <c r="G3727" s="459"/>
      <c r="H3727" s="459">
        <v>3720</v>
      </c>
      <c r="I3727" s="444">
        <f t="shared" ca="1" si="155"/>
        <v>-4188040807949.8735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-17450170033.124474</v>
      </c>
      <c r="L3727" s="444">
        <f t="shared" ca="1" si="154"/>
        <v>-4205490977982.998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25">
      <c r="G3728" s="459"/>
      <c r="H3728" s="459">
        <v>3721</v>
      </c>
      <c r="I3728" s="444">
        <f t="shared" ca="1" si="155"/>
        <v>-4205490977982.998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-17522879074.929157</v>
      </c>
      <c r="L3728" s="444">
        <f t="shared" ca="1" si="154"/>
        <v>-4223013857057.9272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25">
      <c r="G3729" s="459"/>
      <c r="H3729" s="459">
        <v>3722</v>
      </c>
      <c r="I3729" s="444">
        <f t="shared" ca="1" si="155"/>
        <v>-4223013857057.9272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-17595891071.074699</v>
      </c>
      <c r="L3729" s="444">
        <f t="shared" ca="1" si="154"/>
        <v>-4240609748129.002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25">
      <c r="G3730" s="459"/>
      <c r="H3730" s="459">
        <v>3723</v>
      </c>
      <c r="I3730" s="444">
        <f t="shared" ca="1" si="155"/>
        <v>-4240609748129.002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-17669207283.870842</v>
      </c>
      <c r="L3730" s="444">
        <f t="shared" ca="1" si="154"/>
        <v>-4258278955412.8726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25">
      <c r="G3731" s="459"/>
      <c r="H3731" s="459">
        <v>3724</v>
      </c>
      <c r="I3731" s="444">
        <f t="shared" ca="1" si="155"/>
        <v>-4258278955412.8726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-17742828980.886971</v>
      </c>
      <c r="L3731" s="444">
        <f t="shared" ca="1" si="154"/>
        <v>-4276021784393.7598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25">
      <c r="G3732" s="459"/>
      <c r="H3732" s="459">
        <v>3725</v>
      </c>
      <c r="I3732" s="444">
        <f t="shared" ca="1" si="155"/>
        <v>-4276021784393.7598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-17816757434.973999</v>
      </c>
      <c r="L3732" s="444">
        <f t="shared" ca="1" si="154"/>
        <v>-4293838541828.7339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25">
      <c r="G3733" s="459"/>
      <c r="H3733" s="459">
        <v>3726</v>
      </c>
      <c r="I3733" s="444">
        <f t="shared" ca="1" si="155"/>
        <v>-4293838541828.7339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-17890993924.286392</v>
      </c>
      <c r="L3733" s="444">
        <f t="shared" ca="1" si="154"/>
        <v>-4311729535753.0205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25">
      <c r="G3734" s="459"/>
      <c r="H3734" s="459">
        <v>3727</v>
      </c>
      <c r="I3734" s="444">
        <f t="shared" ca="1" si="155"/>
        <v>-4311729535753.0205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-17965539732.304253</v>
      </c>
      <c r="L3734" s="444">
        <f t="shared" ca="1" si="154"/>
        <v>-4329695075485.3247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25">
      <c r="G3735" s="459"/>
      <c r="H3735" s="459">
        <v>3728</v>
      </c>
      <c r="I3735" s="444">
        <f t="shared" ca="1" si="155"/>
        <v>-4329695075485.3247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-18040396147.855518</v>
      </c>
      <c r="L3735" s="444">
        <f t="shared" ca="1" si="154"/>
        <v>-4347735471633.1802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25">
      <c r="G3736" s="459"/>
      <c r="H3736" s="459">
        <v>3729</v>
      </c>
      <c r="I3736" s="444">
        <f t="shared" ca="1" si="155"/>
        <v>-4347735471633.1802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-18115564465.138252</v>
      </c>
      <c r="L3736" s="444">
        <f t="shared" ca="1" si="154"/>
        <v>-4365851036098.3184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25">
      <c r="G3737" s="459"/>
      <c r="H3737" s="459">
        <v>3730</v>
      </c>
      <c r="I3737" s="444">
        <f t="shared" ca="1" si="155"/>
        <v>-4365851036098.3184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-18191045983.742992</v>
      </c>
      <c r="L3737" s="444">
        <f t="shared" ca="1" si="154"/>
        <v>-4384042082082.0615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25">
      <c r="G3738" s="459"/>
      <c r="H3738" s="459">
        <v>3731</v>
      </c>
      <c r="I3738" s="444">
        <f t="shared" ca="1" si="155"/>
        <v>-4384042082082.0615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-18266842008.675255</v>
      </c>
      <c r="L3738" s="444">
        <f t="shared" ca="1" si="154"/>
        <v>-4402308924090.7363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25">
      <c r="G3739" s="459"/>
      <c r="H3739" s="459">
        <v>3732</v>
      </c>
      <c r="I3739" s="444">
        <f t="shared" ca="1" si="155"/>
        <v>-4402308924090.7363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-18342953850.378067</v>
      </c>
      <c r="L3739" s="444">
        <f t="shared" ca="1" si="154"/>
        <v>-4420651877941.1143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25">
      <c r="G3740" s="459"/>
      <c r="H3740" s="459">
        <v>3733</v>
      </c>
      <c r="I3740" s="444">
        <f t="shared" ca="1" si="155"/>
        <v>-4420651877941.1143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-18419382824.754642</v>
      </c>
      <c r="L3740" s="444">
        <f t="shared" ca="1" si="154"/>
        <v>-4439071260765.8691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25">
      <c r="G3741" s="459"/>
      <c r="H3741" s="459">
        <v>3734</v>
      </c>
      <c r="I3741" s="444">
        <f t="shared" ca="1" si="155"/>
        <v>-4439071260765.8691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-18496130253.19112</v>
      </c>
      <c r="L3741" s="444">
        <f t="shared" ca="1" si="154"/>
        <v>-4457567391019.0605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25">
      <c r="G3742" s="459"/>
      <c r="H3742" s="459">
        <v>3735</v>
      </c>
      <c r="I3742" s="444">
        <f t="shared" ca="1" si="155"/>
        <v>-4457567391019.0605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-18573197462.579418</v>
      </c>
      <c r="L3742" s="444">
        <f t="shared" ca="1" si="154"/>
        <v>-4476140588481.6396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25">
      <c r="G3743" s="459"/>
      <c r="H3743" s="459">
        <v>3736</v>
      </c>
      <c r="I3743" s="444">
        <f t="shared" ca="1" si="155"/>
        <v>-4476140588481.6396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-18650585785.340164</v>
      </c>
      <c r="L3743" s="444">
        <f t="shared" ca="1" si="154"/>
        <v>-4494791174266.9795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25">
      <c r="G3744" s="459"/>
      <c r="H3744" s="459">
        <v>3737</v>
      </c>
      <c r="I3744" s="444">
        <f t="shared" ca="1" si="155"/>
        <v>-4494791174266.9795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-18728296559.445747</v>
      </c>
      <c r="L3744" s="444">
        <f t="shared" ca="1" si="154"/>
        <v>-4513519470826.4248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25">
      <c r="G3745" s="459"/>
      <c r="H3745" s="459">
        <v>3738</v>
      </c>
      <c r="I3745" s="444">
        <f t="shared" ca="1" si="155"/>
        <v>-4513519470826.4248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-18806331128.443436</v>
      </c>
      <c r="L3745" s="444">
        <f t="shared" ca="1" si="154"/>
        <v>-4532325801954.8682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25">
      <c r="G3746" s="459"/>
      <c r="H3746" s="459">
        <v>3739</v>
      </c>
      <c r="I3746" s="444">
        <f t="shared" ca="1" si="155"/>
        <v>-4532325801954.8682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-18884690841.478619</v>
      </c>
      <c r="L3746" s="444">
        <f t="shared" ca="1" si="154"/>
        <v>-4551210492796.3467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25">
      <c r="G3747" s="459"/>
      <c r="H3747" s="459">
        <v>3740</v>
      </c>
      <c r="I3747" s="444">
        <f t="shared" ca="1" si="155"/>
        <v>-4551210492796.3467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-18963377053.318111</v>
      </c>
      <c r="L3747" s="444">
        <f t="shared" ca="1" si="154"/>
        <v>-4570173869849.665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25">
      <c r="G3748" s="459"/>
      <c r="H3748" s="459">
        <v>3741</v>
      </c>
      <c r="I3748" s="444">
        <f t="shared" ca="1" si="155"/>
        <v>-4570173869849.665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-19042391124.373604</v>
      </c>
      <c r="L3748" s="444">
        <f t="shared" ca="1" si="154"/>
        <v>-4589216260974.0391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25">
      <c r="G3749" s="459"/>
      <c r="H3749" s="459">
        <v>3742</v>
      </c>
      <c r="I3749" s="444">
        <f t="shared" ca="1" si="155"/>
        <v>-4589216260974.0391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-19121734420.725163</v>
      </c>
      <c r="L3749" s="444">
        <f t="shared" ca="1" si="154"/>
        <v>-4608337995394.7646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25">
      <c r="G3750" s="459"/>
      <c r="H3750" s="459">
        <v>3743</v>
      </c>
      <c r="I3750" s="444">
        <f t="shared" ca="1" si="155"/>
        <v>-4608337995394.7646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-19201408314.144852</v>
      </c>
      <c r="L3750" s="444">
        <f t="shared" ca="1" si="154"/>
        <v>-4627539403708.9092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25">
      <c r="G3751" s="459"/>
      <c r="H3751" s="459">
        <v>3744</v>
      </c>
      <c r="I3751" s="444">
        <f t="shared" ca="1" si="155"/>
        <v>-4627539403708.9092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-19281414182.120453</v>
      </c>
      <c r="L3751" s="444">
        <f t="shared" ca="1" si="154"/>
        <v>-4646820817891.0293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25">
      <c r="G3752" s="459"/>
      <c r="H3752" s="459">
        <v>3745</v>
      </c>
      <c r="I3752" s="444">
        <f t="shared" ca="1" si="155"/>
        <v>-4646820817891.0293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-19361753407.879288</v>
      </c>
      <c r="L3752" s="444">
        <f t="shared" ca="1" si="154"/>
        <v>-4666182571298.9082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25">
      <c r="G3753" s="459"/>
      <c r="H3753" s="459">
        <v>3746</v>
      </c>
      <c r="I3753" s="444">
        <f t="shared" ca="1" si="155"/>
        <v>-4666182571298.9082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-19442427380.412117</v>
      </c>
      <c r="L3753" s="444">
        <f t="shared" ca="1" si="154"/>
        <v>-4685624998679.3203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25">
      <c r="G3754" s="459"/>
      <c r="H3754" s="459">
        <v>3747</v>
      </c>
      <c r="I3754" s="444">
        <f t="shared" ca="1" si="155"/>
        <v>-4685624998679.3203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-19523437494.497169</v>
      </c>
      <c r="L3754" s="444">
        <f t="shared" ca="1" si="154"/>
        <v>-4705148436173.8174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25">
      <c r="G3755" s="459"/>
      <c r="H3755" s="459">
        <v>3748</v>
      </c>
      <c r="I3755" s="444">
        <f t="shared" ca="1" si="155"/>
        <v>-4705148436173.8174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-19604785150.724239</v>
      </c>
      <c r="L3755" s="444">
        <f t="shared" ca="1" si="154"/>
        <v>-4724753221324.542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25">
      <c r="G3756" s="459"/>
      <c r="H3756" s="459">
        <v>3749</v>
      </c>
      <c r="I3756" s="444">
        <f t="shared" ca="1" si="155"/>
        <v>-4724753221324.542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-19686471755.518925</v>
      </c>
      <c r="L3756" s="444">
        <f t="shared" ca="1" si="154"/>
        <v>-4744439693080.0605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25">
      <c r="G3757" s="459"/>
      <c r="H3757" s="459">
        <v>3750</v>
      </c>
      <c r="I3757" s="444">
        <f t="shared" ca="1" si="155"/>
        <v>-4744439693080.0605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-19768498721.16692</v>
      </c>
      <c r="L3757" s="444">
        <f t="shared" ca="1" si="154"/>
        <v>-4764208191801.2275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25">
      <c r="G3758" s="459"/>
      <c r="H3758" s="459">
        <v>3751</v>
      </c>
      <c r="I3758" s="444">
        <f t="shared" ca="1" si="155"/>
        <v>-4764208191801.2275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-19850867465.838448</v>
      </c>
      <c r="L3758" s="444">
        <f t="shared" ca="1" si="154"/>
        <v>-4784059059267.0664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25">
      <c r="G3759" s="459"/>
      <c r="H3759" s="459">
        <v>3752</v>
      </c>
      <c r="I3759" s="444">
        <f t="shared" ca="1" si="155"/>
        <v>-4784059059267.0664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-19933579413.612778</v>
      </c>
      <c r="L3759" s="444">
        <f t="shared" ca="1" si="154"/>
        <v>-4803992638680.6787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25">
      <c r="G3760" s="459"/>
      <c r="H3760" s="459">
        <v>3753</v>
      </c>
      <c r="I3760" s="444">
        <f t="shared" ca="1" si="155"/>
        <v>-4803992638680.6787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-20016635994.502827</v>
      </c>
      <c r="L3760" s="444">
        <f t="shared" ca="1" si="154"/>
        <v>-4824009274675.1816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25">
      <c r="G3761" s="459"/>
      <c r="H3761" s="459">
        <v>3754</v>
      </c>
      <c r="I3761" s="444">
        <f t="shared" ca="1" si="155"/>
        <v>-4824009274675.1816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-20100038644.479923</v>
      </c>
      <c r="L3761" s="444">
        <f t="shared" ca="1" si="154"/>
        <v>-4844109313319.6611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25">
      <c r="G3762" s="459"/>
      <c r="H3762" s="459">
        <v>3755</v>
      </c>
      <c r="I3762" s="444">
        <f t="shared" ca="1" si="155"/>
        <v>-4844109313319.6611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-20183788805.498589</v>
      </c>
      <c r="L3762" s="444">
        <f t="shared" ca="1" si="154"/>
        <v>-4864293102125.1602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25">
      <c r="G3763" s="459"/>
      <c r="H3763" s="459">
        <v>3756</v>
      </c>
      <c r="I3763" s="444">
        <f t="shared" ca="1" si="155"/>
        <v>-4864293102125.1602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-20267887925.5215</v>
      </c>
      <c r="L3763" s="444">
        <f t="shared" ca="1" si="154"/>
        <v>-4884560990050.6816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25">
      <c r="G3764" s="459"/>
      <c r="H3764" s="459">
        <v>3757</v>
      </c>
      <c r="I3764" s="444">
        <f t="shared" ca="1" si="155"/>
        <v>-4884560990050.6816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-20352337458.544506</v>
      </c>
      <c r="L3764" s="444">
        <f t="shared" ca="1" si="154"/>
        <v>-4904913327509.2266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25">
      <c r="G3765" s="459"/>
      <c r="H3765" s="459">
        <v>3758</v>
      </c>
      <c r="I3765" s="444">
        <f t="shared" ca="1" si="155"/>
        <v>-4904913327509.2266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-20437138864.621777</v>
      </c>
      <c r="L3765" s="444">
        <f t="shared" ca="1" si="154"/>
        <v>-4925350466373.8486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25">
      <c r="G3766" s="459"/>
      <c r="H3766" s="459">
        <v>3759</v>
      </c>
      <c r="I3766" s="444">
        <f t="shared" ca="1" si="155"/>
        <v>-4925350466373.8486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-20522293609.891037</v>
      </c>
      <c r="L3766" s="444">
        <f t="shared" ca="1" si="154"/>
        <v>-4945872759983.7393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25">
      <c r="G3767" s="459"/>
      <c r="H3767" s="459">
        <v>3760</v>
      </c>
      <c r="I3767" s="444">
        <f t="shared" ca="1" si="155"/>
        <v>-4945872759983.7393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-20607803166.598915</v>
      </c>
      <c r="L3767" s="444">
        <f t="shared" ca="1" si="154"/>
        <v>-4966480563150.3379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25">
      <c r="G3768" s="459"/>
      <c r="H3768" s="459">
        <v>3761</v>
      </c>
      <c r="I3768" s="444">
        <f t="shared" ca="1" si="155"/>
        <v>-4966480563150.3379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-20693669013.126408</v>
      </c>
      <c r="L3768" s="444">
        <f t="shared" ca="1" si="154"/>
        <v>-4987174232163.4639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25">
      <c r="G3769" s="459"/>
      <c r="H3769" s="459">
        <v>3762</v>
      </c>
      <c r="I3769" s="444">
        <f t="shared" ca="1" si="155"/>
        <v>-4987174232163.4639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-20779892634.014431</v>
      </c>
      <c r="L3769" s="444">
        <f t="shared" ca="1" si="154"/>
        <v>-5007954124797.4785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25">
      <c r="G3770" s="459"/>
      <c r="H3770" s="459">
        <v>3763</v>
      </c>
      <c r="I3770" s="444">
        <f t="shared" ca="1" si="155"/>
        <v>-5007954124797.4785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-20866475519.989494</v>
      </c>
      <c r="L3770" s="444">
        <f t="shared" ca="1" si="154"/>
        <v>-5028820600317.4678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25">
      <c r="G3771" s="459"/>
      <c r="H3771" s="459">
        <v>3764</v>
      </c>
      <c r="I3771" s="444">
        <f t="shared" ca="1" si="155"/>
        <v>-5028820600317.4678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-20953419167.989449</v>
      </c>
      <c r="L3771" s="444">
        <f t="shared" ca="1" si="154"/>
        <v>-5049774019485.457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25">
      <c r="G3772" s="459"/>
      <c r="H3772" s="459">
        <v>3765</v>
      </c>
      <c r="I3772" s="444">
        <f t="shared" ca="1" si="155"/>
        <v>-5049774019485.457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-21040725081.189404</v>
      </c>
      <c r="L3772" s="444">
        <f t="shared" ca="1" si="154"/>
        <v>-5070814744566.6465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25">
      <c r="G3773" s="459"/>
      <c r="H3773" s="459">
        <v>3766</v>
      </c>
      <c r="I3773" s="444">
        <f t="shared" ca="1" si="155"/>
        <v>-5070814744566.6465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-21128394769.027695</v>
      </c>
      <c r="L3773" s="444">
        <f t="shared" ca="1" si="154"/>
        <v>-5091943139335.6738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25">
      <c r="G3774" s="459"/>
      <c r="H3774" s="459">
        <v>3767</v>
      </c>
      <c r="I3774" s="444">
        <f t="shared" ca="1" si="155"/>
        <v>-5091943139335.6738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-21216429747.231976</v>
      </c>
      <c r="L3774" s="444">
        <f t="shared" ca="1" si="154"/>
        <v>-5113159569082.9063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25">
      <c r="G3775" s="459"/>
      <c r="H3775" s="459">
        <v>3768</v>
      </c>
      <c r="I3775" s="444">
        <f t="shared" ca="1" si="155"/>
        <v>-5113159569082.9063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-21304831537.845444</v>
      </c>
      <c r="L3775" s="444">
        <f t="shared" ca="1" si="154"/>
        <v>-5134464400620.752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25">
      <c r="G3776" s="459"/>
      <c r="H3776" s="459">
        <v>3769</v>
      </c>
      <c r="I3776" s="444">
        <f t="shared" ca="1" si="155"/>
        <v>-5134464400620.752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-21393601669.253132</v>
      </c>
      <c r="L3776" s="444">
        <f t="shared" ca="1" si="154"/>
        <v>-5155858002290.0049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25">
      <c r="G3777" s="459"/>
      <c r="H3777" s="459">
        <v>3770</v>
      </c>
      <c r="I3777" s="444">
        <f t="shared" ca="1" si="155"/>
        <v>-5155858002290.0049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-21482741676.208355</v>
      </c>
      <c r="L3777" s="444">
        <f t="shared" ca="1" si="154"/>
        <v>-5177340743966.2129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25">
      <c r="G3778" s="459"/>
      <c r="H3778" s="459">
        <v>3771</v>
      </c>
      <c r="I3778" s="444">
        <f t="shared" ca="1" si="155"/>
        <v>-5177340743966.2129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-21572253099.859219</v>
      </c>
      <c r="L3778" s="444">
        <f t="shared" ca="1" si="154"/>
        <v>-5198912997066.0723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25">
      <c r="G3779" s="459"/>
      <c r="H3779" s="459">
        <v>3772</v>
      </c>
      <c r="I3779" s="444">
        <f t="shared" ca="1" si="155"/>
        <v>-5198912997066.0723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-21662137487.775299</v>
      </c>
      <c r="L3779" s="444">
        <f t="shared" ca="1" si="154"/>
        <v>-5220575134553.8477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25">
      <c r="G3780" s="459"/>
      <c r="H3780" s="459">
        <v>3773</v>
      </c>
      <c r="I3780" s="444">
        <f t="shared" ca="1" si="155"/>
        <v>-5220575134553.8477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-21752396393.974365</v>
      </c>
      <c r="L3780" s="444">
        <f t="shared" ca="1" si="154"/>
        <v>-5242327530947.8223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25">
      <c r="G3781" s="459"/>
      <c r="H3781" s="459">
        <v>3774</v>
      </c>
      <c r="I3781" s="444">
        <f t="shared" ca="1" si="155"/>
        <v>-5242327530947.8223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-21843031378.949261</v>
      </c>
      <c r="L3781" s="444">
        <f t="shared" ca="1" si="154"/>
        <v>-5264170562326.7715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25">
      <c r="G3782" s="459"/>
      <c r="H3782" s="459">
        <v>3775</v>
      </c>
      <c r="I3782" s="444">
        <f t="shared" ca="1" si="155"/>
        <v>-5264170562326.7715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-21934044009.694881</v>
      </c>
      <c r="L3782" s="444">
        <f t="shared" ca="1" si="154"/>
        <v>-5286104606336.4668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25">
      <c r="G3783" s="459"/>
      <c r="H3783" s="459">
        <v>3776</v>
      </c>
      <c r="I3783" s="444">
        <f t="shared" ca="1" si="155"/>
        <v>-5286104606336.4668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-22025435859.735279</v>
      </c>
      <c r="L3783" s="444">
        <f t="shared" ca="1" si="154"/>
        <v>-5308130042196.2021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25">
      <c r="G3784" s="459"/>
      <c r="H3784" s="459">
        <v>3777</v>
      </c>
      <c r="I3784" s="444">
        <f t="shared" ca="1" si="155"/>
        <v>-5308130042196.2021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-22117208509.150841</v>
      </c>
      <c r="L3784" s="444">
        <f t="shared" ca="1" si="154"/>
        <v>-5330247250705.3525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25">
      <c r="G3785" s="459"/>
      <c r="H3785" s="459">
        <v>3778</v>
      </c>
      <c r="I3785" s="444">
        <f t="shared" ca="1" si="155"/>
        <v>-5330247250705.3525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-22209363544.605637</v>
      </c>
      <c r="L3785" s="444">
        <f t="shared" ca="1" si="154"/>
        <v>-5352456614249.958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25">
      <c r="G3786" s="459"/>
      <c r="H3786" s="459">
        <v>3779</v>
      </c>
      <c r="I3786" s="444">
        <f t="shared" ca="1" si="155"/>
        <v>-5352456614249.958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-22301902559.374825</v>
      </c>
      <c r="L3786" s="444">
        <f t="shared" ca="1" si="154"/>
        <v>-5374758516809.333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25">
      <c r="G3787" s="459"/>
      <c r="H3787" s="459">
        <v>3780</v>
      </c>
      <c r="I3787" s="444">
        <f t="shared" ca="1" si="155"/>
        <v>-5374758516809.333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-22394827153.372219</v>
      </c>
      <c r="L3787" s="444">
        <f t="shared" ca="1" si="154"/>
        <v>-5397153343962.7051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25">
      <c r="G3788" s="459"/>
      <c r="H3788" s="459">
        <v>3781</v>
      </c>
      <c r="I3788" s="444">
        <f t="shared" ca="1" si="155"/>
        <v>-5397153343962.7051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-22488138933.177937</v>
      </c>
      <c r="L3788" s="444">
        <f t="shared" ca="1" si="154"/>
        <v>-5419641482895.8828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25">
      <c r="G3789" s="459"/>
      <c r="H3789" s="459">
        <v>3782</v>
      </c>
      <c r="I3789" s="444">
        <f t="shared" ca="1" si="155"/>
        <v>-5419641482895.8828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-22581839512.066177</v>
      </c>
      <c r="L3789" s="444">
        <f t="shared" ca="1" si="154"/>
        <v>-5442223322407.9492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25">
      <c r="G3790" s="459"/>
      <c r="H3790" s="459">
        <v>3783</v>
      </c>
      <c r="I3790" s="444">
        <f t="shared" ca="1" si="155"/>
        <v>-5442223322407.9492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-22675930510.033123</v>
      </c>
      <c r="L3790" s="444">
        <f t="shared" ca="1" si="154"/>
        <v>-5464899252917.9824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25">
      <c r="G3791" s="459"/>
      <c r="H3791" s="459">
        <v>3784</v>
      </c>
      <c r="I3791" s="444">
        <f t="shared" ca="1" si="155"/>
        <v>-5464899252917.9824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-22770413553.824928</v>
      </c>
      <c r="L3791" s="444">
        <f t="shared" ca="1" si="154"/>
        <v>-5487669666471.8076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25">
      <c r="G3792" s="459"/>
      <c r="H3792" s="459">
        <v>3785</v>
      </c>
      <c r="I3792" s="444">
        <f t="shared" ca="1" si="155"/>
        <v>-5487669666471.8076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-22865290276.965866</v>
      </c>
      <c r="L3792" s="444">
        <f t="shared" ca="1" si="154"/>
        <v>-5510534956748.7734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25">
      <c r="G3793" s="459"/>
      <c r="H3793" s="459">
        <v>3786</v>
      </c>
      <c r="I3793" s="444">
        <f t="shared" ca="1" si="155"/>
        <v>-5510534956748.7734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-22960562319.786556</v>
      </c>
      <c r="L3793" s="444">
        <f t="shared" ca="1" si="154"/>
        <v>-5533495519068.5596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25">
      <c r="G3794" s="459"/>
      <c r="H3794" s="459">
        <v>3787</v>
      </c>
      <c r="I3794" s="444">
        <f t="shared" ca="1" si="155"/>
        <v>-5533495519068.5596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-23056231329.452332</v>
      </c>
      <c r="L3794" s="444">
        <f t="shared" ca="1" si="154"/>
        <v>-5556551750398.0117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25">
      <c r="G3795" s="459"/>
      <c r="H3795" s="459">
        <v>3788</v>
      </c>
      <c r="I3795" s="444">
        <f t="shared" ca="1" si="155"/>
        <v>-5556551750398.0117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-23152298959.991714</v>
      </c>
      <c r="L3795" s="444">
        <f t="shared" ca="1" si="154"/>
        <v>-5579704049358.0039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25">
      <c r="G3796" s="459"/>
      <c r="H3796" s="459">
        <v>3789</v>
      </c>
      <c r="I3796" s="444">
        <f t="shared" ca="1" si="155"/>
        <v>-5579704049358.0039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-23248766872.325016</v>
      </c>
      <c r="L3796" s="444">
        <f t="shared" ca="1" si="154"/>
        <v>-5602952816230.3291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25">
      <c r="G3797" s="459"/>
      <c r="H3797" s="459">
        <v>3790</v>
      </c>
      <c r="I3797" s="444">
        <f t="shared" ca="1" si="155"/>
        <v>-5602952816230.3291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-23345636734.293037</v>
      </c>
      <c r="L3797" s="444">
        <f t="shared" ca="1" si="154"/>
        <v>-5626298452964.6221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25">
      <c r="G3798" s="459"/>
      <c r="H3798" s="459">
        <v>3791</v>
      </c>
      <c r="I3798" s="444">
        <f t="shared" ca="1" si="155"/>
        <v>-5626298452964.6221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-23442910220.685925</v>
      </c>
      <c r="L3798" s="444">
        <f t="shared" ca="1" si="154"/>
        <v>-5649741363185.3076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25">
      <c r="G3799" s="459"/>
      <c r="H3799" s="459">
        <v>3792</v>
      </c>
      <c r="I3799" s="444">
        <f t="shared" ca="1" si="155"/>
        <v>-5649741363185.3076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-23540589013.272114</v>
      </c>
      <c r="L3799" s="444">
        <f t="shared" ca="1" si="154"/>
        <v>-5673281952198.5801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25">
      <c r="G3800" s="459"/>
      <c r="H3800" s="459">
        <v>3793</v>
      </c>
      <c r="I3800" s="444">
        <f t="shared" ca="1" si="155"/>
        <v>-5673281952198.5801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-23638674800.827415</v>
      </c>
      <c r="L3800" s="444">
        <f t="shared" ca="1" si="154"/>
        <v>-5696920626999.4072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25">
      <c r="G3801" s="459"/>
      <c r="H3801" s="459">
        <v>3794</v>
      </c>
      <c r="I3801" s="444">
        <f t="shared" ca="1" si="155"/>
        <v>-5696920626999.4072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-23737169279.164196</v>
      </c>
      <c r="L3801" s="444">
        <f t="shared" ca="1" si="154"/>
        <v>-5720657796278.5713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25">
      <c r="G3802" s="459"/>
      <c r="H3802" s="459">
        <v>3795</v>
      </c>
      <c r="I3802" s="444">
        <f t="shared" ca="1" si="155"/>
        <v>-5720657796278.5713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-23836074151.160713</v>
      </c>
      <c r="L3802" s="444">
        <f t="shared" ca="1" si="154"/>
        <v>-5744493870429.7324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25">
      <c r="G3803" s="459"/>
      <c r="H3803" s="459">
        <v>3796</v>
      </c>
      <c r="I3803" s="444">
        <f t="shared" ca="1" si="155"/>
        <v>-5744493870429.7324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-23935391126.79055</v>
      </c>
      <c r="L3803" s="444">
        <f t="shared" ca="1" si="154"/>
        <v>-5768429261556.5234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25">
      <c r="G3804" s="459"/>
      <c r="H3804" s="459">
        <v>3797</v>
      </c>
      <c r="I3804" s="444">
        <f t="shared" ca="1" si="155"/>
        <v>-5768429261556.5234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-24035121923.15218</v>
      </c>
      <c r="L3804" s="444">
        <f t="shared" ca="1" si="154"/>
        <v>-5792464383479.6758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25">
      <c r="G3805" s="459"/>
      <c r="H3805" s="459">
        <v>3798</v>
      </c>
      <c r="I3805" s="444">
        <f t="shared" ca="1" si="155"/>
        <v>-5792464383479.6758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-24135268264.49865</v>
      </c>
      <c r="L3805" s="444">
        <f t="shared" ca="1" si="154"/>
        <v>-5816599651744.1748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25">
      <c r="G3806" s="459"/>
      <c r="H3806" s="459">
        <v>3799</v>
      </c>
      <c r="I3806" s="444">
        <f t="shared" ca="1" si="155"/>
        <v>-5816599651744.1748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-24235831882.267395</v>
      </c>
      <c r="L3806" s="444">
        <f t="shared" ca="1" si="154"/>
        <v>-5840835483626.4424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25">
      <c r="G3807" s="459"/>
      <c r="H3807" s="459">
        <v>3800</v>
      </c>
      <c r="I3807" s="444">
        <f t="shared" ca="1" si="155"/>
        <v>-5840835483626.4424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-24336814515.110176</v>
      </c>
      <c r="L3807" s="444">
        <f t="shared" ca="1" si="154"/>
        <v>-5865172298141.5527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25">
      <c r="G3808" s="459"/>
      <c r="H3808" s="459">
        <v>3801</v>
      </c>
      <c r="I3808" s="444">
        <f t="shared" ca="1" si="155"/>
        <v>-5865172298141.5527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-24438217908.923138</v>
      </c>
      <c r="L3808" s="444">
        <f t="shared" ca="1" si="154"/>
        <v>-5889610516050.4756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25">
      <c r="G3809" s="459"/>
      <c r="H3809" s="459">
        <v>3802</v>
      </c>
      <c r="I3809" s="444">
        <f t="shared" ca="1" si="155"/>
        <v>-5889610516050.4756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-24540043816.87698</v>
      </c>
      <c r="L3809" s="444">
        <f t="shared" ca="1" si="154"/>
        <v>-5914150559867.3525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25">
      <c r="G3810" s="459"/>
      <c r="H3810" s="459">
        <v>3803</v>
      </c>
      <c r="I3810" s="444">
        <f t="shared" ca="1" si="155"/>
        <v>-5914150559867.3525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-24642293999.447304</v>
      </c>
      <c r="L3810" s="444">
        <f t="shared" ca="1" si="154"/>
        <v>-5938792853866.7998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25">
      <c r="G3811" s="459"/>
      <c r="H3811" s="459">
        <v>3804</v>
      </c>
      <c r="I3811" s="444">
        <f t="shared" ca="1" si="155"/>
        <v>-5938792853866.7998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-24744970224.445</v>
      </c>
      <c r="L3811" s="444">
        <f t="shared" ca="1" si="154"/>
        <v>-5963537824091.2451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25">
      <c r="G3812" s="459"/>
      <c r="H3812" s="459">
        <v>3805</v>
      </c>
      <c r="I3812" s="444">
        <f t="shared" ca="1" si="155"/>
        <v>-5963537824091.2451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-24848074267.046856</v>
      </c>
      <c r="L3812" s="444">
        <f t="shared" ca="1" si="154"/>
        <v>-5988385898358.292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25">
      <c r="G3813" s="459"/>
      <c r="H3813" s="459">
        <v>3806</v>
      </c>
      <c r="I3813" s="444">
        <f t="shared" ca="1" si="155"/>
        <v>-5988385898358.292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-24951607909.826218</v>
      </c>
      <c r="L3813" s="444">
        <f t="shared" ca="1" si="154"/>
        <v>-6013337506268.1182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25">
      <c r="G3814" s="459"/>
      <c r="H3814" s="459">
        <v>3807</v>
      </c>
      <c r="I3814" s="444">
        <f t="shared" ca="1" si="155"/>
        <v>-6013337506268.1182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-25055572942.783825</v>
      </c>
      <c r="L3814" s="444">
        <f t="shared" ca="1" si="154"/>
        <v>-6038393079210.9023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25">
      <c r="G3815" s="459"/>
      <c r="H3815" s="459">
        <v>3808</v>
      </c>
      <c r="I3815" s="444">
        <f t="shared" ca="1" si="155"/>
        <v>-6038393079210.9023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-25159971163.378761</v>
      </c>
      <c r="L3815" s="444">
        <f t="shared" ca="1" si="154"/>
        <v>-6063553050374.2813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25">
      <c r="G3816" s="459"/>
      <c r="H3816" s="459">
        <v>3809</v>
      </c>
      <c r="I3816" s="444">
        <f t="shared" ca="1" si="155"/>
        <v>-6063553050374.2813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-25264804376.559505</v>
      </c>
      <c r="L3816" s="444">
        <f t="shared" ca="1" si="154"/>
        <v>-6088817854750.8408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25">
      <c r="G3817" s="459"/>
      <c r="H3817" s="459">
        <v>3810</v>
      </c>
      <c r="I3817" s="444">
        <f t="shared" ca="1" si="155"/>
        <v>-6088817854750.8408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-25370074394.79517</v>
      </c>
      <c r="L3817" s="444">
        <f t="shared" ca="1" si="154"/>
        <v>-6114187929145.6357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25">
      <c r="G3818" s="459"/>
      <c r="H3818" s="459">
        <v>3811</v>
      </c>
      <c r="I3818" s="444">
        <f t="shared" ca="1" si="155"/>
        <v>-6114187929145.6357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-25475783038.106815</v>
      </c>
      <c r="L3818" s="444">
        <f t="shared" ca="1" si="154"/>
        <v>-6139663712183.7422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25">
      <c r="G3819" s="459"/>
      <c r="H3819" s="459">
        <v>3812</v>
      </c>
      <c r="I3819" s="444">
        <f t="shared" ca="1" si="155"/>
        <v>-6139663712183.7422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-25581932134.098927</v>
      </c>
      <c r="L3819" s="444">
        <f t="shared" ca="1" si="154"/>
        <v>-6165245644317.8408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25">
      <c r="G3820" s="459"/>
      <c r="H3820" s="459">
        <v>3813</v>
      </c>
      <c r="I3820" s="444">
        <f t="shared" ca="1" si="155"/>
        <v>-6165245644317.8408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-25688523517.991005</v>
      </c>
      <c r="L3820" s="444">
        <f t="shared" ca="1" si="154"/>
        <v>-6190934167835.832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25">
      <c r="G3821" s="459"/>
      <c r="H3821" s="459">
        <v>3814</v>
      </c>
      <c r="I3821" s="444">
        <f t="shared" ca="1" si="155"/>
        <v>-6190934167835.832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-25795559032.6493</v>
      </c>
      <c r="L3821" s="444">
        <f t="shared" ca="1" si="154"/>
        <v>-6216729726868.4814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25">
      <c r="G3822" s="459"/>
      <c r="H3822" s="459">
        <v>3815</v>
      </c>
      <c r="I3822" s="444">
        <f t="shared" ca="1" si="155"/>
        <v>-6216729726868.4814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-25903040528.618671</v>
      </c>
      <c r="L3822" s="444">
        <f t="shared" ca="1" si="154"/>
        <v>-6242632767397.1006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25">
      <c r="G3823" s="459"/>
      <c r="H3823" s="459">
        <v>3816</v>
      </c>
      <c r="I3823" s="444">
        <f t="shared" ca="1" si="155"/>
        <v>-6242632767397.1006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-26010969864.154587</v>
      </c>
      <c r="L3823" s="444">
        <f t="shared" ca="1" si="154"/>
        <v>-6268643737261.2549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25">
      <c r="G3824" s="459"/>
      <c r="H3824" s="459">
        <v>3817</v>
      </c>
      <c r="I3824" s="444">
        <f t="shared" ca="1" si="155"/>
        <v>-6268643737261.2549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-26119348905.25523</v>
      </c>
      <c r="L3824" s="444">
        <f t="shared" ca="1" si="154"/>
        <v>-6294763086166.5098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25">
      <c r="G3825" s="459"/>
      <c r="H3825" s="459">
        <v>3818</v>
      </c>
      <c r="I3825" s="444">
        <f t="shared" ca="1" si="155"/>
        <v>-6294763086166.5098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-26228179525.69379</v>
      </c>
      <c r="L3825" s="444">
        <f t="shared" ca="1" si="154"/>
        <v>-6320991265692.2031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25">
      <c r="G3826" s="459"/>
      <c r="H3826" s="459">
        <v>3819</v>
      </c>
      <c r="I3826" s="444">
        <f t="shared" ca="1" si="155"/>
        <v>-6320991265692.2031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-26337463607.050846</v>
      </c>
      <c r="L3826" s="444">
        <f t="shared" ca="1" si="154"/>
        <v>-6347328729299.2539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25">
      <c r="G3827" s="459"/>
      <c r="H3827" s="459">
        <v>3820</v>
      </c>
      <c r="I3827" s="444">
        <f t="shared" ca="1" si="155"/>
        <v>-6347328729299.2539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-26447203038.746891</v>
      </c>
      <c r="L3827" s="444">
        <f t="shared" ca="1" si="154"/>
        <v>-6373775932338.001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25">
      <c r="G3828" s="459"/>
      <c r="H3828" s="459">
        <v>3821</v>
      </c>
      <c r="I3828" s="444">
        <f t="shared" ca="1" si="155"/>
        <v>-6373775932338.001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-26557399718.075005</v>
      </c>
      <c r="L3828" s="444">
        <f t="shared" ca="1" si="154"/>
        <v>-6400333332056.0762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25">
      <c r="G3829" s="459"/>
      <c r="H3829" s="459">
        <v>3822</v>
      </c>
      <c r="I3829" s="444">
        <f t="shared" ca="1" si="155"/>
        <v>-6400333332056.0762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-26668055550.23365</v>
      </c>
      <c r="L3829" s="444">
        <f t="shared" ca="1" si="154"/>
        <v>-6427001387606.3096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25">
      <c r="G3830" s="459"/>
      <c r="H3830" s="459">
        <v>3823</v>
      </c>
      <c r="I3830" s="444">
        <f t="shared" ca="1" si="155"/>
        <v>-6427001387606.3096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-26779172448.359623</v>
      </c>
      <c r="L3830" s="444">
        <f t="shared" ca="1" si="154"/>
        <v>-6453780560054.6689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25">
      <c r="G3831" s="459"/>
      <c r="H3831" s="459">
        <v>3824</v>
      </c>
      <c r="I3831" s="444">
        <f t="shared" ca="1" si="155"/>
        <v>-6453780560054.6689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-26890752333.561119</v>
      </c>
      <c r="L3831" s="444">
        <f t="shared" ca="1" si="154"/>
        <v>-6480671312388.2305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25">
      <c r="G3832" s="459"/>
      <c r="H3832" s="459">
        <v>3825</v>
      </c>
      <c r="I3832" s="444">
        <f t="shared" ca="1" si="155"/>
        <v>-6480671312388.2305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-27002797134.950958</v>
      </c>
      <c r="L3832" s="444">
        <f t="shared" ca="1" si="154"/>
        <v>-6507674109523.1816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25">
      <c r="G3833" s="459"/>
      <c r="H3833" s="459">
        <v>3826</v>
      </c>
      <c r="I3833" s="444">
        <f t="shared" ca="1" si="155"/>
        <v>-6507674109523.1816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-27115308789.679924</v>
      </c>
      <c r="L3833" s="444">
        <f t="shared" ref="L3833:L4087" ca="1" si="159">I3833-J3833+K3833</f>
        <v>-6534789418312.8613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25">
      <c r="G3834" s="459"/>
      <c r="H3834" s="459">
        <v>3827</v>
      </c>
      <c r="I3834" s="444">
        <f t="shared" ref="I3834:I4088" ca="1" si="160">L3833</f>
        <v>-6534789418312.8613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-27228289242.970257</v>
      </c>
      <c r="L3834" s="444">
        <f t="shared" ca="1" si="159"/>
        <v>-6562017707555.832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25">
      <c r="G3835" s="459"/>
      <c r="H3835" s="459">
        <v>3828</v>
      </c>
      <c r="I3835" s="444">
        <f t="shared" ca="1" si="160"/>
        <v>-6562017707555.832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-27341740448.1493</v>
      </c>
      <c r="L3835" s="444">
        <f t="shared" ca="1" si="159"/>
        <v>-6589359448003.9814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25">
      <c r="G3836" s="459"/>
      <c r="H3836" s="459">
        <v>3829</v>
      </c>
      <c r="I3836" s="444">
        <f t="shared" ca="1" si="160"/>
        <v>-6589359448003.9814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-27455664366.683254</v>
      </c>
      <c r="L3836" s="444">
        <f t="shared" ca="1" si="159"/>
        <v>-6616815112370.665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25">
      <c r="G3837" s="459"/>
      <c r="H3837" s="459">
        <v>3830</v>
      </c>
      <c r="I3837" s="444">
        <f t="shared" ca="1" si="160"/>
        <v>-6616815112370.665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-27570062968.211105</v>
      </c>
      <c r="L3837" s="444">
        <f t="shared" ca="1" si="159"/>
        <v>-6644385175338.876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25">
      <c r="G3838" s="459"/>
      <c r="H3838" s="459">
        <v>3831</v>
      </c>
      <c r="I3838" s="444">
        <f t="shared" ca="1" si="160"/>
        <v>-6644385175338.876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-27684938230.578648</v>
      </c>
      <c r="L3838" s="444">
        <f t="shared" ca="1" si="159"/>
        <v>-6672070113569.4551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25">
      <c r="G3839" s="459"/>
      <c r="H3839" s="459">
        <v>3832</v>
      </c>
      <c r="I3839" s="444">
        <f t="shared" ca="1" si="160"/>
        <v>-6672070113569.4551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-27800292139.87273</v>
      </c>
      <c r="L3839" s="444">
        <f t="shared" ca="1" si="159"/>
        <v>-6699870405709.3281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25">
      <c r="G3840" s="459"/>
      <c r="H3840" s="459">
        <v>3833</v>
      </c>
      <c r="I3840" s="444">
        <f t="shared" ca="1" si="160"/>
        <v>-6699870405709.3281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-27916126690.455532</v>
      </c>
      <c r="L3840" s="444">
        <f t="shared" ca="1" si="159"/>
        <v>-6727786532399.7832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25">
      <c r="G3841" s="459"/>
      <c r="H3841" s="459">
        <v>3834</v>
      </c>
      <c r="I3841" s="444">
        <f t="shared" ca="1" si="160"/>
        <v>-6727786532399.7832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-28032443884.999096</v>
      </c>
      <c r="L3841" s="444">
        <f t="shared" ca="1" si="159"/>
        <v>-6755818976284.7822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25">
      <c r="G3842" s="459"/>
      <c r="H3842" s="459">
        <v>3835</v>
      </c>
      <c r="I3842" s="444">
        <f t="shared" ca="1" si="160"/>
        <v>-6755818976284.7822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-28149245734.519924</v>
      </c>
      <c r="L3842" s="444">
        <f t="shared" ca="1" si="159"/>
        <v>-6783968222019.3018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25">
      <c r="G3843" s="459"/>
      <c r="H3843" s="459">
        <v>3836</v>
      </c>
      <c r="I3843" s="444">
        <f t="shared" ca="1" si="160"/>
        <v>-6783968222019.3018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-28266534258.413757</v>
      </c>
      <c r="L3843" s="444">
        <f t="shared" ca="1" si="159"/>
        <v>-6812234756277.7158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25">
      <c r="G3844" s="459"/>
      <c r="H3844" s="459">
        <v>3837</v>
      </c>
      <c r="I3844" s="444">
        <f t="shared" ca="1" si="160"/>
        <v>-6812234756277.7158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-28384311484.490482</v>
      </c>
      <c r="L3844" s="444">
        <f t="shared" ca="1" si="159"/>
        <v>-6840619067762.2061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25">
      <c r="G3845" s="459"/>
      <c r="H3845" s="459">
        <v>3838</v>
      </c>
      <c r="I3845" s="444">
        <f t="shared" ca="1" si="160"/>
        <v>-6840619067762.2061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-28502579449.00919</v>
      </c>
      <c r="L3845" s="444">
        <f t="shared" ca="1" si="159"/>
        <v>-6869121647211.2148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25">
      <c r="G3846" s="459"/>
      <c r="H3846" s="459">
        <v>3839</v>
      </c>
      <c r="I3846" s="444">
        <f t="shared" ca="1" si="160"/>
        <v>-6869121647211.2148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-28621340196.71339</v>
      </c>
      <c r="L3846" s="444">
        <f t="shared" ca="1" si="159"/>
        <v>-6897742987407.9287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25">
      <c r="G3847" s="459"/>
      <c r="H3847" s="459">
        <v>3840</v>
      </c>
      <c r="I3847" s="444">
        <f t="shared" ca="1" si="160"/>
        <v>-6897742987407.9287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-28740595780.866375</v>
      </c>
      <c r="L3847" s="444">
        <f t="shared" ca="1" si="159"/>
        <v>-6926483583188.7949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25">
      <c r="G3848" s="459"/>
      <c r="H3848" s="459">
        <v>3841</v>
      </c>
      <c r="I3848" s="444">
        <f t="shared" ca="1" si="160"/>
        <v>-6926483583188.7949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-28860348263.286644</v>
      </c>
      <c r="L3848" s="444">
        <f t="shared" ca="1" si="159"/>
        <v>-6955343931452.082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25">
      <c r="G3849" s="459"/>
      <c r="H3849" s="459">
        <v>3842</v>
      </c>
      <c r="I3849" s="444">
        <f t="shared" ca="1" si="160"/>
        <v>-6955343931452.082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-28980599714.383675</v>
      </c>
      <c r="L3849" s="444">
        <f t="shared" ca="1" si="159"/>
        <v>-6984324531166.4658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25">
      <c r="G3850" s="459"/>
      <c r="H3850" s="459">
        <v>3843</v>
      </c>
      <c r="I3850" s="444">
        <f t="shared" ca="1" si="160"/>
        <v>-6984324531166.4658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-29101352213.193607</v>
      </c>
      <c r="L3850" s="444">
        <f t="shared" ca="1" si="159"/>
        <v>-7013425883379.6592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25">
      <c r="G3851" s="459"/>
      <c r="H3851" s="459">
        <v>3844</v>
      </c>
      <c r="I3851" s="444">
        <f t="shared" ca="1" si="160"/>
        <v>-7013425883379.6592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-29222607847.415245</v>
      </c>
      <c r="L3851" s="444">
        <f t="shared" ca="1" si="159"/>
        <v>-7042648491227.0742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25">
      <c r="G3852" s="459"/>
      <c r="H3852" s="459">
        <v>3845</v>
      </c>
      <c r="I3852" s="444">
        <f t="shared" ca="1" si="160"/>
        <v>-7042648491227.0742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-29344368713.44614</v>
      </c>
      <c r="L3852" s="444">
        <f t="shared" ca="1" si="159"/>
        <v>-7071992859940.5205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25">
      <c r="G3853" s="459"/>
      <c r="H3853" s="459">
        <v>3846</v>
      </c>
      <c r="I3853" s="444">
        <f t="shared" ca="1" si="160"/>
        <v>-7071992859940.5205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-29466636916.418839</v>
      </c>
      <c r="L3853" s="444">
        <f t="shared" ca="1" si="159"/>
        <v>-7101459496856.9395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25">
      <c r="G3854" s="459"/>
      <c r="H3854" s="459">
        <v>3847</v>
      </c>
      <c r="I3854" s="444">
        <f t="shared" ca="1" si="160"/>
        <v>-7101459496856.9395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-29589414570.237251</v>
      </c>
      <c r="L3854" s="444">
        <f t="shared" ca="1" si="159"/>
        <v>-7131048911427.1768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25">
      <c r="G3855" s="459"/>
      <c r="H3855" s="459">
        <v>3848</v>
      </c>
      <c r="I3855" s="444">
        <f t="shared" ca="1" si="160"/>
        <v>-7131048911427.1768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-29712703797.613239</v>
      </c>
      <c r="L3855" s="444">
        <f t="shared" ca="1" si="159"/>
        <v>-7160761615224.79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25">
      <c r="G3856" s="459"/>
      <c r="H3856" s="459">
        <v>3849</v>
      </c>
      <c r="I3856" s="444">
        <f t="shared" ca="1" si="160"/>
        <v>-7160761615224.79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-29836506730.103291</v>
      </c>
      <c r="L3856" s="444">
        <f t="shared" ca="1" si="159"/>
        <v>-7190598121954.8936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25">
      <c r="G3857" s="459"/>
      <c r="H3857" s="459">
        <v>3850</v>
      </c>
      <c r="I3857" s="444">
        <f t="shared" ca="1" si="160"/>
        <v>-7190598121954.8936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-29960825508.14539</v>
      </c>
      <c r="L3857" s="444">
        <f t="shared" ca="1" si="159"/>
        <v>-7220558947463.0391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25">
      <c r="G3858" s="459"/>
      <c r="H3858" s="459">
        <v>3851</v>
      </c>
      <c r="I3858" s="444">
        <f t="shared" ca="1" si="160"/>
        <v>-7220558947463.0391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-30085662281.095993</v>
      </c>
      <c r="L3858" s="444">
        <f t="shared" ca="1" si="159"/>
        <v>-7250644609744.1348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25">
      <c r="G3859" s="459"/>
      <c r="H3859" s="459">
        <v>3852</v>
      </c>
      <c r="I3859" s="444">
        <f t="shared" ca="1" si="160"/>
        <v>-7250644609744.1348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-30211019207.267227</v>
      </c>
      <c r="L3859" s="444">
        <f t="shared" ca="1" si="159"/>
        <v>-7280855628951.4023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25">
      <c r="G3860" s="459"/>
      <c r="H3860" s="459">
        <v>3853</v>
      </c>
      <c r="I3860" s="444">
        <f t="shared" ca="1" si="160"/>
        <v>-7280855628951.4023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-30336898453.96418</v>
      </c>
      <c r="L3860" s="444">
        <f t="shared" ca="1" si="159"/>
        <v>-7311192527405.3662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25">
      <c r="G3861" s="459"/>
      <c r="H3861" s="459">
        <v>3854</v>
      </c>
      <c r="I3861" s="444">
        <f t="shared" ca="1" si="160"/>
        <v>-7311192527405.3662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-30463302197.522362</v>
      </c>
      <c r="L3861" s="444">
        <f t="shared" ca="1" si="159"/>
        <v>-7341655829602.8887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25">
      <c r="G3862" s="459"/>
      <c r="H3862" s="459">
        <v>3855</v>
      </c>
      <c r="I3862" s="444">
        <f t="shared" ca="1" si="160"/>
        <v>-7341655829602.8887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-30590232623.345367</v>
      </c>
      <c r="L3862" s="444">
        <f t="shared" ca="1" si="159"/>
        <v>-7372246062226.2344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25">
      <c r="G3863" s="459"/>
      <c r="H3863" s="459">
        <v>3856</v>
      </c>
      <c r="I3863" s="444">
        <f t="shared" ca="1" si="160"/>
        <v>-7372246062226.2344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-30717691925.942642</v>
      </c>
      <c r="L3863" s="444">
        <f t="shared" ca="1" si="159"/>
        <v>-7402963754152.1768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25">
      <c r="G3864" s="459"/>
      <c r="H3864" s="459">
        <v>3857</v>
      </c>
      <c r="I3864" s="444">
        <f t="shared" ca="1" si="160"/>
        <v>-7402963754152.1768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-30845682308.967403</v>
      </c>
      <c r="L3864" s="444">
        <f t="shared" ca="1" si="159"/>
        <v>-7433809436461.1445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25">
      <c r="G3865" s="459"/>
      <c r="H3865" s="459">
        <v>3858</v>
      </c>
      <c r="I3865" s="444">
        <f t="shared" ca="1" si="160"/>
        <v>-7433809436461.1445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-30974205985.254768</v>
      </c>
      <c r="L3865" s="444">
        <f t="shared" ca="1" si="159"/>
        <v>-7464783642446.3994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25">
      <c r="G3866" s="459"/>
      <c r="H3866" s="459">
        <v>3859</v>
      </c>
      <c r="I3866" s="444">
        <f t="shared" ca="1" si="160"/>
        <v>-7464783642446.3994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-31103265176.859997</v>
      </c>
      <c r="L3866" s="444">
        <f t="shared" ca="1" si="159"/>
        <v>-7495886907623.2598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25">
      <c r="G3867" s="459"/>
      <c r="H3867" s="459">
        <v>3860</v>
      </c>
      <c r="I3867" s="444">
        <f t="shared" ca="1" si="160"/>
        <v>-7495886907623.2598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-31232862115.09692</v>
      </c>
      <c r="L3867" s="444">
        <f t="shared" ca="1" si="159"/>
        <v>-7527119769738.3564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25">
      <c r="G3868" s="459"/>
      <c r="H3868" s="459">
        <v>3861</v>
      </c>
      <c r="I3868" s="444">
        <f t="shared" ca="1" si="160"/>
        <v>-7527119769738.3564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-31362999040.576485</v>
      </c>
      <c r="L3868" s="444">
        <f t="shared" ca="1" si="159"/>
        <v>-7558482768778.9326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25">
      <c r="G3869" s="459"/>
      <c r="H3869" s="459">
        <v>3862</v>
      </c>
      <c r="I3869" s="444">
        <f t="shared" ca="1" si="160"/>
        <v>-7558482768778.9326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-31493678203.245548</v>
      </c>
      <c r="L3869" s="444">
        <f t="shared" ca="1" si="159"/>
        <v>-7589976446982.1777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25">
      <c r="G3870" s="459"/>
      <c r="H3870" s="459">
        <v>3863</v>
      </c>
      <c r="I3870" s="444">
        <f t="shared" ca="1" si="160"/>
        <v>-7589976446982.1777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-31624901862.425739</v>
      </c>
      <c r="L3870" s="444">
        <f t="shared" ca="1" si="159"/>
        <v>-7621601348844.6035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25">
      <c r="G3871" s="459"/>
      <c r="H3871" s="459">
        <v>3864</v>
      </c>
      <c r="I3871" s="444">
        <f t="shared" ca="1" si="160"/>
        <v>-7621601348844.6035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-31756672286.85252</v>
      </c>
      <c r="L3871" s="444">
        <f t="shared" ca="1" si="159"/>
        <v>-7653358021131.4561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25">
      <c r="G3872" s="459"/>
      <c r="H3872" s="459">
        <v>3865</v>
      </c>
      <c r="I3872" s="444">
        <f t="shared" ca="1" si="160"/>
        <v>-7653358021131.4561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-31888991754.714401</v>
      </c>
      <c r="L3872" s="444">
        <f t="shared" ca="1" si="159"/>
        <v>-7685247012886.1709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25">
      <c r="G3873" s="459"/>
      <c r="H3873" s="459">
        <v>3866</v>
      </c>
      <c r="I3873" s="444">
        <f t="shared" ca="1" si="160"/>
        <v>-7685247012886.1709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-32021862553.692375</v>
      </c>
      <c r="L3873" s="444">
        <f t="shared" ca="1" si="159"/>
        <v>-7717268875439.8633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25">
      <c r="G3874" s="459"/>
      <c r="H3874" s="459">
        <v>3867</v>
      </c>
      <c r="I3874" s="444">
        <f t="shared" ca="1" si="160"/>
        <v>-7717268875439.8633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-32155286980.999432</v>
      </c>
      <c r="L3874" s="444">
        <f t="shared" ca="1" si="159"/>
        <v>-7749424162420.8623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25">
      <c r="G3875" s="459"/>
      <c r="H3875" s="459">
        <v>3868</v>
      </c>
      <c r="I3875" s="444">
        <f t="shared" ca="1" si="160"/>
        <v>-7749424162420.8623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-32289267343.420261</v>
      </c>
      <c r="L3875" s="444">
        <f t="shared" ca="1" si="159"/>
        <v>-7781713429764.2822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25">
      <c r="G3876" s="459"/>
      <c r="H3876" s="459">
        <v>3869</v>
      </c>
      <c r="I3876" s="444">
        <f t="shared" ca="1" si="160"/>
        <v>-7781713429764.2822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-32423805957.351177</v>
      </c>
      <c r="L3876" s="444">
        <f t="shared" ca="1" si="159"/>
        <v>-7814137235721.6338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25">
      <c r="G3877" s="459"/>
      <c r="H3877" s="459">
        <v>3870</v>
      </c>
      <c r="I3877" s="444">
        <f t="shared" ca="1" si="160"/>
        <v>-7814137235721.6338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-32558905148.840141</v>
      </c>
      <c r="L3877" s="444">
        <f t="shared" ca="1" si="159"/>
        <v>-7846696140870.4736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25">
      <c r="G3878" s="459"/>
      <c r="H3878" s="459">
        <v>3871</v>
      </c>
      <c r="I3878" s="444">
        <f t="shared" ca="1" si="160"/>
        <v>-7846696140870.4736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-32694567253.626976</v>
      </c>
      <c r="L3878" s="444">
        <f t="shared" ca="1" si="159"/>
        <v>-7879390708124.1006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25">
      <c r="G3879" s="459"/>
      <c r="H3879" s="459">
        <v>3872</v>
      </c>
      <c r="I3879" s="444">
        <f t="shared" ca="1" si="160"/>
        <v>-7879390708124.1006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-32830794617.18375</v>
      </c>
      <c r="L3879" s="444">
        <f t="shared" ca="1" si="159"/>
        <v>-7912221502741.2842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25">
      <c r="G3880" s="459"/>
      <c r="H3880" s="459">
        <v>3873</v>
      </c>
      <c r="I3880" s="444">
        <f t="shared" ca="1" si="160"/>
        <v>-7912221502741.2842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-32967589594.755344</v>
      </c>
      <c r="L3880" s="444">
        <f t="shared" ca="1" si="159"/>
        <v>-7945189092336.0391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25">
      <c r="G3881" s="459"/>
      <c r="H3881" s="459">
        <v>3874</v>
      </c>
      <c r="I3881" s="444">
        <f t="shared" ca="1" si="160"/>
        <v>-7945189092336.0391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-33104954551.400162</v>
      </c>
      <c r="L3881" s="444">
        <f t="shared" ca="1" si="159"/>
        <v>-7978294046887.4395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25">
      <c r="G3882" s="459"/>
      <c r="H3882" s="459">
        <v>3875</v>
      </c>
      <c r="I3882" s="444">
        <f t="shared" ca="1" si="160"/>
        <v>-7978294046887.4395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-33242891862.030998</v>
      </c>
      <c r="L3882" s="444">
        <f t="shared" ca="1" si="159"/>
        <v>-8011536938749.4707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25">
      <c r="G3883" s="459"/>
      <c r="H3883" s="459">
        <v>3876</v>
      </c>
      <c r="I3883" s="444">
        <f t="shared" ca="1" si="160"/>
        <v>-8011536938749.4707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-33381403911.456123</v>
      </c>
      <c r="L3883" s="444">
        <f t="shared" ca="1" si="159"/>
        <v>-8044918342660.9268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25">
      <c r="G3884" s="459"/>
      <c r="H3884" s="459">
        <v>3877</v>
      </c>
      <c r="I3884" s="444">
        <f t="shared" ca="1" si="160"/>
        <v>-8044918342660.9268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-33520493094.420525</v>
      </c>
      <c r="L3884" s="444">
        <f t="shared" ca="1" si="159"/>
        <v>-8078438835755.3477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25">
      <c r="G3885" s="459"/>
      <c r="H3885" s="459">
        <v>3878</v>
      </c>
      <c r="I3885" s="444">
        <f t="shared" ca="1" si="160"/>
        <v>-8078438835755.3477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-33660161815.647282</v>
      </c>
      <c r="L3885" s="444">
        <f t="shared" ca="1" si="159"/>
        <v>-8112098997570.9951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25">
      <c r="G3886" s="459"/>
      <c r="H3886" s="459">
        <v>3879</v>
      </c>
      <c r="I3886" s="444">
        <f t="shared" ca="1" si="160"/>
        <v>-8112098997570.9951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-33800412489.879147</v>
      </c>
      <c r="L3886" s="444">
        <f t="shared" ca="1" si="159"/>
        <v>-8145899410060.874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25">
      <c r="G3887" s="459"/>
      <c r="H3887" s="459">
        <v>3880</v>
      </c>
      <c r="I3887" s="444">
        <f t="shared" ca="1" si="160"/>
        <v>-8145899410060.874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-33941247541.920303</v>
      </c>
      <c r="L3887" s="444">
        <f t="shared" ca="1" si="159"/>
        <v>-8179840657602.7939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25">
      <c r="G3888" s="459"/>
      <c r="H3888" s="459">
        <v>3881</v>
      </c>
      <c r="I3888" s="444">
        <f t="shared" ca="1" si="160"/>
        <v>-8179840657602.7939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-34082669406.678307</v>
      </c>
      <c r="L3888" s="444">
        <f t="shared" ca="1" si="159"/>
        <v>-8213923327009.4727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25">
      <c r="G3889" s="459"/>
      <c r="H3889" s="459">
        <v>3882</v>
      </c>
      <c r="I3889" s="444">
        <f t="shared" ca="1" si="160"/>
        <v>-8213923327009.4727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-34224680529.206135</v>
      </c>
      <c r="L3889" s="444">
        <f t="shared" ca="1" si="159"/>
        <v>-8248148007538.6787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25">
      <c r="G3890" s="459"/>
      <c r="H3890" s="459">
        <v>3883</v>
      </c>
      <c r="I3890" s="444">
        <f t="shared" ca="1" si="160"/>
        <v>-8248148007538.6787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-34367283364.744492</v>
      </c>
      <c r="L3890" s="444">
        <f t="shared" ca="1" si="159"/>
        <v>-8282515290903.4229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25">
      <c r="G3891" s="459"/>
      <c r="H3891" s="459">
        <v>3884</v>
      </c>
      <c r="I3891" s="444">
        <f t="shared" ca="1" si="160"/>
        <v>-8282515290903.4229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-34510480378.764267</v>
      </c>
      <c r="L3891" s="444">
        <f t="shared" ca="1" si="159"/>
        <v>-8317025771282.1875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25">
      <c r="G3892" s="459"/>
      <c r="H3892" s="459">
        <v>3885</v>
      </c>
      <c r="I3892" s="444">
        <f t="shared" ca="1" si="160"/>
        <v>-8317025771282.1875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-34654274047.009117</v>
      </c>
      <c r="L3892" s="444">
        <f t="shared" ca="1" si="159"/>
        <v>-8351680045329.1963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25">
      <c r="G3893" s="459"/>
      <c r="H3893" s="459">
        <v>3886</v>
      </c>
      <c r="I3893" s="444">
        <f t="shared" ca="1" si="160"/>
        <v>-8351680045329.1963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-34798666855.538315</v>
      </c>
      <c r="L3893" s="444">
        <f t="shared" ca="1" si="159"/>
        <v>-8386478712184.7344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25">
      <c r="G3894" s="459"/>
      <c r="H3894" s="459">
        <v>3887</v>
      </c>
      <c r="I3894" s="444">
        <f t="shared" ca="1" si="160"/>
        <v>-8386478712184.7344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-34943661300.76973</v>
      </c>
      <c r="L3894" s="444">
        <f t="shared" ca="1" si="159"/>
        <v>-8421422373485.5039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25">
      <c r="G3895" s="459"/>
      <c r="H3895" s="459">
        <v>3888</v>
      </c>
      <c r="I3895" s="444">
        <f t="shared" ca="1" si="160"/>
        <v>-8421422373485.5039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-35089259889.522934</v>
      </c>
      <c r="L3895" s="444">
        <f t="shared" ca="1" si="159"/>
        <v>-8456511633375.0264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25">
      <c r="G3896" s="459"/>
      <c r="H3896" s="459">
        <v>3889</v>
      </c>
      <c r="I3896" s="444">
        <f t="shared" ca="1" si="160"/>
        <v>-8456511633375.0264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-35235465139.062607</v>
      </c>
      <c r="L3896" s="444">
        <f t="shared" ca="1" si="159"/>
        <v>-8491747098514.0889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25">
      <c r="G3897" s="459"/>
      <c r="H3897" s="459">
        <v>3890</v>
      </c>
      <c r="I3897" s="444">
        <f t="shared" ca="1" si="160"/>
        <v>-8491747098514.0889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-35382279577.142036</v>
      </c>
      <c r="L3897" s="444">
        <f t="shared" ca="1" si="159"/>
        <v>-8527129378091.2305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25">
      <c r="G3898" s="459"/>
      <c r="H3898" s="459">
        <v>3891</v>
      </c>
      <c r="I3898" s="444">
        <f t="shared" ca="1" si="160"/>
        <v>-8527129378091.2305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-35529705742.046791</v>
      </c>
      <c r="L3898" s="444">
        <f t="shared" ca="1" si="159"/>
        <v>-8562659083833.2773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25">
      <c r="G3899" s="459"/>
      <c r="H3899" s="459">
        <v>3892</v>
      </c>
      <c r="I3899" s="444">
        <f t="shared" ca="1" si="160"/>
        <v>-8562659083833.2773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-35677746182.638657</v>
      </c>
      <c r="L3899" s="444">
        <f t="shared" ca="1" si="159"/>
        <v>-8598336830015.916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25">
      <c r="G3900" s="459"/>
      <c r="H3900" s="459">
        <v>3893</v>
      </c>
      <c r="I3900" s="444">
        <f t="shared" ca="1" si="160"/>
        <v>-8598336830015.916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-35826403458.399651</v>
      </c>
      <c r="L3900" s="444">
        <f t="shared" ca="1" si="159"/>
        <v>-8634163233474.3154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25">
      <c r="G3901" s="459"/>
      <c r="H3901" s="459">
        <v>3894</v>
      </c>
      <c r="I3901" s="444">
        <f t="shared" ca="1" si="160"/>
        <v>-8634163233474.3154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-35975680139.476311</v>
      </c>
      <c r="L3901" s="444">
        <f t="shared" ca="1" si="159"/>
        <v>-8670138913613.792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25">
      <c r="G3902" s="459"/>
      <c r="H3902" s="459">
        <v>3895</v>
      </c>
      <c r="I3902" s="444">
        <f t="shared" ca="1" si="160"/>
        <v>-8670138913613.792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-36125578806.724136</v>
      </c>
      <c r="L3902" s="444">
        <f t="shared" ca="1" si="159"/>
        <v>-8706264492420.5166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25">
      <c r="G3903" s="459"/>
      <c r="H3903" s="459">
        <v>3896</v>
      </c>
      <c r="I3903" s="444">
        <f t="shared" ca="1" si="160"/>
        <v>-8706264492420.5166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-36276102051.752159</v>
      </c>
      <c r="L3903" s="444">
        <f t="shared" ca="1" si="159"/>
        <v>-8742540594472.2686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25">
      <c r="G3904" s="459"/>
      <c r="H3904" s="459">
        <v>3897</v>
      </c>
      <c r="I3904" s="444">
        <f t="shared" ca="1" si="160"/>
        <v>-8742540594472.2686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-36427252476.967781</v>
      </c>
      <c r="L3904" s="444">
        <f t="shared" ca="1" si="159"/>
        <v>-8778967846949.2363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25">
      <c r="G3905" s="459"/>
      <c r="H3905" s="459">
        <v>3898</v>
      </c>
      <c r="I3905" s="444">
        <f t="shared" ca="1" si="160"/>
        <v>-8778967846949.2363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-36579032695.621811</v>
      </c>
      <c r="L3905" s="444">
        <f t="shared" ca="1" si="159"/>
        <v>-8815546879644.8574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25">
      <c r="G3906" s="459"/>
      <c r="H3906" s="459">
        <v>3899</v>
      </c>
      <c r="I3906" s="444">
        <f t="shared" ca="1" si="160"/>
        <v>-8815546879644.8574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-36731445331.853569</v>
      </c>
      <c r="L3906" s="444">
        <f t="shared" ca="1" si="159"/>
        <v>-8852278324976.7109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25">
      <c r="G3907" s="459"/>
      <c r="H3907" s="459">
        <v>3900</v>
      </c>
      <c r="I3907" s="444">
        <f t="shared" ca="1" si="160"/>
        <v>-8852278324976.7109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-36884493020.736298</v>
      </c>
      <c r="L3907" s="444">
        <f t="shared" ca="1" si="159"/>
        <v>-8889162817997.4473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25">
      <c r="G3908" s="459"/>
      <c r="H3908" s="459">
        <v>3901</v>
      </c>
      <c r="I3908" s="444">
        <f t="shared" ca="1" si="160"/>
        <v>-8889162817997.4473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-37038178408.322693</v>
      </c>
      <c r="L3908" s="444">
        <f t="shared" ca="1" si="159"/>
        <v>-8926200996405.7695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25">
      <c r="G3909" s="459"/>
      <c r="H3909" s="459">
        <v>3902</v>
      </c>
      <c r="I3909" s="444">
        <f t="shared" ca="1" si="160"/>
        <v>-8926200996405.7695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-37192504151.690704</v>
      </c>
      <c r="L3909" s="444">
        <f t="shared" ca="1" si="159"/>
        <v>-8963393500557.4609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25">
      <c r="G3910" s="459"/>
      <c r="H3910" s="459">
        <v>3903</v>
      </c>
      <c r="I3910" s="444">
        <f t="shared" ca="1" si="160"/>
        <v>-8963393500557.4609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-37347472918.989418</v>
      </c>
      <c r="L3910" s="444">
        <f t="shared" ca="1" si="159"/>
        <v>-9000740973476.4512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25">
      <c r="G3911" s="459"/>
      <c r="H3911" s="459">
        <v>3904</v>
      </c>
      <c r="I3911" s="444">
        <f t="shared" ca="1" si="160"/>
        <v>-9000740973476.4512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-37503087389.485214</v>
      </c>
      <c r="L3911" s="444">
        <f t="shared" ca="1" si="159"/>
        <v>-9038244060865.9355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25">
      <c r="G3912" s="459"/>
      <c r="H3912" s="459">
        <v>3905</v>
      </c>
      <c r="I3912" s="444">
        <f t="shared" ca="1" si="160"/>
        <v>-9038244060865.9355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-37659350253.608063</v>
      </c>
      <c r="L3912" s="444">
        <f t="shared" ca="1" si="159"/>
        <v>-9075903411119.543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25">
      <c r="G3913" s="459"/>
      <c r="H3913" s="459">
        <v>3906</v>
      </c>
      <c r="I3913" s="444">
        <f t="shared" ca="1" si="160"/>
        <v>-9075903411119.543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-37816264212.998093</v>
      </c>
      <c r="L3913" s="444">
        <f t="shared" ca="1" si="159"/>
        <v>-9113719675332.541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25">
      <c r="G3914" s="459"/>
      <c r="H3914" s="459">
        <v>3907</v>
      </c>
      <c r="I3914" s="444">
        <f t="shared" ca="1" si="160"/>
        <v>-9113719675332.541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-37973831980.552254</v>
      </c>
      <c r="L3914" s="444">
        <f t="shared" ca="1" si="159"/>
        <v>-9151693507313.0938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25">
      <c r="G3915" s="459"/>
      <c r="H3915" s="459">
        <v>3908</v>
      </c>
      <c r="I3915" s="444">
        <f t="shared" ca="1" si="160"/>
        <v>-9151693507313.0938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-38132056280.471222</v>
      </c>
      <c r="L3915" s="444">
        <f t="shared" ca="1" si="159"/>
        <v>-9189825563593.5645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25">
      <c r="G3916" s="459"/>
      <c r="H3916" s="459">
        <v>3909</v>
      </c>
      <c r="I3916" s="444">
        <f t="shared" ca="1" si="160"/>
        <v>-9189825563593.5645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-38290939848.306519</v>
      </c>
      <c r="L3916" s="444">
        <f t="shared" ca="1" si="159"/>
        <v>-9228116503441.8711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25">
      <c r="G3917" s="459"/>
      <c r="H3917" s="459">
        <v>3910</v>
      </c>
      <c r="I3917" s="444">
        <f t="shared" ca="1" si="160"/>
        <v>-9228116503441.8711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-38450485431.007797</v>
      </c>
      <c r="L3917" s="444">
        <f t="shared" ca="1" si="159"/>
        <v>-9266566988872.8789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25">
      <c r="G3918" s="459"/>
      <c r="H3918" s="459">
        <v>3911</v>
      </c>
      <c r="I3918" s="444">
        <f t="shared" ca="1" si="160"/>
        <v>-9266566988872.8789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-38610695786.970329</v>
      </c>
      <c r="L3918" s="444">
        <f t="shared" ca="1" si="159"/>
        <v>-9305177684659.8496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25">
      <c r="G3919" s="459"/>
      <c r="H3919" s="459">
        <v>3912</v>
      </c>
      <c r="I3919" s="444">
        <f t="shared" ca="1" si="160"/>
        <v>-9305177684659.8496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-38771573686.082703</v>
      </c>
      <c r="L3919" s="444">
        <f t="shared" ca="1" si="159"/>
        <v>-9343949258345.9316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25">
      <c r="G3920" s="459"/>
      <c r="H3920" s="459">
        <v>3913</v>
      </c>
      <c r="I3920" s="444">
        <f t="shared" ca="1" si="160"/>
        <v>-9343949258345.9316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-38933121909.774712</v>
      </c>
      <c r="L3920" s="444">
        <f t="shared" ca="1" si="159"/>
        <v>-9382882380255.707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25">
      <c r="G3921" s="459"/>
      <c r="H3921" s="459">
        <v>3914</v>
      </c>
      <c r="I3921" s="444">
        <f t="shared" ca="1" si="160"/>
        <v>-9382882380255.707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-39095343251.065445</v>
      </c>
      <c r="L3921" s="444">
        <f t="shared" ca="1" si="159"/>
        <v>-9421977723506.7734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25">
      <c r="G3922" s="459"/>
      <c r="H3922" s="459">
        <v>3915</v>
      </c>
      <c r="I3922" s="444">
        <f t="shared" ca="1" si="160"/>
        <v>-9421977723506.7734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-39258240514.611557</v>
      </c>
      <c r="L3922" s="444">
        <f t="shared" ca="1" si="159"/>
        <v>-9461235964021.3848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25">
      <c r="G3923" s="459"/>
      <c r="H3923" s="459">
        <v>3916</v>
      </c>
      <c r="I3923" s="444">
        <f t="shared" ca="1" si="160"/>
        <v>-9461235964021.3848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-39421816516.755768</v>
      </c>
      <c r="L3923" s="444">
        <f t="shared" ca="1" si="159"/>
        <v>-9500657780538.1406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25">
      <c r="G3924" s="459"/>
      <c r="H3924" s="459">
        <v>3917</v>
      </c>
      <c r="I3924" s="444">
        <f t="shared" ca="1" si="160"/>
        <v>-9500657780538.1406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-39586074085.575584</v>
      </c>
      <c r="L3924" s="444">
        <f t="shared" ca="1" si="159"/>
        <v>-9540243854623.7168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25">
      <c r="G3925" s="459"/>
      <c r="H3925" s="459">
        <v>3918</v>
      </c>
      <c r="I3925" s="444">
        <f t="shared" ca="1" si="160"/>
        <v>-9540243854623.7168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-39751016060.932152</v>
      </c>
      <c r="L3925" s="444">
        <f t="shared" ca="1" si="159"/>
        <v>-9579994870684.6484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25">
      <c r="G3926" s="459"/>
      <c r="H3926" s="459">
        <v>3919</v>
      </c>
      <c r="I3926" s="444">
        <f t="shared" ca="1" si="160"/>
        <v>-9579994870684.6484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-39916645294.519371</v>
      </c>
      <c r="L3926" s="444">
        <f t="shared" ca="1" si="159"/>
        <v>-9619911515979.168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25">
      <c r="G3927" s="459"/>
      <c r="H3927" s="459">
        <v>3920</v>
      </c>
      <c r="I3927" s="444">
        <f t="shared" ca="1" si="160"/>
        <v>-9619911515979.168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-40082964649.9132</v>
      </c>
      <c r="L3927" s="444">
        <f t="shared" ca="1" si="159"/>
        <v>-9659994480629.082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25">
      <c r="G3928" s="459"/>
      <c r="H3928" s="459">
        <v>3921</v>
      </c>
      <c r="I3928" s="444">
        <f t="shared" ca="1" si="160"/>
        <v>-9659994480629.082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-40249977002.621178</v>
      </c>
      <c r="L3928" s="444">
        <f t="shared" ca="1" si="159"/>
        <v>-9700244457631.7031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25">
      <c r="G3929" s="459"/>
      <c r="H3929" s="459">
        <v>3922</v>
      </c>
      <c r="I3929" s="444">
        <f t="shared" ca="1" si="160"/>
        <v>-9700244457631.7031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-40417685240.132095</v>
      </c>
      <c r="L3929" s="444">
        <f t="shared" ca="1" si="159"/>
        <v>-9740662142871.8359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25">
      <c r="G3930" s="459"/>
      <c r="H3930" s="459">
        <v>3923</v>
      </c>
      <c r="I3930" s="444">
        <f t="shared" ca="1" si="160"/>
        <v>-9740662142871.8359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-40586092261.965981</v>
      </c>
      <c r="L3930" s="444">
        <f t="shared" ca="1" si="159"/>
        <v>-9781248235133.8027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25">
      <c r="G3931" s="459"/>
      <c r="H3931" s="459">
        <v>3924</v>
      </c>
      <c r="I3931" s="444">
        <f t="shared" ca="1" si="160"/>
        <v>-9781248235133.8027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-40755200979.724174</v>
      </c>
      <c r="L3931" s="444">
        <f t="shared" ca="1" si="159"/>
        <v>-9822003436113.5273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25">
      <c r="G3932" s="459"/>
      <c r="H3932" s="459">
        <v>3925</v>
      </c>
      <c r="I3932" s="444">
        <f t="shared" ca="1" si="160"/>
        <v>-9822003436113.5273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-40925014317.139694</v>
      </c>
      <c r="L3932" s="444">
        <f t="shared" ca="1" si="159"/>
        <v>-9862928450430.668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25">
      <c r="G3933" s="459"/>
      <c r="H3933" s="459">
        <v>3926</v>
      </c>
      <c r="I3933" s="444">
        <f t="shared" ca="1" si="160"/>
        <v>-9862928450430.668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-41095535210.127785</v>
      </c>
      <c r="L3933" s="444">
        <f t="shared" ca="1" si="159"/>
        <v>-9904023985640.7949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25">
      <c r="G3934" s="459"/>
      <c r="H3934" s="459">
        <v>3927</v>
      </c>
      <c r="I3934" s="444">
        <f t="shared" ca="1" si="160"/>
        <v>-9904023985640.7949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-41266766606.836647</v>
      </c>
      <c r="L3934" s="444">
        <f t="shared" ca="1" si="159"/>
        <v>-9945290752247.6309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25">
      <c r="G3935" s="459"/>
      <c r="H3935" s="459">
        <v>3928</v>
      </c>
      <c r="I3935" s="444">
        <f t="shared" ca="1" si="160"/>
        <v>-9945290752247.6309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-41438711467.698463</v>
      </c>
      <c r="L3935" s="444">
        <f t="shared" ca="1" si="159"/>
        <v>-9986729463715.3301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25">
      <c r="G3936" s="459"/>
      <c r="H3936" s="459">
        <v>3929</v>
      </c>
      <c r="I3936" s="444">
        <f t="shared" ca="1" si="160"/>
        <v>-9986729463715.3301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-41611372765.480545</v>
      </c>
      <c r="L3936" s="444">
        <f t="shared" ca="1" si="159"/>
        <v>-10028340836480.811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25">
      <c r="G3937" s="459"/>
      <c r="H3937" s="459">
        <v>3930</v>
      </c>
      <c r="I3937" s="444">
        <f t="shared" ca="1" si="160"/>
        <v>-10028340836480.811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-41784753485.336708</v>
      </c>
      <c r="L3937" s="444">
        <f t="shared" ca="1" si="159"/>
        <v>-10070125589966.146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25">
      <c r="G3938" s="459"/>
      <c r="H3938" s="459">
        <v>3931</v>
      </c>
      <c r="I3938" s="444">
        <f t="shared" ca="1" si="160"/>
        <v>-10070125589966.146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-41958856624.85894</v>
      </c>
      <c r="L3938" s="444">
        <f t="shared" ca="1" si="159"/>
        <v>-10112084446591.006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25">
      <c r="G3939" s="459"/>
      <c r="H3939" s="459">
        <v>3932</v>
      </c>
      <c r="I3939" s="444">
        <f t="shared" ca="1" si="160"/>
        <v>-10112084446591.006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-42133685194.129189</v>
      </c>
      <c r="L3939" s="444">
        <f t="shared" ca="1" si="159"/>
        <v>-10154218131785.135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25">
      <c r="G3940" s="459"/>
      <c r="H3940" s="459">
        <v>3933</v>
      </c>
      <c r="I3940" s="444">
        <f t="shared" ca="1" si="160"/>
        <v>-10154218131785.135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-42309242215.771393</v>
      </c>
      <c r="L3940" s="444">
        <f t="shared" ca="1" si="159"/>
        <v>-10196527374000.906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25">
      <c r="G3941" s="459"/>
      <c r="H3941" s="459">
        <v>3934</v>
      </c>
      <c r="I3941" s="444">
        <f t="shared" ca="1" si="160"/>
        <v>-10196527374000.906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-42485530725.003777</v>
      </c>
      <c r="L3941" s="444">
        <f t="shared" ca="1" si="159"/>
        <v>-10239012904725.91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25">
      <c r="G3942" s="459"/>
      <c r="H3942" s="459">
        <v>3935</v>
      </c>
      <c r="I3942" s="444">
        <f t="shared" ca="1" si="160"/>
        <v>-10239012904725.91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-42662553769.691292</v>
      </c>
      <c r="L3942" s="444">
        <f t="shared" ca="1" si="159"/>
        <v>-10281675458495.602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25">
      <c r="G3943" s="459"/>
      <c r="H3943" s="459">
        <v>3936</v>
      </c>
      <c r="I3943" s="444">
        <f t="shared" ca="1" si="160"/>
        <v>-10281675458495.602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-42840314410.398338</v>
      </c>
      <c r="L3943" s="444">
        <f t="shared" ca="1" si="159"/>
        <v>-10324515772906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25">
      <c r="G3944" s="459"/>
      <c r="H3944" s="459">
        <v>3937</v>
      </c>
      <c r="I3944" s="444">
        <f t="shared" ca="1" si="160"/>
        <v>-10324515772906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-43018815720.441666</v>
      </c>
      <c r="L3944" s="444">
        <f t="shared" ca="1" si="159"/>
        <v>-10367534588626.441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25">
      <c r="G3945" s="459"/>
      <c r="H3945" s="459">
        <v>3938</v>
      </c>
      <c r="I3945" s="444">
        <f t="shared" ca="1" si="160"/>
        <v>-10367534588626.441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-43198060785.943504</v>
      </c>
      <c r="L3945" s="444">
        <f t="shared" ca="1" si="159"/>
        <v>-10410732649412.385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25">
      <c r="G3946" s="459"/>
      <c r="H3946" s="459">
        <v>3939</v>
      </c>
      <c r="I3946" s="444">
        <f t="shared" ca="1" si="160"/>
        <v>-10410732649412.385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-43378052705.884933</v>
      </c>
      <c r="L3946" s="444">
        <f t="shared" ca="1" si="159"/>
        <v>-10454110702118.27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25">
      <c r="G3947" s="459"/>
      <c r="H3947" s="459">
        <v>3940</v>
      </c>
      <c r="I3947" s="444">
        <f t="shared" ca="1" si="160"/>
        <v>-10454110702118.27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-43558794592.159454</v>
      </c>
      <c r="L3947" s="444">
        <f t="shared" ca="1" si="159"/>
        <v>-10497669496710.43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25">
      <c r="G3948" s="459"/>
      <c r="H3948" s="459">
        <v>3941</v>
      </c>
      <c r="I3948" s="444">
        <f t="shared" ca="1" si="160"/>
        <v>-10497669496710.43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-43740289569.626793</v>
      </c>
      <c r="L3948" s="444">
        <f t="shared" ca="1" si="159"/>
        <v>-10541409786280.057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25">
      <c r="G3949" s="459"/>
      <c r="H3949" s="459">
        <v>3942</v>
      </c>
      <c r="I3949" s="444">
        <f t="shared" ca="1" si="160"/>
        <v>-10541409786280.057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-43922540776.166901</v>
      </c>
      <c r="L3949" s="444">
        <f t="shared" ca="1" si="159"/>
        <v>-10585332327056.223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25">
      <c r="G3950" s="459"/>
      <c r="H3950" s="459">
        <v>3943</v>
      </c>
      <c r="I3950" s="444">
        <f t="shared" ca="1" si="160"/>
        <v>-10585332327056.223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-44105551362.734261</v>
      </c>
      <c r="L3950" s="444">
        <f t="shared" ca="1" si="159"/>
        <v>-10629437878418.957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25">
      <c r="G3951" s="459"/>
      <c r="H3951" s="459">
        <v>3944</v>
      </c>
      <c r="I3951" s="444">
        <f t="shared" ca="1" si="160"/>
        <v>-10629437878418.957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-44289324493.412323</v>
      </c>
      <c r="L3951" s="444">
        <f t="shared" ca="1" si="159"/>
        <v>-10673727202912.369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25">
      <c r="G3952" s="459"/>
      <c r="H3952" s="459">
        <v>3945</v>
      </c>
      <c r="I3952" s="444">
        <f t="shared" ca="1" si="160"/>
        <v>-10673727202912.369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-44473863345.468201</v>
      </c>
      <c r="L3952" s="444">
        <f t="shared" ca="1" si="159"/>
        <v>-10718201066257.838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25">
      <c r="G3953" s="459"/>
      <c r="H3953" s="459">
        <v>3946</v>
      </c>
      <c r="I3953" s="444">
        <f t="shared" ca="1" si="160"/>
        <v>-10718201066257.838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-44659171109.407654</v>
      </c>
      <c r="L3953" s="444">
        <f t="shared" ca="1" si="159"/>
        <v>-10762860237367.246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25">
      <c r="G3954" s="459"/>
      <c r="H3954" s="459">
        <v>3947</v>
      </c>
      <c r="I3954" s="444">
        <f t="shared" ca="1" si="160"/>
        <v>-10762860237367.246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-44845250989.03019</v>
      </c>
      <c r="L3954" s="444">
        <f t="shared" ca="1" si="159"/>
        <v>-10807705488356.275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25">
      <c r="G3955" s="459"/>
      <c r="H3955" s="459">
        <v>3948</v>
      </c>
      <c r="I3955" s="444">
        <f t="shared" ca="1" si="160"/>
        <v>-10807705488356.275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-45032106201.484482</v>
      </c>
      <c r="L3955" s="444">
        <f t="shared" ca="1" si="159"/>
        <v>-10852737594557.76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25">
      <c r="G3956" s="459"/>
      <c r="H3956" s="459">
        <v>3949</v>
      </c>
      <c r="I3956" s="444">
        <f t="shared" ca="1" si="160"/>
        <v>-10852737594557.76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-45219739977.323997</v>
      </c>
      <c r="L3956" s="444">
        <f t="shared" ca="1" si="159"/>
        <v>-10897957334535.084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25">
      <c r="G3957" s="459"/>
      <c r="H3957" s="459">
        <v>3950</v>
      </c>
      <c r="I3957" s="444">
        <f t="shared" ca="1" si="160"/>
        <v>-10897957334535.084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-45408155560.562851</v>
      </c>
      <c r="L3957" s="444">
        <f t="shared" ca="1" si="159"/>
        <v>-10943365490095.646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25">
      <c r="G3958" s="459"/>
      <c r="H3958" s="459">
        <v>3951</v>
      </c>
      <c r="I3958" s="444">
        <f t="shared" ca="1" si="160"/>
        <v>-10943365490095.646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-45597356208.731857</v>
      </c>
      <c r="L3958" s="444">
        <f t="shared" ca="1" si="159"/>
        <v>-10988962846304.379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25">
      <c r="G3959" s="459"/>
      <c r="H3959" s="459">
        <v>3952</v>
      </c>
      <c r="I3959" s="444">
        <f t="shared" ca="1" si="160"/>
        <v>-10988962846304.379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-45787345192.934914</v>
      </c>
      <c r="L3959" s="444">
        <f t="shared" ca="1" si="159"/>
        <v>-11034750191497.314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25">
      <c r="G3960" s="459"/>
      <c r="H3960" s="459">
        <v>3953</v>
      </c>
      <c r="I3960" s="444">
        <f t="shared" ca="1" si="160"/>
        <v>-11034750191497.314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-45978125797.905479</v>
      </c>
      <c r="L3960" s="444">
        <f t="shared" ca="1" si="159"/>
        <v>-11080728317295.221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25">
      <c r="G3961" s="459"/>
      <c r="H3961" s="459">
        <v>3954</v>
      </c>
      <c r="I3961" s="444">
        <f t="shared" ca="1" si="160"/>
        <v>-11080728317295.221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-46169701322.063416</v>
      </c>
      <c r="L3961" s="444">
        <f t="shared" ca="1" si="159"/>
        <v>-11126898018617.283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25">
      <c r="G3962" s="459"/>
      <c r="H3962" s="459">
        <v>3955</v>
      </c>
      <c r="I3962" s="444">
        <f t="shared" ca="1" si="160"/>
        <v>-11126898018617.283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-46362075077.572014</v>
      </c>
      <c r="L3962" s="444">
        <f t="shared" ca="1" si="159"/>
        <v>-11173260093694.855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25">
      <c r="G3963" s="459"/>
      <c r="H3963" s="459">
        <v>3956</v>
      </c>
      <c r="I3963" s="444">
        <f t="shared" ca="1" si="160"/>
        <v>-11173260093694.855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-46555250390.395233</v>
      </c>
      <c r="L3963" s="444">
        <f t="shared" ca="1" si="159"/>
        <v>-11219815344085.25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25">
      <c r="G3964" s="459"/>
      <c r="H3964" s="459">
        <v>3957</v>
      </c>
      <c r="I3964" s="444">
        <f t="shared" ca="1" si="160"/>
        <v>-11219815344085.25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-46749230600.355209</v>
      </c>
      <c r="L3964" s="444">
        <f t="shared" ca="1" si="159"/>
        <v>-11266564574685.605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25">
      <c r="G3965" s="459"/>
      <c r="H3965" s="459">
        <v>3958</v>
      </c>
      <c r="I3965" s="444">
        <f t="shared" ca="1" si="160"/>
        <v>-11266564574685.605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-46944019061.190025</v>
      </c>
      <c r="L3965" s="444">
        <f t="shared" ca="1" si="159"/>
        <v>-11313508593746.795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25">
      <c r="G3966" s="459"/>
      <c r="H3966" s="459">
        <v>3959</v>
      </c>
      <c r="I3966" s="444">
        <f t="shared" ca="1" si="160"/>
        <v>-11313508593746.795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-47139619140.611649</v>
      </c>
      <c r="L3966" s="444">
        <f t="shared" ca="1" si="159"/>
        <v>-11360648212887.406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25">
      <c r="G3967" s="459"/>
      <c r="H3967" s="459">
        <v>3960</v>
      </c>
      <c r="I3967" s="444">
        <f t="shared" ca="1" si="160"/>
        <v>-11360648212887.406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-47336034220.364189</v>
      </c>
      <c r="L3967" s="444">
        <f t="shared" ca="1" si="159"/>
        <v>-11407984247107.77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25">
      <c r="G3968" s="459"/>
      <c r="H3968" s="459">
        <v>3961</v>
      </c>
      <c r="I3968" s="444">
        <f t="shared" ca="1" si="160"/>
        <v>-11407984247107.77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-47533267696.282372</v>
      </c>
      <c r="L3968" s="444">
        <f t="shared" ca="1" si="159"/>
        <v>-11455517514804.053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25">
      <c r="G3969" s="459"/>
      <c r="H3969" s="459">
        <v>3962</v>
      </c>
      <c r="I3969" s="444">
        <f t="shared" ca="1" si="160"/>
        <v>-11455517514804.053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-47731322978.35022</v>
      </c>
      <c r="L3969" s="444">
        <f t="shared" ca="1" si="159"/>
        <v>-11503248837782.402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25">
      <c r="G3970" s="459"/>
      <c r="H3970" s="459">
        <v>3963</v>
      </c>
      <c r="I3970" s="444">
        <f t="shared" ca="1" si="160"/>
        <v>-11503248837782.402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-47930203490.76001</v>
      </c>
      <c r="L3970" s="444">
        <f t="shared" ca="1" si="159"/>
        <v>-11551179041273.162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25">
      <c r="G3971" s="459"/>
      <c r="H3971" s="459">
        <v>3964</v>
      </c>
      <c r="I3971" s="444">
        <f t="shared" ca="1" si="160"/>
        <v>-11551179041273.162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-48129912671.971512</v>
      </c>
      <c r="L3971" s="444">
        <f t="shared" ca="1" si="159"/>
        <v>-11599308953945.133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25">
      <c r="G3972" s="459"/>
      <c r="H3972" s="459">
        <v>3965</v>
      </c>
      <c r="I3972" s="444">
        <f t="shared" ca="1" si="160"/>
        <v>-11599308953945.133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-48330453974.771385</v>
      </c>
      <c r="L3972" s="444">
        <f t="shared" ca="1" si="159"/>
        <v>-11647639407919.904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25">
      <c r="G3973" s="459"/>
      <c r="H3973" s="459">
        <v>3966</v>
      </c>
      <c r="I3973" s="444">
        <f t="shared" ca="1" si="160"/>
        <v>-11647639407919.904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-48531830866.332932</v>
      </c>
      <c r="L3973" s="444">
        <f t="shared" ca="1" si="159"/>
        <v>-11696171238786.236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25">
      <c r="G3974" s="459"/>
      <c r="H3974" s="459">
        <v>3967</v>
      </c>
      <c r="I3974" s="444">
        <f t="shared" ca="1" si="160"/>
        <v>-11696171238786.236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-48734046828.275986</v>
      </c>
      <c r="L3974" s="444">
        <f t="shared" ca="1" si="159"/>
        <v>-11744905285614.512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25">
      <c r="G3975" s="459"/>
      <c r="H3975" s="459">
        <v>3968</v>
      </c>
      <c r="I3975" s="444">
        <f t="shared" ca="1" si="160"/>
        <v>-11744905285614.512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-48937105356.727135</v>
      </c>
      <c r="L3975" s="444">
        <f t="shared" ca="1" si="159"/>
        <v>-11793842390971.238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25">
      <c r="G3976" s="459"/>
      <c r="H3976" s="459">
        <v>3969</v>
      </c>
      <c r="I3976" s="444">
        <f t="shared" ca="1" si="160"/>
        <v>-11793842390971.238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-49141009962.380157</v>
      </c>
      <c r="L3976" s="444">
        <f t="shared" ca="1" si="159"/>
        <v>-11842983400933.619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25">
      <c r="G3977" s="459"/>
      <c r="H3977" s="459">
        <v>3970</v>
      </c>
      <c r="I3977" s="444">
        <f t="shared" ca="1" si="160"/>
        <v>-11842983400933.619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-49345764170.556747</v>
      </c>
      <c r="L3977" s="444">
        <f t="shared" ca="1" si="159"/>
        <v>-11892329165104.176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25">
      <c r="G3978" s="459"/>
      <c r="H3978" s="459">
        <v>3971</v>
      </c>
      <c r="I3978" s="444">
        <f t="shared" ca="1" si="160"/>
        <v>-11892329165104.176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-49551371521.267395</v>
      </c>
      <c r="L3978" s="444">
        <f t="shared" ca="1" si="159"/>
        <v>-11941880536625.443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25">
      <c r="G3979" s="459"/>
      <c r="H3979" s="459">
        <v>3972</v>
      </c>
      <c r="I3979" s="444">
        <f t="shared" ca="1" si="160"/>
        <v>-11941880536625.443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-49757835569.272682</v>
      </c>
      <c r="L3979" s="444">
        <f t="shared" ca="1" si="159"/>
        <v>-11991638372194.717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25">
      <c r="G3980" s="459"/>
      <c r="H3980" s="459">
        <v>3973</v>
      </c>
      <c r="I3980" s="444">
        <f t="shared" ca="1" si="160"/>
        <v>-11991638372194.717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-49965159884.144653</v>
      </c>
      <c r="L3980" s="444">
        <f t="shared" ca="1" si="159"/>
        <v>-12041603532078.861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25">
      <c r="G3981" s="459"/>
      <c r="H3981" s="459">
        <v>3974</v>
      </c>
      <c r="I3981" s="444">
        <f t="shared" ca="1" si="160"/>
        <v>-12041603532078.861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-50173348050.32859</v>
      </c>
      <c r="L3981" s="444">
        <f t="shared" ca="1" si="159"/>
        <v>-12091776880129.189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25">
      <c r="G3982" s="459"/>
      <c r="H3982" s="459">
        <v>3975</v>
      </c>
      <c r="I3982" s="444">
        <f t="shared" ca="1" si="160"/>
        <v>-12091776880129.189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-50382403667.204956</v>
      </c>
      <c r="L3982" s="444">
        <f t="shared" ca="1" si="159"/>
        <v>-12142159283796.395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25">
      <c r="G3983" s="459"/>
      <c r="H3983" s="459">
        <v>3976</v>
      </c>
      <c r="I3983" s="444">
        <f t="shared" ca="1" si="160"/>
        <v>-12142159283796.395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-50592330349.151642</v>
      </c>
      <c r="L3983" s="444">
        <f t="shared" ca="1" si="159"/>
        <v>-12192751614145.547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25">
      <c r="G3984" s="459"/>
      <c r="H3984" s="459">
        <v>3977</v>
      </c>
      <c r="I3984" s="444">
        <f t="shared" ca="1" si="160"/>
        <v>-12192751614145.547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-50803131725.606445</v>
      </c>
      <c r="L3984" s="444">
        <f t="shared" ca="1" si="159"/>
        <v>-12243554745871.152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25">
      <c r="G3985" s="459"/>
      <c r="H3985" s="459">
        <v>3978</v>
      </c>
      <c r="I3985" s="444">
        <f t="shared" ca="1" si="160"/>
        <v>-12243554745871.152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-51014811441.129799</v>
      </c>
      <c r="L3985" s="444">
        <f t="shared" ca="1" si="159"/>
        <v>-12294569557312.281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25">
      <c r="G3986" s="459"/>
      <c r="H3986" s="459">
        <v>3979</v>
      </c>
      <c r="I3986" s="444">
        <f t="shared" ca="1" si="160"/>
        <v>-12294569557312.281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-51227373155.467834</v>
      </c>
      <c r="L3986" s="444">
        <f t="shared" ca="1" si="159"/>
        <v>-12345796930467.75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25">
      <c r="G3987" s="459"/>
      <c r="H3987" s="459">
        <v>3980</v>
      </c>
      <c r="I3987" s="444">
        <f t="shared" ca="1" si="160"/>
        <v>-12345796930467.75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-51440820543.615623</v>
      </c>
      <c r="L3987" s="444">
        <f t="shared" ca="1" si="159"/>
        <v>-12397237751011.365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25">
      <c r="G3988" s="459"/>
      <c r="H3988" s="459">
        <v>3981</v>
      </c>
      <c r="I3988" s="444">
        <f t="shared" ca="1" si="160"/>
        <v>-12397237751011.365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-51655157295.880692</v>
      </c>
      <c r="L3988" s="444">
        <f t="shared" ca="1" si="159"/>
        <v>-12448892908307.246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25">
      <c r="G3989" s="459"/>
      <c r="H3989" s="459">
        <v>3982</v>
      </c>
      <c r="I3989" s="444">
        <f t="shared" ca="1" si="160"/>
        <v>-12448892908307.246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-51870387117.946861</v>
      </c>
      <c r="L3989" s="444">
        <f t="shared" ca="1" si="159"/>
        <v>-12500763295425.193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25">
      <c r="G3990" s="459"/>
      <c r="H3990" s="459">
        <v>3983</v>
      </c>
      <c r="I3990" s="444">
        <f t="shared" ca="1" si="160"/>
        <v>-12500763295425.193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-52086513730.938309</v>
      </c>
      <c r="L3990" s="444">
        <f t="shared" ca="1" si="159"/>
        <v>-12552849809156.131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25">
      <c r="G3991" s="459"/>
      <c r="H3991" s="459">
        <v>3984</v>
      </c>
      <c r="I3991" s="444">
        <f t="shared" ca="1" si="160"/>
        <v>-12552849809156.131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-52303540871.483879</v>
      </c>
      <c r="L3991" s="444">
        <f t="shared" ca="1" si="159"/>
        <v>-12605153350027.615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25">
      <c r="G3992" s="459"/>
      <c r="H3992" s="459">
        <v>3985</v>
      </c>
      <c r="I3992" s="444">
        <f t="shared" ca="1" si="160"/>
        <v>-12605153350027.615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-52521472291.781731</v>
      </c>
      <c r="L3992" s="444">
        <f t="shared" ca="1" si="159"/>
        <v>-12657674822319.396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25">
      <c r="G3993" s="459"/>
      <c r="H3993" s="459">
        <v>3986</v>
      </c>
      <c r="I3993" s="444">
        <f t="shared" ca="1" si="160"/>
        <v>-12657674822319.396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-52740311759.664154</v>
      </c>
      <c r="L3993" s="444">
        <f t="shared" ca="1" si="159"/>
        <v>-12710415134079.061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25">
      <c r="G3994" s="459"/>
      <c r="H3994" s="459">
        <v>3987</v>
      </c>
      <c r="I3994" s="444">
        <f t="shared" ca="1" si="160"/>
        <v>-12710415134079.061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-52960063058.66275</v>
      </c>
      <c r="L3994" s="444">
        <f t="shared" ca="1" si="159"/>
        <v>-12763375197137.723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25">
      <c r="G3995" s="459"/>
      <c r="H3995" s="459">
        <v>3988</v>
      </c>
      <c r="I3995" s="444">
        <f t="shared" ca="1" si="160"/>
        <v>-12763375197137.723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-53180729988.073845</v>
      </c>
      <c r="L3995" s="444">
        <f t="shared" ca="1" si="159"/>
        <v>-12816555927125.797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25">
      <c r="G3996" s="459"/>
      <c r="H3996" s="459">
        <v>3989</v>
      </c>
      <c r="I3996" s="444">
        <f t="shared" ca="1" si="160"/>
        <v>-12816555927125.797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-53402316363.024155</v>
      </c>
      <c r="L3996" s="444">
        <f t="shared" ca="1" si="159"/>
        <v>-12869958243488.82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25">
      <c r="G3997" s="459"/>
      <c r="H3997" s="459">
        <v>3990</v>
      </c>
      <c r="I3997" s="444">
        <f t="shared" ca="1" si="160"/>
        <v>-12869958243488.82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-53624826014.536751</v>
      </c>
      <c r="L3997" s="444">
        <f t="shared" ca="1" si="159"/>
        <v>-12923583069503.357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25">
      <c r="G3998" s="459"/>
      <c r="H3998" s="459">
        <v>3991</v>
      </c>
      <c r="I3998" s="444">
        <f t="shared" ca="1" si="160"/>
        <v>-12923583069503.357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-53848262789.597321</v>
      </c>
      <c r="L3998" s="444">
        <f t="shared" ca="1" si="159"/>
        <v>-12977431332292.955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25">
      <c r="G3999" s="459"/>
      <c r="H3999" s="459">
        <v>3992</v>
      </c>
      <c r="I3999" s="444">
        <f t="shared" ca="1" si="160"/>
        <v>-12977431332292.955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-54072630551.220642</v>
      </c>
      <c r="L3999" s="444">
        <f t="shared" ca="1" si="159"/>
        <v>-13031503962844.176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25">
      <c r="G4000" s="459"/>
      <c r="H4000" s="459">
        <v>3993</v>
      </c>
      <c r="I4000" s="444">
        <f t="shared" ca="1" si="160"/>
        <v>-13031503962844.176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-54297933178.517395</v>
      </c>
      <c r="L4000" s="444">
        <f t="shared" ca="1" si="159"/>
        <v>-13085801896022.693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25">
      <c r="G4001" s="459"/>
      <c r="H4001" s="459">
        <v>3994</v>
      </c>
      <c r="I4001" s="444">
        <f t="shared" ca="1" si="160"/>
        <v>-13085801896022.693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-54524174566.761223</v>
      </c>
      <c r="L4001" s="444">
        <f t="shared" ca="1" si="159"/>
        <v>-13140326070589.455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25">
      <c r="G4002" s="459"/>
      <c r="H4002" s="459">
        <v>3995</v>
      </c>
      <c r="I4002" s="444">
        <f t="shared" ca="1" si="160"/>
        <v>-13140326070589.455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-54751358627.456062</v>
      </c>
      <c r="L4002" s="444">
        <f t="shared" ca="1" si="159"/>
        <v>-13195077429216.912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25">
      <c r="G4003" s="459"/>
      <c r="H4003" s="459">
        <v>3996</v>
      </c>
      <c r="I4003" s="444">
        <f t="shared" ca="1" si="160"/>
        <v>-13195077429216.912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-54979489288.403801</v>
      </c>
      <c r="L4003" s="444">
        <f t="shared" ca="1" si="159"/>
        <v>-13250056918505.316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25">
      <c r="G4004" s="459"/>
      <c r="H4004" s="459">
        <v>3997</v>
      </c>
      <c r="I4004" s="444">
        <f t="shared" ca="1" si="160"/>
        <v>-13250056918505.316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-55208570493.772148</v>
      </c>
      <c r="L4004" s="444">
        <f t="shared" ca="1" si="159"/>
        <v>-13305265488999.088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25">
      <c r="G4005" s="459"/>
      <c r="H4005" s="459">
        <v>3998</v>
      </c>
      <c r="I4005" s="444">
        <f t="shared" ca="1" si="160"/>
        <v>-13305265488999.088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-55438606204.162865</v>
      </c>
      <c r="L4005" s="444">
        <f t="shared" ca="1" si="159"/>
        <v>-13360704095203.25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25">
      <c r="G4006" s="459"/>
      <c r="H4006" s="459">
        <v>3999</v>
      </c>
      <c r="I4006" s="444">
        <f t="shared" ca="1" si="160"/>
        <v>-13360704095203.25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-55669600396.680206</v>
      </c>
      <c r="L4006" s="444">
        <f t="shared" ca="1" si="159"/>
        <v>-13416373695599.93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25">
      <c r="G4007" s="459"/>
      <c r="H4007" s="459">
        <v>4000</v>
      </c>
      <c r="I4007" s="444">
        <f t="shared" ca="1" si="160"/>
        <v>-13416373695599.93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-55901557064.999702</v>
      </c>
      <c r="L4007" s="444">
        <f t="shared" ca="1" si="159"/>
        <v>-13472275252664.93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25">
      <c r="G4008" s="459"/>
      <c r="H4008" s="459">
        <v>4001</v>
      </c>
      <c r="I4008" s="444">
        <f t="shared" ca="1" si="160"/>
        <v>-13472275252664.93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-56134480219.437202</v>
      </c>
      <c r="L4008" s="444">
        <f t="shared" ca="1" si="159"/>
        <v>-13528409732884.367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25">
      <c r="G4009" s="459"/>
      <c r="H4009" s="459">
        <v>4002</v>
      </c>
      <c r="I4009" s="444">
        <f t="shared" ca="1" si="160"/>
        <v>-13528409732884.367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-56368373887.018196</v>
      </c>
      <c r="L4009" s="444">
        <f t="shared" ca="1" si="159"/>
        <v>-13584778106771.385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25">
      <c r="G4010" s="459"/>
      <c r="H4010" s="459">
        <v>4003</v>
      </c>
      <c r="I4010" s="444">
        <f t="shared" ca="1" si="160"/>
        <v>-13584778106771.385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-56603242111.547432</v>
      </c>
      <c r="L4010" s="444">
        <f t="shared" ca="1" si="159"/>
        <v>-13641381348882.932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25">
      <c r="G4011" s="459"/>
      <c r="H4011" s="459">
        <v>4004</v>
      </c>
      <c r="I4011" s="444">
        <f t="shared" ca="1" si="160"/>
        <v>-13641381348882.932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-56839088953.678879</v>
      </c>
      <c r="L4011" s="444">
        <f t="shared" ca="1" si="159"/>
        <v>-13698220437836.611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25">
      <c r="G4012" s="459"/>
      <c r="H4012" s="459">
        <v>4005</v>
      </c>
      <c r="I4012" s="444">
        <f t="shared" ca="1" si="160"/>
        <v>-13698220437836.611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-57075918490.985878</v>
      </c>
      <c r="L4012" s="444">
        <f t="shared" ca="1" si="159"/>
        <v>-13755296356327.598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25">
      <c r="G4013" s="459"/>
      <c r="H4013" s="459">
        <v>4006</v>
      </c>
      <c r="I4013" s="444">
        <f t="shared" ca="1" si="160"/>
        <v>-13755296356327.598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-57313734818.031654</v>
      </c>
      <c r="L4013" s="444">
        <f t="shared" ca="1" si="159"/>
        <v>-13812610091145.629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25">
      <c r="G4014" s="459"/>
      <c r="H4014" s="459">
        <v>4007</v>
      </c>
      <c r="I4014" s="444">
        <f t="shared" ca="1" si="160"/>
        <v>-13812610091145.629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-57552542046.440109</v>
      </c>
      <c r="L4014" s="444">
        <f t="shared" ca="1" si="159"/>
        <v>-13870162633192.068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25">
      <c r="G4015" s="459"/>
      <c r="H4015" s="459">
        <v>4008</v>
      </c>
      <c r="I4015" s="444">
        <f t="shared" ca="1" si="160"/>
        <v>-13870162633192.068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-57792344304.966942</v>
      </c>
      <c r="L4015" s="444">
        <f t="shared" ca="1" si="159"/>
        <v>-13927954977497.035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25">
      <c r="G4016" s="459"/>
      <c r="H4016" s="459">
        <v>4009</v>
      </c>
      <c r="I4016" s="444">
        <f t="shared" ca="1" si="160"/>
        <v>-13927954977497.035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-58033145739.570969</v>
      </c>
      <c r="L4016" s="444">
        <f t="shared" ca="1" si="159"/>
        <v>-13985988123236.605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25">
      <c r="G4017" s="459"/>
      <c r="H4017" s="459">
        <v>4010</v>
      </c>
      <c r="I4017" s="444">
        <f t="shared" ca="1" si="160"/>
        <v>-13985988123236.605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-58274950513.485855</v>
      </c>
      <c r="L4017" s="444">
        <f t="shared" ca="1" si="159"/>
        <v>-14044263073750.092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25">
      <c r="G4018" s="459"/>
      <c r="H4018" s="459">
        <v>4011</v>
      </c>
      <c r="I4018" s="444">
        <f t="shared" ca="1" si="160"/>
        <v>-14044263073750.092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-58517762807.292046</v>
      </c>
      <c r="L4018" s="444">
        <f t="shared" ca="1" si="159"/>
        <v>-14102780836557.385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25">
      <c r="G4019" s="459"/>
      <c r="H4019" s="459">
        <v>4012</v>
      </c>
      <c r="I4019" s="444">
        <f t="shared" ca="1" si="160"/>
        <v>-14102780836557.385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-58761586818.989098</v>
      </c>
      <c r="L4019" s="444">
        <f t="shared" ca="1" si="159"/>
        <v>-14161542423376.373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25">
      <c r="G4020" s="459"/>
      <c r="H4020" s="459">
        <v>4013</v>
      </c>
      <c r="I4020" s="444">
        <f t="shared" ca="1" si="160"/>
        <v>-14161542423376.373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-59006426764.068214</v>
      </c>
      <c r="L4020" s="444">
        <f t="shared" ca="1" si="159"/>
        <v>-14220548850140.441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25">
      <c r="G4021" s="459"/>
      <c r="H4021" s="459">
        <v>4014</v>
      </c>
      <c r="I4021" s="444">
        <f t="shared" ca="1" si="160"/>
        <v>-14220548850140.441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-59252286875.585175</v>
      </c>
      <c r="L4021" s="444">
        <f t="shared" ca="1" si="159"/>
        <v>-14279801137016.027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25">
      <c r="G4022" s="459"/>
      <c r="H4022" s="459">
        <v>4015</v>
      </c>
      <c r="I4022" s="444">
        <f t="shared" ca="1" si="160"/>
        <v>-14279801137016.027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-59499171404.233444</v>
      </c>
      <c r="L4022" s="444">
        <f t="shared" ca="1" si="159"/>
        <v>-14339300308420.262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25">
      <c r="G4023" s="459"/>
      <c r="H4023" s="459">
        <v>4016</v>
      </c>
      <c r="I4023" s="444">
        <f t="shared" ca="1" si="160"/>
        <v>-14339300308420.262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-59747084618.417755</v>
      </c>
      <c r="L4023" s="444">
        <f t="shared" ca="1" si="159"/>
        <v>-14399047393038.68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25">
      <c r="G4024" s="459"/>
      <c r="H4024" s="459">
        <v>4017</v>
      </c>
      <c r="I4024" s="444">
        <f t="shared" ca="1" si="160"/>
        <v>-14399047393038.68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-59996030804.327827</v>
      </c>
      <c r="L4024" s="444">
        <f t="shared" ca="1" si="159"/>
        <v>-14459043423843.008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25">
      <c r="G4025" s="459"/>
      <c r="H4025" s="459">
        <v>4018</v>
      </c>
      <c r="I4025" s="444">
        <f t="shared" ca="1" si="160"/>
        <v>-14459043423843.008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-60246014266.01252</v>
      </c>
      <c r="L4025" s="444">
        <f t="shared" ca="1" si="159"/>
        <v>-14519289438109.02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25">
      <c r="G4026" s="459"/>
      <c r="H4026" s="459">
        <v>4019</v>
      </c>
      <c r="I4026" s="444">
        <f t="shared" ca="1" si="160"/>
        <v>-14519289438109.02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-60497039325.454247</v>
      </c>
      <c r="L4026" s="444">
        <f t="shared" ca="1" si="159"/>
        <v>-14579786477434.475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25">
      <c r="G4027" s="459"/>
      <c r="H4027" s="459">
        <v>4020</v>
      </c>
      <c r="I4027" s="444">
        <f t="shared" ca="1" si="160"/>
        <v>-14579786477434.475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-60749110322.643654</v>
      </c>
      <c r="L4027" s="444">
        <f t="shared" ca="1" si="159"/>
        <v>-14640535587757.119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25">
      <c r="G4028" s="459"/>
      <c r="H4028" s="459">
        <v>4021</v>
      </c>
      <c r="I4028" s="444">
        <f t="shared" ca="1" si="160"/>
        <v>-14640535587757.119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-61002231615.654663</v>
      </c>
      <c r="L4028" s="444">
        <f t="shared" ca="1" si="159"/>
        <v>-14701537819372.773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25">
      <c r="G4029" s="459"/>
      <c r="H4029" s="459">
        <v>4022</v>
      </c>
      <c r="I4029" s="444">
        <f t="shared" ca="1" si="160"/>
        <v>-14701537819372.773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-61256407580.719879</v>
      </c>
      <c r="L4029" s="444">
        <f t="shared" ca="1" si="159"/>
        <v>-14762794226953.494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25">
      <c r="G4030" s="459"/>
      <c r="H4030" s="459">
        <v>4023</v>
      </c>
      <c r="I4030" s="444">
        <f t="shared" ca="1" si="160"/>
        <v>-14762794226953.494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-61511642612.306221</v>
      </c>
      <c r="L4030" s="444">
        <f t="shared" ca="1" si="159"/>
        <v>-14824305869565.801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25">
      <c r="G4031" s="459"/>
      <c r="H4031" s="459">
        <v>4024</v>
      </c>
      <c r="I4031" s="444">
        <f t="shared" ca="1" si="160"/>
        <v>-14824305869565.801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-61767941123.190826</v>
      </c>
      <c r="L4031" s="444">
        <f t="shared" ca="1" si="159"/>
        <v>-14886073810688.992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25">
      <c r="G4032" s="459"/>
      <c r="H4032" s="459">
        <v>4025</v>
      </c>
      <c r="I4032" s="444">
        <f t="shared" ca="1" si="160"/>
        <v>-14886073810688.992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-62025307544.537468</v>
      </c>
      <c r="L4032" s="444">
        <f t="shared" ca="1" si="159"/>
        <v>-14948099118233.529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25">
      <c r="G4033" s="459"/>
      <c r="H4033" s="459">
        <v>4026</v>
      </c>
      <c r="I4033" s="444">
        <f t="shared" ca="1" si="160"/>
        <v>-14948099118233.529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-62283746325.973038</v>
      </c>
      <c r="L4033" s="444">
        <f t="shared" ca="1" si="159"/>
        <v>-15010382864559.502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25">
      <c r="G4034" s="459"/>
      <c r="H4034" s="459">
        <v>4027</v>
      </c>
      <c r="I4034" s="444">
        <f t="shared" ca="1" si="160"/>
        <v>-15010382864559.502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-62543261935.664589</v>
      </c>
      <c r="L4034" s="444">
        <f t="shared" ca="1" si="159"/>
        <v>-15072926126495.166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25">
      <c r="G4035" s="459"/>
      <c r="H4035" s="459">
        <v>4028</v>
      </c>
      <c r="I4035" s="444">
        <f t="shared" ca="1" si="160"/>
        <v>-15072926126495.166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-62803858860.396523</v>
      </c>
      <c r="L4035" s="444">
        <f t="shared" ca="1" si="159"/>
        <v>-15135729985355.563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25">
      <c r="G4036" s="459"/>
      <c r="H4036" s="459">
        <v>4029</v>
      </c>
      <c r="I4036" s="444">
        <f t="shared" ca="1" si="160"/>
        <v>-15135729985355.563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-63065541605.648186</v>
      </c>
      <c r="L4036" s="444">
        <f t="shared" ca="1" si="159"/>
        <v>-15198795526961.211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25">
      <c r="G4037" s="459"/>
      <c r="H4037" s="459">
        <v>4030</v>
      </c>
      <c r="I4037" s="444">
        <f t="shared" ca="1" si="160"/>
        <v>-15198795526961.211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-63328314695.6717</v>
      </c>
      <c r="L4037" s="444">
        <f t="shared" ca="1" si="159"/>
        <v>-15262123841656.883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25">
      <c r="G4038" s="459"/>
      <c r="H4038" s="459">
        <v>4031</v>
      </c>
      <c r="I4038" s="444">
        <f t="shared" ca="1" si="160"/>
        <v>-15262123841656.883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-63592182673.570343</v>
      </c>
      <c r="L4038" s="444">
        <f t="shared" ca="1" si="159"/>
        <v>-15325716024330.453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25">
      <c r="G4039" s="459"/>
      <c r="H4039" s="459">
        <v>4032</v>
      </c>
      <c r="I4039" s="444">
        <f t="shared" ca="1" si="160"/>
        <v>-15325716024330.453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-63857150101.376877</v>
      </c>
      <c r="L4039" s="444">
        <f t="shared" ca="1" si="159"/>
        <v>-15389573174431.83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25">
      <c r="G4040" s="459"/>
      <c r="H4040" s="459">
        <v>4033</v>
      </c>
      <c r="I4040" s="444">
        <f t="shared" ca="1" si="160"/>
        <v>-15389573174431.83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-64123221560.132622</v>
      </c>
      <c r="L4040" s="444">
        <f t="shared" ca="1" si="159"/>
        <v>-15453696395991.963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25">
      <c r="G4041" s="459"/>
      <c r="H4041" s="459">
        <v>4034</v>
      </c>
      <c r="I4041" s="444">
        <f t="shared" ca="1" si="160"/>
        <v>-15453696395991.963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-64390401649.966515</v>
      </c>
      <c r="L4041" s="444">
        <f t="shared" ca="1" si="159"/>
        <v>-15518086797641.93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25">
      <c r="G4042" s="459"/>
      <c r="H4042" s="459">
        <v>4035</v>
      </c>
      <c r="I4042" s="444">
        <f t="shared" ca="1" si="160"/>
        <v>-15518086797641.93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-64658694990.174698</v>
      </c>
      <c r="L4042" s="444">
        <f t="shared" ca="1" si="159"/>
        <v>-15582745492632.104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25">
      <c r="G4043" s="459"/>
      <c r="H4043" s="459">
        <v>4036</v>
      </c>
      <c r="I4043" s="444">
        <f t="shared" ca="1" si="160"/>
        <v>-15582745492632.104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-64928106219.30043</v>
      </c>
      <c r="L4043" s="444">
        <f t="shared" ca="1" si="159"/>
        <v>-15647673598851.404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25">
      <c r="G4044" s="459"/>
      <c r="H4044" s="459">
        <v>4037</v>
      </c>
      <c r="I4044" s="444">
        <f t="shared" ca="1" si="160"/>
        <v>-15647673598851.404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-65198639995.21418</v>
      </c>
      <c r="L4044" s="444">
        <f t="shared" ca="1" si="159"/>
        <v>-15712872238846.619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25">
      <c r="G4045" s="459"/>
      <c r="H4045" s="459">
        <v>4038</v>
      </c>
      <c r="I4045" s="444">
        <f t="shared" ca="1" si="160"/>
        <v>-15712872238846.619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-65470300995.194244</v>
      </c>
      <c r="L4045" s="444">
        <f t="shared" ca="1" si="159"/>
        <v>-15778342539841.813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25">
      <c r="G4046" s="459"/>
      <c r="H4046" s="459">
        <v>4039</v>
      </c>
      <c r="I4046" s="444">
        <f t="shared" ca="1" si="160"/>
        <v>-15778342539841.813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-65743093916.007553</v>
      </c>
      <c r="L4046" s="444">
        <f t="shared" ca="1" si="159"/>
        <v>-15844085633757.82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25">
      <c r="G4047" s="459"/>
      <c r="H4047" s="459">
        <v>4040</v>
      </c>
      <c r="I4047" s="444">
        <f t="shared" ca="1" si="160"/>
        <v>-15844085633757.82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-66017023473.990913</v>
      </c>
      <c r="L4047" s="444">
        <f t="shared" ca="1" si="159"/>
        <v>-15910102657231.811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25">
      <c r="G4048" s="459"/>
      <c r="H4048" s="459">
        <v>4041</v>
      </c>
      <c r="I4048" s="444">
        <f t="shared" ca="1" si="160"/>
        <v>-15910102657231.811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-66292094405.132538</v>
      </c>
      <c r="L4048" s="444">
        <f t="shared" ca="1" si="159"/>
        <v>-15976394751636.943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25">
      <c r="G4049" s="459"/>
      <c r="H4049" s="459">
        <v>4042</v>
      </c>
      <c r="I4049" s="444">
        <f t="shared" ca="1" si="160"/>
        <v>-15976394751636.943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-66568311465.153923</v>
      </c>
      <c r="L4049" s="444">
        <f t="shared" ca="1" si="159"/>
        <v>-16042963063102.098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25">
      <c r="G4050" s="459"/>
      <c r="H4050" s="459">
        <v>4043</v>
      </c>
      <c r="I4050" s="444">
        <f t="shared" ca="1" si="160"/>
        <v>-16042963063102.098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-66845679429.592064</v>
      </c>
      <c r="L4050" s="444">
        <f t="shared" ca="1" si="159"/>
        <v>-16109808742531.689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25">
      <c r="G4051" s="459"/>
      <c r="H4051" s="459">
        <v>4044</v>
      </c>
      <c r="I4051" s="444">
        <f t="shared" ca="1" si="160"/>
        <v>-16109808742531.689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-67124203093.882027</v>
      </c>
      <c r="L4051" s="444">
        <f t="shared" ca="1" si="159"/>
        <v>-16176932945625.572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25">
      <c r="G4052" s="459"/>
      <c r="H4052" s="459">
        <v>4045</v>
      </c>
      <c r="I4052" s="444">
        <f t="shared" ca="1" si="160"/>
        <v>-16176932945625.572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-67403887273.43988</v>
      </c>
      <c r="L4052" s="444">
        <f t="shared" ca="1" si="159"/>
        <v>-16244336832899.012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25">
      <c r="G4053" s="459"/>
      <c r="H4053" s="459">
        <v>4046</v>
      </c>
      <c r="I4053" s="444">
        <f t="shared" ca="1" si="160"/>
        <v>-16244336832899.012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-67684736803.745872</v>
      </c>
      <c r="L4053" s="444">
        <f t="shared" ca="1" si="159"/>
        <v>-16312021569702.758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25">
      <c r="G4054" s="459"/>
      <c r="H4054" s="459">
        <v>4047</v>
      </c>
      <c r="I4054" s="444">
        <f t="shared" ca="1" si="160"/>
        <v>-16312021569702.758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-67966756540.428146</v>
      </c>
      <c r="L4054" s="444">
        <f t="shared" ca="1" si="159"/>
        <v>-16379988326243.186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25">
      <c r="G4055" s="459"/>
      <c r="H4055" s="459">
        <v>4048</v>
      </c>
      <c r="I4055" s="444">
        <f t="shared" ca="1" si="160"/>
        <v>-16379988326243.186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-68249951359.346603</v>
      </c>
      <c r="L4055" s="444">
        <f t="shared" ca="1" si="159"/>
        <v>-16448238277602.531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25">
      <c r="G4056" s="459"/>
      <c r="H4056" s="459">
        <v>4049</v>
      </c>
      <c r="I4056" s="444">
        <f t="shared" ca="1" si="160"/>
        <v>-16448238277602.531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-68534326156.677216</v>
      </c>
      <c r="L4056" s="444">
        <f t="shared" ca="1" si="159"/>
        <v>-16516772603759.209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25">
      <c r="G4057" s="459"/>
      <c r="H4057" s="459">
        <v>4050</v>
      </c>
      <c r="I4057" s="444">
        <f t="shared" ca="1" si="160"/>
        <v>-16516772603759.209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-68819885848.996704</v>
      </c>
      <c r="L4057" s="444">
        <f t="shared" ca="1" si="159"/>
        <v>-16585592489608.205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25">
      <c r="G4058" s="459"/>
      <c r="H4058" s="459">
        <v>4051</v>
      </c>
      <c r="I4058" s="444">
        <f t="shared" ca="1" si="160"/>
        <v>-16585592489608.205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-69106635373.367523</v>
      </c>
      <c r="L4058" s="444">
        <f t="shared" ca="1" si="159"/>
        <v>-16654699124981.572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25">
      <c r="G4059" s="459"/>
      <c r="H4059" s="459">
        <v>4052</v>
      </c>
      <c r="I4059" s="444">
        <f t="shared" ca="1" si="160"/>
        <v>-16654699124981.572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-69394579687.423218</v>
      </c>
      <c r="L4059" s="444">
        <f t="shared" ca="1" si="159"/>
        <v>-16724093704668.996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25">
      <c r="G4060" s="459"/>
      <c r="H4060" s="459">
        <v>4053</v>
      </c>
      <c r="I4060" s="444">
        <f t="shared" ca="1" si="160"/>
        <v>-16724093704668.996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-69683723769.454147</v>
      </c>
      <c r="L4060" s="444">
        <f t="shared" ca="1" si="159"/>
        <v>-16793777428438.451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25">
      <c r="G4061" s="459"/>
      <c r="H4061" s="459">
        <v>4054</v>
      </c>
      <c r="I4061" s="444">
        <f t="shared" ca="1" si="160"/>
        <v>-16793777428438.451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-69974072618.493546</v>
      </c>
      <c r="L4061" s="444">
        <f t="shared" ca="1" si="159"/>
        <v>-16863751501056.945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25">
      <c r="G4062" s="459"/>
      <c r="H4062" s="459">
        <v>4055</v>
      </c>
      <c r="I4062" s="444">
        <f t="shared" ca="1" si="160"/>
        <v>-16863751501056.945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-70265631254.403931</v>
      </c>
      <c r="L4062" s="444">
        <f t="shared" ca="1" si="159"/>
        <v>-16934017132311.35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25">
      <c r="G4063" s="459"/>
      <c r="H4063" s="459">
        <v>4056</v>
      </c>
      <c r="I4063" s="444">
        <f t="shared" ca="1" si="160"/>
        <v>-16934017132311.35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-70558404717.963943</v>
      </c>
      <c r="L4063" s="444">
        <f t="shared" ca="1" si="159"/>
        <v>-17004575537029.314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25">
      <c r="G4064" s="459"/>
      <c r="H4064" s="459">
        <v>4057</v>
      </c>
      <c r="I4064" s="444">
        <f t="shared" ca="1" si="160"/>
        <v>-17004575537029.314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-70852398070.95549</v>
      </c>
      <c r="L4064" s="444">
        <f t="shared" ca="1" si="159"/>
        <v>-17075427935100.27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25">
      <c r="G4065" s="459"/>
      <c r="H4065" s="459">
        <v>4058</v>
      </c>
      <c r="I4065" s="444">
        <f t="shared" ca="1" si="160"/>
        <v>-17075427935100.27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-71147616396.251129</v>
      </c>
      <c r="L4065" s="444">
        <f t="shared" ca="1" si="159"/>
        <v>-17146575551496.521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25">
      <c r="G4066" s="459"/>
      <c r="H4066" s="459">
        <v>4059</v>
      </c>
      <c r="I4066" s="444">
        <f t="shared" ca="1" si="160"/>
        <v>-17146575551496.521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-71444064797.902161</v>
      </c>
      <c r="L4066" s="444">
        <f t="shared" ca="1" si="159"/>
        <v>-17218019616294.424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25">
      <c r="G4067" s="459"/>
      <c r="H4067" s="459">
        <v>4060</v>
      </c>
      <c r="I4067" s="444">
        <f t="shared" ca="1" si="160"/>
        <v>-17218019616294.424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-71741748401.226776</v>
      </c>
      <c r="L4067" s="444">
        <f t="shared" ca="1" si="159"/>
        <v>-17289761364695.65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25">
      <c r="G4068" s="459"/>
      <c r="H4068" s="459">
        <v>4061</v>
      </c>
      <c r="I4068" s="444">
        <f t="shared" ca="1" si="160"/>
        <v>-17289761364695.65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-72040672352.898544</v>
      </c>
      <c r="L4068" s="444">
        <f t="shared" ca="1" si="159"/>
        <v>-17361802037048.549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25">
      <c r="G4069" s="459"/>
      <c r="H4069" s="459">
        <v>4062</v>
      </c>
      <c r="I4069" s="444">
        <f t="shared" ca="1" si="160"/>
        <v>-17361802037048.549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-72340841821.035614</v>
      </c>
      <c r="L4069" s="444">
        <f t="shared" ca="1" si="159"/>
        <v>-17434142878869.584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25">
      <c r="G4070" s="459"/>
      <c r="H4070" s="459">
        <v>4063</v>
      </c>
      <c r="I4070" s="444">
        <f t="shared" ca="1" si="160"/>
        <v>-17434142878869.584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-72642261995.289932</v>
      </c>
      <c r="L4070" s="444">
        <f t="shared" ca="1" si="159"/>
        <v>-17506785140864.873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25">
      <c r="G4071" s="459"/>
      <c r="H4071" s="459">
        <v>4064</v>
      </c>
      <c r="I4071" s="444">
        <f t="shared" ca="1" si="160"/>
        <v>-17506785140864.873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-72944938086.936966</v>
      </c>
      <c r="L4071" s="444">
        <f t="shared" ca="1" si="159"/>
        <v>-17579730078951.811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25">
      <c r="G4072" s="459"/>
      <c r="H4072" s="459">
        <v>4065</v>
      </c>
      <c r="I4072" s="444">
        <f t="shared" ca="1" si="160"/>
        <v>-17579730078951.811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-73248875328.965881</v>
      </c>
      <c r="L4072" s="444">
        <f t="shared" ca="1" si="159"/>
        <v>-17652978954280.777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25">
      <c r="G4073" s="459"/>
      <c r="H4073" s="459">
        <v>4066</v>
      </c>
      <c r="I4073" s="444">
        <f t="shared" ca="1" si="160"/>
        <v>-17652978954280.777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-73554078976.169907</v>
      </c>
      <c r="L4073" s="444">
        <f t="shared" ca="1" si="159"/>
        <v>-17726533033256.945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25">
      <c r="G4074" s="459"/>
      <c r="H4074" s="459">
        <v>4067</v>
      </c>
      <c r="I4074" s="444">
        <f t="shared" ca="1" si="160"/>
        <v>-17726533033256.945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-73860554305.237274</v>
      </c>
      <c r="L4074" s="444">
        <f t="shared" ca="1" si="159"/>
        <v>-17800393587562.184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25">
      <c r="G4075" s="459"/>
      <c r="H4075" s="459">
        <v>4068</v>
      </c>
      <c r="I4075" s="444">
        <f t="shared" ca="1" si="160"/>
        <v>-17800393587562.184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-74168306614.842438</v>
      </c>
      <c r="L4075" s="444">
        <f t="shared" ca="1" si="159"/>
        <v>-17874561894177.027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25">
      <c r="G4076" s="459"/>
      <c r="H4076" s="459">
        <v>4069</v>
      </c>
      <c r="I4076" s="444">
        <f t="shared" ca="1" si="160"/>
        <v>-17874561894177.027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-74477341225.73761</v>
      </c>
      <c r="L4076" s="444">
        <f t="shared" ca="1" si="159"/>
        <v>-17949039235402.766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25">
      <c r="G4077" s="459"/>
      <c r="H4077" s="459">
        <v>4070</v>
      </c>
      <c r="I4077" s="444">
        <f t="shared" ca="1" si="160"/>
        <v>-17949039235402.766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-74787663480.844849</v>
      </c>
      <c r="L4077" s="444">
        <f t="shared" ca="1" si="159"/>
        <v>-18023826898883.609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25">
      <c r="G4078" s="459"/>
      <c r="H4078" s="459">
        <v>4071</v>
      </c>
      <c r="I4078" s="444">
        <f t="shared" ca="1" si="160"/>
        <v>-18023826898883.609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-75099278745.348373</v>
      </c>
      <c r="L4078" s="444">
        <f t="shared" ca="1" si="159"/>
        <v>-18098926177628.957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25">
      <c r="G4079" s="459"/>
      <c r="H4079" s="459">
        <v>4072</v>
      </c>
      <c r="I4079" s="444">
        <f t="shared" ca="1" si="160"/>
        <v>-18098926177628.957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-75412192406.787323</v>
      </c>
      <c r="L4079" s="444">
        <f t="shared" ca="1" si="159"/>
        <v>-18174338370035.746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25">
      <c r="G4080" s="459"/>
      <c r="H4080" s="459">
        <v>4073</v>
      </c>
      <c r="I4080" s="444">
        <f t="shared" ca="1" si="160"/>
        <v>-18174338370035.746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-75726409875.148941</v>
      </c>
      <c r="L4080" s="444">
        <f t="shared" ca="1" si="159"/>
        <v>-18250064779910.895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25">
      <c r="G4081" s="459"/>
      <c r="H4081" s="459">
        <v>4074</v>
      </c>
      <c r="I4081" s="444">
        <f t="shared" ca="1" si="160"/>
        <v>-18250064779910.895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-76041936582.962067</v>
      </c>
      <c r="L4081" s="444">
        <f t="shared" ca="1" si="159"/>
        <v>-18326106716493.855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25">
      <c r="G4082" s="459"/>
      <c r="H4082" s="459">
        <v>4075</v>
      </c>
      <c r="I4082" s="444">
        <f t="shared" ca="1" si="160"/>
        <v>-18326106716493.855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-76358777985.391068</v>
      </c>
      <c r="L4082" s="444">
        <f t="shared" ca="1" si="159"/>
        <v>-18402465494479.246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25">
      <c r="G4083" s="459"/>
      <c r="H4083" s="459">
        <v>4076</v>
      </c>
      <c r="I4083" s="444">
        <f t="shared" ca="1" si="160"/>
        <v>-18402465494479.246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-76676939560.330185</v>
      </c>
      <c r="L4083" s="444">
        <f t="shared" ca="1" si="159"/>
        <v>-18479142434039.578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25">
      <c r="G4084" s="459"/>
      <c r="H4084" s="459">
        <v>4077</v>
      </c>
      <c r="I4084" s="444">
        <f t="shared" ca="1" si="160"/>
        <v>-18479142434039.578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-76996426808.498245</v>
      </c>
      <c r="L4084" s="444">
        <f t="shared" ca="1" si="159"/>
        <v>-18556138860848.078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25">
      <c r="G4085" s="459"/>
      <c r="H4085" s="459">
        <v>4078</v>
      </c>
      <c r="I4085" s="444">
        <f t="shared" ca="1" si="160"/>
        <v>-18556138860848.078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-77317245253.533661</v>
      </c>
      <c r="L4085" s="444">
        <f t="shared" ca="1" si="159"/>
        <v>-18633456106101.613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25">
      <c r="G4086" s="459"/>
      <c r="H4086" s="459">
        <v>4079</v>
      </c>
      <c r="I4086" s="444">
        <f t="shared" ca="1" si="160"/>
        <v>-18633456106101.613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-77639400442.090057</v>
      </c>
      <c r="L4086" s="444">
        <f t="shared" ca="1" si="159"/>
        <v>-18711095506543.703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25">
      <c r="G4087" s="459"/>
      <c r="H4087" s="459">
        <v>4080</v>
      </c>
      <c r="I4087" s="444">
        <f t="shared" ca="1" si="160"/>
        <v>-18711095506543.703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-77962897943.932098</v>
      </c>
      <c r="L4087" s="444">
        <f t="shared" ca="1" si="159"/>
        <v>-18789058404487.637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25">
      <c r="G4088" s="459"/>
      <c r="H4088" s="459">
        <v>4081</v>
      </c>
      <c r="I4088" s="444">
        <f t="shared" ca="1" si="160"/>
        <v>-18789058404487.637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-78287743352.031815</v>
      </c>
      <c r="L4088" s="444">
        <f t="shared" ref="L4088:L4342" ca="1" si="164">I4088-J4088+K4088</f>
        <v>-18867346147839.668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25">
      <c r="G4089" s="459"/>
      <c r="H4089" s="459">
        <v>4082</v>
      </c>
      <c r="I4089" s="444">
        <f t="shared" ref="I4089:I4343" ca="1" si="165">L4088</f>
        <v>-18867346147839.668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-78613942282.665283</v>
      </c>
      <c r="L4089" s="444">
        <f t="shared" ca="1" si="164"/>
        <v>-18945960090122.332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25">
      <c r="G4090" s="459"/>
      <c r="H4090" s="459">
        <v>4083</v>
      </c>
      <c r="I4090" s="444">
        <f t="shared" ca="1" si="165"/>
        <v>-18945960090122.332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-78941500375.50972</v>
      </c>
      <c r="L4090" s="444">
        <f t="shared" ca="1" si="164"/>
        <v>-19024901590497.84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25">
      <c r="G4091" s="459"/>
      <c r="H4091" s="459">
        <v>4084</v>
      </c>
      <c r="I4091" s="444">
        <f t="shared" ca="1" si="165"/>
        <v>-19024901590497.84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-79270423293.740997</v>
      </c>
      <c r="L4091" s="444">
        <f t="shared" ca="1" si="164"/>
        <v>-19104172013791.582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25">
      <c r="G4092" s="459"/>
      <c r="H4092" s="459">
        <v>4085</v>
      </c>
      <c r="I4092" s="444">
        <f t="shared" ca="1" si="165"/>
        <v>-19104172013791.582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-79600716724.131592</v>
      </c>
      <c r="L4092" s="444">
        <f t="shared" ca="1" si="164"/>
        <v>-19183772730515.715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25">
      <c r="G4093" s="459"/>
      <c r="H4093" s="459">
        <v>4086</v>
      </c>
      <c r="I4093" s="444">
        <f t="shared" ca="1" si="165"/>
        <v>-19183772730515.715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-79932386377.148804</v>
      </c>
      <c r="L4093" s="444">
        <f t="shared" ca="1" si="164"/>
        <v>-19263705116892.863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25">
      <c r="G4094" s="459"/>
      <c r="H4094" s="459">
        <v>4087</v>
      </c>
      <c r="I4094" s="444">
        <f t="shared" ca="1" si="165"/>
        <v>-19263705116892.863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-80265437987.053589</v>
      </c>
      <c r="L4094" s="444">
        <f t="shared" ca="1" si="164"/>
        <v>-19343970554879.918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25">
      <c r="G4095" s="459"/>
      <c r="H4095" s="459">
        <v>4088</v>
      </c>
      <c r="I4095" s="444">
        <f t="shared" ca="1" si="165"/>
        <v>-19343970554879.918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-80599877311.999664</v>
      </c>
      <c r="L4095" s="444">
        <f t="shared" ca="1" si="164"/>
        <v>-19424570432191.918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25">
      <c r="G4096" s="459"/>
      <c r="H4096" s="459">
        <v>4089</v>
      </c>
      <c r="I4096" s="444">
        <f t="shared" ca="1" si="165"/>
        <v>-19424570432191.918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-80935710134.132996</v>
      </c>
      <c r="L4096" s="444">
        <f t="shared" ca="1" si="164"/>
        <v>-19505506142326.051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25">
      <c r="G4097" s="459"/>
      <c r="H4097" s="459">
        <v>4090</v>
      </c>
      <c r="I4097" s="444">
        <f t="shared" ca="1" si="165"/>
        <v>-19505506142326.051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-81272942259.691879</v>
      </c>
      <c r="L4097" s="444">
        <f t="shared" ca="1" si="164"/>
        <v>-19586779084585.742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25">
      <c r="G4098" s="459"/>
      <c r="H4098" s="459">
        <v>4091</v>
      </c>
      <c r="I4098" s="444">
        <f t="shared" ca="1" si="165"/>
        <v>-19586779084585.742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-81611579519.107254</v>
      </c>
      <c r="L4098" s="444">
        <f t="shared" ca="1" si="164"/>
        <v>-19668390664104.848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25">
      <c r="G4099" s="459"/>
      <c r="H4099" s="459">
        <v>4092</v>
      </c>
      <c r="I4099" s="444">
        <f t="shared" ca="1" si="165"/>
        <v>-19668390664104.848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-81951627767.103531</v>
      </c>
      <c r="L4099" s="444">
        <f t="shared" ca="1" si="164"/>
        <v>-19750342291871.953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25">
      <c r="G4100" s="459"/>
      <c r="H4100" s="459">
        <v>4093</v>
      </c>
      <c r="I4100" s="444">
        <f t="shared" ca="1" si="165"/>
        <v>-19750342291871.953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-82293092882.799805</v>
      </c>
      <c r="L4100" s="444">
        <f t="shared" ca="1" si="164"/>
        <v>-19832635384754.754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25">
      <c r="G4101" s="459"/>
      <c r="H4101" s="459">
        <v>4094</v>
      </c>
      <c r="I4101" s="444">
        <f t="shared" ca="1" si="165"/>
        <v>-19832635384754.754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-82635980769.811478</v>
      </c>
      <c r="L4101" s="444">
        <f t="shared" ca="1" si="164"/>
        <v>-19915271365524.566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25">
      <c r="G4102" s="459"/>
      <c r="H4102" s="459">
        <v>4095</v>
      </c>
      <c r="I4102" s="444">
        <f t="shared" ca="1" si="165"/>
        <v>-19915271365524.566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-82980297356.352356</v>
      </c>
      <c r="L4102" s="444">
        <f t="shared" ca="1" si="164"/>
        <v>-19998251662880.918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25">
      <c r="G4103" s="459"/>
      <c r="H4103" s="459">
        <v>4096</v>
      </c>
      <c r="I4103" s="444">
        <f t="shared" ca="1" si="165"/>
        <v>-19998251662880.918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-83326048595.337158</v>
      </c>
      <c r="L4103" s="444">
        <f t="shared" ca="1" si="164"/>
        <v>-20081577711476.254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25">
      <c r="G4104" s="459"/>
      <c r="H4104" s="459">
        <v>4097</v>
      </c>
      <c r="I4104" s="444">
        <f t="shared" ca="1" si="165"/>
        <v>-20081577711476.254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-83673240464.48439</v>
      </c>
      <c r="L4104" s="444">
        <f t="shared" ca="1" si="164"/>
        <v>-20165250951940.738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25">
      <c r="G4105" s="459"/>
      <c r="H4105" s="459">
        <v>4098</v>
      </c>
      <c r="I4105" s="444">
        <f t="shared" ca="1" si="165"/>
        <v>-20165250951940.738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-84021878966.419739</v>
      </c>
      <c r="L4105" s="444">
        <f t="shared" ca="1" si="164"/>
        <v>-20249272830907.156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25">
      <c r="G4106" s="459"/>
      <c r="H4106" s="459">
        <v>4099</v>
      </c>
      <c r="I4106" s="444">
        <f t="shared" ca="1" si="165"/>
        <v>-20249272830907.156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-84371970128.779816</v>
      </c>
      <c r="L4106" s="444">
        <f t="shared" ca="1" si="164"/>
        <v>-20333644801035.938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25">
      <c r="G4107" s="459"/>
      <c r="H4107" s="459">
        <v>4100</v>
      </c>
      <c r="I4107" s="444">
        <f t="shared" ca="1" si="165"/>
        <v>-20333644801035.938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-84723520004.316406</v>
      </c>
      <c r="L4107" s="444">
        <f t="shared" ca="1" si="164"/>
        <v>-20418368321040.254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25">
      <c r="G4108" s="459"/>
      <c r="H4108" s="459">
        <v>4101</v>
      </c>
      <c r="I4108" s="444">
        <f t="shared" ca="1" si="165"/>
        <v>-20418368321040.254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-85076534671.001053</v>
      </c>
      <c r="L4108" s="444">
        <f t="shared" ca="1" si="164"/>
        <v>-20503444855711.254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25">
      <c r="G4109" s="459"/>
      <c r="H4109" s="459">
        <v>4102</v>
      </c>
      <c r="I4109" s="444">
        <f t="shared" ca="1" si="165"/>
        <v>-20503444855711.254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-85431020232.130219</v>
      </c>
      <c r="L4109" s="444">
        <f t="shared" ca="1" si="164"/>
        <v>-20588875875943.383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25">
      <c r="G4110" s="459"/>
      <c r="H4110" s="459">
        <v>4103</v>
      </c>
      <c r="I4110" s="444">
        <f t="shared" ca="1" si="165"/>
        <v>-20588875875943.383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-85786982816.430756</v>
      </c>
      <c r="L4110" s="444">
        <f t="shared" ca="1" si="164"/>
        <v>-20674662858759.813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25">
      <c r="G4111" s="459"/>
      <c r="H4111" s="459">
        <v>4104</v>
      </c>
      <c r="I4111" s="444">
        <f t="shared" ca="1" si="165"/>
        <v>-20674662858759.813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-86144428578.165878</v>
      </c>
      <c r="L4111" s="444">
        <f t="shared" ca="1" si="164"/>
        <v>-20760807287337.977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25">
      <c r="G4112" s="459"/>
      <c r="H4112" s="459">
        <v>4105</v>
      </c>
      <c r="I4112" s="444">
        <f t="shared" ca="1" si="165"/>
        <v>-20760807287337.977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-86503363697.241562</v>
      </c>
      <c r="L4112" s="444">
        <f t="shared" ca="1" si="164"/>
        <v>-20847310651035.219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25">
      <c r="G4113" s="459"/>
      <c r="H4113" s="459">
        <v>4106</v>
      </c>
      <c r="I4113" s="444">
        <f t="shared" ca="1" si="165"/>
        <v>-20847310651035.219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-86863794379.313416</v>
      </c>
      <c r="L4113" s="444">
        <f t="shared" ca="1" si="164"/>
        <v>-20934174445414.531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25">
      <c r="G4114" s="459"/>
      <c r="H4114" s="459">
        <v>4107</v>
      </c>
      <c r="I4114" s="444">
        <f t="shared" ca="1" si="165"/>
        <v>-20934174445414.531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-87225726855.893875</v>
      </c>
      <c r="L4114" s="444">
        <f t="shared" ca="1" si="164"/>
        <v>-21021400172270.426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25">
      <c r="G4115" s="459"/>
      <c r="H4115" s="459">
        <v>4108</v>
      </c>
      <c r="I4115" s="444">
        <f t="shared" ca="1" si="165"/>
        <v>-21021400172270.426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-87589167384.460114</v>
      </c>
      <c r="L4115" s="444">
        <f t="shared" ca="1" si="164"/>
        <v>-21108989339654.887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25">
      <c r="G4116" s="459"/>
      <c r="H4116" s="459">
        <v>4109</v>
      </c>
      <c r="I4116" s="444">
        <f t="shared" ca="1" si="165"/>
        <v>-21108989339654.887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-87954122248.562027</v>
      </c>
      <c r="L4116" s="444">
        <f t="shared" ca="1" si="164"/>
        <v>-21196943461903.449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25">
      <c r="G4117" s="459"/>
      <c r="H4117" s="459">
        <v>4110</v>
      </c>
      <c r="I4117" s="444">
        <f t="shared" ca="1" si="165"/>
        <v>-21196943461903.449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-88320597757.93103</v>
      </c>
      <c r="L4117" s="444">
        <f t="shared" ca="1" si="164"/>
        <v>-21285264059661.379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25">
      <c r="G4118" s="459"/>
      <c r="H4118" s="459">
        <v>4111</v>
      </c>
      <c r="I4118" s="444">
        <f t="shared" ca="1" si="165"/>
        <v>-21285264059661.379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-88688600248.589081</v>
      </c>
      <c r="L4118" s="444">
        <f t="shared" ca="1" si="164"/>
        <v>-21373952659909.969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25">
      <c r="G4119" s="459"/>
      <c r="H4119" s="459">
        <v>4112</v>
      </c>
      <c r="I4119" s="444">
        <f t="shared" ca="1" si="165"/>
        <v>-21373952659909.969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-89058136082.958206</v>
      </c>
      <c r="L4119" s="444">
        <f t="shared" ca="1" si="164"/>
        <v>-21463010795992.926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25">
      <c r="G4120" s="459"/>
      <c r="H4120" s="459">
        <v>4113</v>
      </c>
      <c r="I4120" s="444">
        <f t="shared" ca="1" si="165"/>
        <v>-21463010795992.926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-89429211649.97052</v>
      </c>
      <c r="L4120" s="444">
        <f t="shared" ca="1" si="164"/>
        <v>-21552440007642.895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25">
      <c r="G4121" s="459"/>
      <c r="H4121" s="459">
        <v>4114</v>
      </c>
      <c r="I4121" s="444">
        <f t="shared" ca="1" si="165"/>
        <v>-21552440007642.895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-89801833365.178726</v>
      </c>
      <c r="L4121" s="444">
        <f t="shared" ca="1" si="164"/>
        <v>-21642241841008.074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25">
      <c r="G4122" s="459"/>
      <c r="H4122" s="459">
        <v>4115</v>
      </c>
      <c r="I4122" s="444">
        <f t="shared" ca="1" si="165"/>
        <v>-21642241841008.074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-90176007670.866974</v>
      </c>
      <c r="L4122" s="444">
        <f t="shared" ca="1" si="164"/>
        <v>-21732417848678.941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25">
      <c r="G4123" s="459"/>
      <c r="H4123" s="459">
        <v>4116</v>
      </c>
      <c r="I4123" s="444">
        <f t="shared" ca="1" si="165"/>
        <v>-21732417848678.941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-90551741036.162262</v>
      </c>
      <c r="L4123" s="444">
        <f t="shared" ca="1" si="164"/>
        <v>-21822969589715.105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25">
      <c r="G4124" s="459"/>
      <c r="H4124" s="459">
        <v>4117</v>
      </c>
      <c r="I4124" s="444">
        <f t="shared" ca="1" si="165"/>
        <v>-21822969589715.105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-90929039957.146271</v>
      </c>
      <c r="L4124" s="444">
        <f t="shared" ca="1" si="164"/>
        <v>-21913898629672.25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25">
      <c r="G4125" s="459"/>
      <c r="H4125" s="459">
        <v>4118</v>
      </c>
      <c r="I4125" s="444">
        <f t="shared" ca="1" si="165"/>
        <v>-21913898629672.25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-91307910956.967712</v>
      </c>
      <c r="L4125" s="444">
        <f t="shared" ca="1" si="164"/>
        <v>-22005206540629.219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25">
      <c r="G4126" s="459"/>
      <c r="H4126" s="459">
        <v>4119</v>
      </c>
      <c r="I4126" s="444">
        <f t="shared" ca="1" si="165"/>
        <v>-22005206540629.219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-91688360585.955078</v>
      </c>
      <c r="L4126" s="444">
        <f t="shared" ca="1" si="164"/>
        <v>-22096894901215.172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25">
      <c r="G4127" s="459"/>
      <c r="H4127" s="459">
        <v>4120</v>
      </c>
      <c r="I4127" s="444">
        <f t="shared" ca="1" si="165"/>
        <v>-22096894901215.172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-92070395421.729889</v>
      </c>
      <c r="L4127" s="444">
        <f t="shared" ca="1" si="164"/>
        <v>-22188965296636.902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25">
      <c r="G4128" s="459"/>
      <c r="H4128" s="459">
        <v>4121</v>
      </c>
      <c r="I4128" s="444">
        <f t="shared" ca="1" si="165"/>
        <v>-22188965296636.902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-92454022069.320419</v>
      </c>
      <c r="L4128" s="444">
        <f t="shared" ca="1" si="164"/>
        <v>-22281419318706.223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25">
      <c r="G4129" s="459"/>
      <c r="H4129" s="459">
        <v>4122</v>
      </c>
      <c r="I4129" s="444">
        <f t="shared" ca="1" si="165"/>
        <v>-22281419318706.223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-92839247161.275925</v>
      </c>
      <c r="L4129" s="444">
        <f t="shared" ca="1" si="164"/>
        <v>-22374258565867.5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25">
      <c r="G4130" s="459"/>
      <c r="H4130" s="459">
        <v>4123</v>
      </c>
      <c r="I4130" s="444">
        <f t="shared" ca="1" si="165"/>
        <v>-22374258565867.5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-93226077357.78125</v>
      </c>
      <c r="L4130" s="444">
        <f t="shared" ca="1" si="164"/>
        <v>-22467484643225.281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25">
      <c r="G4131" s="459"/>
      <c r="H4131" s="459">
        <v>4124</v>
      </c>
      <c r="I4131" s="444">
        <f t="shared" ca="1" si="165"/>
        <v>-22467484643225.281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-93614519346.772003</v>
      </c>
      <c r="L4131" s="444">
        <f t="shared" ca="1" si="164"/>
        <v>-22561099162572.055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25">
      <c r="G4132" s="459"/>
      <c r="H4132" s="459">
        <v>4125</v>
      </c>
      <c r="I4132" s="444">
        <f t="shared" ca="1" si="165"/>
        <v>-22561099162572.055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-94004579844.050232</v>
      </c>
      <c r="L4132" s="444">
        <f t="shared" ca="1" si="164"/>
        <v>-22655103742416.105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25">
      <c r="G4133" s="459"/>
      <c r="H4133" s="459">
        <v>4126</v>
      </c>
      <c r="I4133" s="444">
        <f t="shared" ca="1" si="165"/>
        <v>-22655103742416.105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-94396265593.400436</v>
      </c>
      <c r="L4133" s="444">
        <f t="shared" ca="1" si="164"/>
        <v>-22749500008009.508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25">
      <c r="G4134" s="459"/>
      <c r="H4134" s="459">
        <v>4127</v>
      </c>
      <c r="I4134" s="444">
        <f t="shared" ca="1" si="165"/>
        <v>-22749500008009.508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-94789583366.706284</v>
      </c>
      <c r="L4134" s="444">
        <f t="shared" ca="1" si="164"/>
        <v>-22844289591376.215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25">
      <c r="G4135" s="459"/>
      <c r="H4135" s="459">
        <v>4128</v>
      </c>
      <c r="I4135" s="444">
        <f t="shared" ca="1" si="165"/>
        <v>-22844289591376.215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-95184539964.067566</v>
      </c>
      <c r="L4135" s="444">
        <f t="shared" ca="1" si="164"/>
        <v>-22939474131340.281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25">
      <c r="G4136" s="459"/>
      <c r="H4136" s="459">
        <v>4129</v>
      </c>
      <c r="I4136" s="444">
        <f t="shared" ca="1" si="165"/>
        <v>-22939474131340.281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-95581142213.917831</v>
      </c>
      <c r="L4136" s="444">
        <f t="shared" ca="1" si="164"/>
        <v>-23035055273554.199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25">
      <c r="G4137" s="459"/>
      <c r="H4137" s="459">
        <v>4130</v>
      </c>
      <c r="I4137" s="444">
        <f t="shared" ca="1" si="165"/>
        <v>-23035055273554.199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-95979396973.142502</v>
      </c>
      <c r="L4137" s="444">
        <f t="shared" ca="1" si="164"/>
        <v>-23131034670527.34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25">
      <c r="G4138" s="459"/>
      <c r="H4138" s="459">
        <v>4131</v>
      </c>
      <c r="I4138" s="444">
        <f t="shared" ca="1" si="165"/>
        <v>-23131034670527.34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-96379311127.19725</v>
      </c>
      <c r="L4138" s="444">
        <f t="shared" ca="1" si="164"/>
        <v>-23227413981654.535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25">
      <c r="G4139" s="459"/>
      <c r="H4139" s="459">
        <v>4132</v>
      </c>
      <c r="I4139" s="444">
        <f t="shared" ca="1" si="165"/>
        <v>-23227413981654.535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-96780891590.227234</v>
      </c>
      <c r="L4139" s="444">
        <f t="shared" ca="1" si="164"/>
        <v>-23324194873244.762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25">
      <c r="G4140" s="459"/>
      <c r="H4140" s="459">
        <v>4133</v>
      </c>
      <c r="I4140" s="444">
        <f t="shared" ca="1" si="165"/>
        <v>-23324194873244.762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-97184145305.186508</v>
      </c>
      <c r="L4140" s="444">
        <f t="shared" ca="1" si="164"/>
        <v>-23421379018549.949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25">
      <c r="G4141" s="459"/>
      <c r="H4141" s="459">
        <v>4134</v>
      </c>
      <c r="I4141" s="444">
        <f t="shared" ca="1" si="165"/>
        <v>-23421379018549.949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-97589079243.958115</v>
      </c>
      <c r="L4141" s="444">
        <f t="shared" ca="1" si="164"/>
        <v>-23518968097793.906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25">
      <c r="G4142" s="459"/>
      <c r="H4142" s="459">
        <v>4135</v>
      </c>
      <c r="I4142" s="444">
        <f t="shared" ca="1" si="165"/>
        <v>-23518968097793.906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-97995700407.474609</v>
      </c>
      <c r="L4142" s="444">
        <f t="shared" ca="1" si="164"/>
        <v>-23616963798201.383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25">
      <c r="G4143" s="459"/>
      <c r="H4143" s="459">
        <v>4136</v>
      </c>
      <c r="I4143" s="444">
        <f t="shared" ca="1" si="165"/>
        <v>-23616963798201.383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-98404015825.839096</v>
      </c>
      <c r="L4143" s="444">
        <f t="shared" ca="1" si="164"/>
        <v>-23715367814027.223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25">
      <c r="G4144" s="459"/>
      <c r="H4144" s="459">
        <v>4137</v>
      </c>
      <c r="I4144" s="444">
        <f t="shared" ca="1" si="165"/>
        <v>-23715367814027.223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-98814032558.446762</v>
      </c>
      <c r="L4144" s="444">
        <f t="shared" ca="1" si="164"/>
        <v>-23814181846585.668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25">
      <c r="G4145" s="459"/>
      <c r="H4145" s="459">
        <v>4138</v>
      </c>
      <c r="I4145" s="444">
        <f t="shared" ca="1" si="165"/>
        <v>-23814181846585.668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-99225757694.106949</v>
      </c>
      <c r="L4145" s="444">
        <f t="shared" ca="1" si="164"/>
        <v>-23913407604279.773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25">
      <c r="G4146" s="459"/>
      <c r="H4146" s="459">
        <v>4139</v>
      </c>
      <c r="I4146" s="444">
        <f t="shared" ca="1" si="165"/>
        <v>-23913407604279.773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-99639198351.165726</v>
      </c>
      <c r="L4146" s="444">
        <f t="shared" ca="1" si="164"/>
        <v>-24013046802630.938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25">
      <c r="G4147" s="459"/>
      <c r="H4147" s="459">
        <v>4140</v>
      </c>
      <c r="I4147" s="444">
        <f t="shared" ca="1" si="165"/>
        <v>-24013046802630.938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-100054361677.62891</v>
      </c>
      <c r="L4147" s="444">
        <f t="shared" ca="1" si="164"/>
        <v>-24113101164308.566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25">
      <c r="G4148" s="459"/>
      <c r="H4148" s="459">
        <v>4141</v>
      </c>
      <c r="I4148" s="444">
        <f t="shared" ca="1" si="165"/>
        <v>-24113101164308.566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-100471254851.28569</v>
      </c>
      <c r="L4148" s="444">
        <f t="shared" ca="1" si="164"/>
        <v>-24213572419159.852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25">
      <c r="G4149" s="459"/>
      <c r="H4149" s="459">
        <v>4142</v>
      </c>
      <c r="I4149" s="444">
        <f t="shared" ca="1" si="165"/>
        <v>-24213572419159.852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-100889885079.83272</v>
      </c>
      <c r="L4149" s="444">
        <f t="shared" ca="1" si="164"/>
        <v>-24314462304239.684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25">
      <c r="G4150" s="459"/>
      <c r="H4150" s="459">
        <v>4143</v>
      </c>
      <c r="I4150" s="444">
        <f t="shared" ca="1" si="165"/>
        <v>-24314462304239.684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-101310259600.99869</v>
      </c>
      <c r="L4150" s="444">
        <f t="shared" ca="1" si="164"/>
        <v>-24415772563840.684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25">
      <c r="G4151" s="459"/>
      <c r="H4151" s="459">
        <v>4144</v>
      </c>
      <c r="I4151" s="444">
        <f t="shared" ca="1" si="165"/>
        <v>-24415772563840.684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-101732385682.66951</v>
      </c>
      <c r="L4151" s="444">
        <f t="shared" ca="1" si="164"/>
        <v>-24517504949523.352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25">
      <c r="G4152" s="459"/>
      <c r="H4152" s="459">
        <v>4145</v>
      </c>
      <c r="I4152" s="444">
        <f t="shared" ca="1" si="165"/>
        <v>-24517504949523.352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-102156270623.01396</v>
      </c>
      <c r="L4152" s="444">
        <f t="shared" ca="1" si="164"/>
        <v>-24619661220146.367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25">
      <c r="G4153" s="459"/>
      <c r="H4153" s="459">
        <v>4146</v>
      </c>
      <c r="I4153" s="444">
        <f t="shared" ca="1" si="165"/>
        <v>-24619661220146.367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-102581921750.60986</v>
      </c>
      <c r="L4153" s="444">
        <f t="shared" ca="1" si="164"/>
        <v>-24722243141896.977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25">
      <c r="G4154" s="459"/>
      <c r="H4154" s="459">
        <v>4147</v>
      </c>
      <c r="I4154" s="444">
        <f t="shared" ca="1" si="165"/>
        <v>-24722243141896.977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-103009346424.57074</v>
      </c>
      <c r="L4154" s="444">
        <f t="shared" ca="1" si="164"/>
        <v>-24825252488321.547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25">
      <c r="G4155" s="459"/>
      <c r="H4155" s="459">
        <v>4148</v>
      </c>
      <c r="I4155" s="444">
        <f t="shared" ca="1" si="165"/>
        <v>-24825252488321.547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-103438552034.67311</v>
      </c>
      <c r="L4155" s="444">
        <f t="shared" ca="1" si="164"/>
        <v>-24928691040356.219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25">
      <c r="G4156" s="459"/>
      <c r="H4156" s="459">
        <v>4149</v>
      </c>
      <c r="I4156" s="444">
        <f t="shared" ca="1" si="165"/>
        <v>-24928691040356.219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-103869546001.48424</v>
      </c>
      <c r="L4156" s="444">
        <f t="shared" ca="1" si="164"/>
        <v>-25032560586357.703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25">
      <c r="G4157" s="459"/>
      <c r="H4157" s="459">
        <v>4150</v>
      </c>
      <c r="I4157" s="444">
        <f t="shared" ca="1" si="165"/>
        <v>-25032560586357.703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-104302335776.49043</v>
      </c>
      <c r="L4157" s="444">
        <f t="shared" ca="1" si="164"/>
        <v>-25136862922134.195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25">
      <c r="G4158" s="459"/>
      <c r="H4158" s="459">
        <v>4151</v>
      </c>
      <c r="I4158" s="444">
        <f t="shared" ca="1" si="165"/>
        <v>-25136862922134.195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-104736928842.22581</v>
      </c>
      <c r="L4158" s="444">
        <f t="shared" ca="1" si="164"/>
        <v>-25241599850976.422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25">
      <c r="G4159" s="459"/>
      <c r="H4159" s="459">
        <v>4152</v>
      </c>
      <c r="I4159" s="444">
        <f t="shared" ca="1" si="165"/>
        <v>-25241599850976.422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-105173332712.40176</v>
      </c>
      <c r="L4159" s="444">
        <f t="shared" ca="1" si="164"/>
        <v>-25346773183688.824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25">
      <c r="G4160" s="459"/>
      <c r="H4160" s="459">
        <v>4153</v>
      </c>
      <c r="I4160" s="444">
        <f t="shared" ca="1" si="165"/>
        <v>-25346773183688.824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-105611554932.03677</v>
      </c>
      <c r="L4160" s="444">
        <f t="shared" ca="1" si="164"/>
        <v>-25452384738620.859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25">
      <c r="G4161" s="459"/>
      <c r="H4161" s="459">
        <v>4154</v>
      </c>
      <c r="I4161" s="444">
        <f t="shared" ca="1" si="165"/>
        <v>-25452384738620.859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-106051603077.58691</v>
      </c>
      <c r="L4161" s="444">
        <f t="shared" ca="1" si="164"/>
        <v>-25558436341698.445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25">
      <c r="G4162" s="459"/>
      <c r="H4162" s="459">
        <v>4155</v>
      </c>
      <c r="I4162" s="444">
        <f t="shared" ca="1" si="165"/>
        <v>-25558436341698.445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-106493484757.07686</v>
      </c>
      <c r="L4162" s="444">
        <f t="shared" ca="1" si="164"/>
        <v>-25664929826455.523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25">
      <c r="G4163" s="459"/>
      <c r="H4163" s="459">
        <v>4156</v>
      </c>
      <c r="I4163" s="444">
        <f t="shared" ca="1" si="165"/>
        <v>-25664929826455.523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-106937207610.23135</v>
      </c>
      <c r="L4163" s="444">
        <f t="shared" ca="1" si="164"/>
        <v>-25771867034065.754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25">
      <c r="G4164" s="459"/>
      <c r="H4164" s="459">
        <v>4157</v>
      </c>
      <c r="I4164" s="444">
        <f t="shared" ca="1" si="165"/>
        <v>-25771867034065.754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-107382779308.6073</v>
      </c>
      <c r="L4164" s="444">
        <f t="shared" ca="1" si="164"/>
        <v>-25879249813374.359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25">
      <c r="G4165" s="459"/>
      <c r="H4165" s="459">
        <v>4158</v>
      </c>
      <c r="I4165" s="444">
        <f t="shared" ca="1" si="165"/>
        <v>-25879249813374.359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-107830207555.7265</v>
      </c>
      <c r="L4165" s="444">
        <f t="shared" ca="1" si="164"/>
        <v>-25987080020930.086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25">
      <c r="G4166" s="459"/>
      <c r="H4166" s="459">
        <v>4159</v>
      </c>
      <c r="I4166" s="444">
        <f t="shared" ca="1" si="165"/>
        <v>-25987080020930.086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-108279500087.20869</v>
      </c>
      <c r="L4166" s="444">
        <f t="shared" ca="1" si="164"/>
        <v>-26095359521017.293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25">
      <c r="G4167" s="459"/>
      <c r="H4167" s="459">
        <v>4160</v>
      </c>
      <c r="I4167" s="444">
        <f t="shared" ca="1" si="165"/>
        <v>-26095359521017.293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-108730664670.90538</v>
      </c>
      <c r="L4167" s="444">
        <f t="shared" ca="1" si="164"/>
        <v>-26204090185688.199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25">
      <c r="G4168" s="459"/>
      <c r="H4168" s="459">
        <v>4161</v>
      </c>
      <c r="I4168" s="444">
        <f t="shared" ca="1" si="165"/>
        <v>-26204090185688.199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-109183709107.03416</v>
      </c>
      <c r="L4168" s="444">
        <f t="shared" ca="1" si="164"/>
        <v>-26313273894795.234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25">
      <c r="G4169" s="459"/>
      <c r="H4169" s="459">
        <v>4162</v>
      </c>
      <c r="I4169" s="444">
        <f t="shared" ca="1" si="165"/>
        <v>-26313273894795.234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-109638641228.31348</v>
      </c>
      <c r="L4169" s="444">
        <f t="shared" ca="1" si="164"/>
        <v>-26422912536023.547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25">
      <c r="G4170" s="459"/>
      <c r="H4170" s="459">
        <v>4163</v>
      </c>
      <c r="I4170" s="444">
        <f t="shared" ca="1" si="165"/>
        <v>-26422912536023.547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-110095468900.09811</v>
      </c>
      <c r="L4170" s="444">
        <f t="shared" ca="1" si="164"/>
        <v>-26533008004923.645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25">
      <c r="G4171" s="459"/>
      <c r="H4171" s="459">
        <v>4164</v>
      </c>
      <c r="I4171" s="444">
        <f t="shared" ca="1" si="165"/>
        <v>-26533008004923.645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-110554200020.51518</v>
      </c>
      <c r="L4171" s="444">
        <f t="shared" ca="1" si="164"/>
        <v>-26643562204944.16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25">
      <c r="G4172" s="459"/>
      <c r="H4172" s="459">
        <v>4165</v>
      </c>
      <c r="I4172" s="444">
        <f t="shared" ca="1" si="165"/>
        <v>-26643562204944.16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-111014842520.60066</v>
      </c>
      <c r="L4172" s="444">
        <f t="shared" ca="1" si="164"/>
        <v>-26754577047464.762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25">
      <c r="G4173" s="459"/>
      <c r="H4173" s="459">
        <v>4166</v>
      </c>
      <c r="I4173" s="444">
        <f t="shared" ca="1" si="165"/>
        <v>-26754577047464.762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-111477404364.43651</v>
      </c>
      <c r="L4173" s="444">
        <f t="shared" ca="1" si="164"/>
        <v>-26866054451829.199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25">
      <c r="G4174" s="459"/>
      <c r="H4174" s="459">
        <v>4167</v>
      </c>
      <c r="I4174" s="444">
        <f t="shared" ca="1" si="165"/>
        <v>-26866054451829.199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-111941893549.28833</v>
      </c>
      <c r="L4174" s="444">
        <f t="shared" ca="1" si="164"/>
        <v>-26977996345378.488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25">
      <c r="G4175" s="459"/>
      <c r="H4175" s="459">
        <v>4168</v>
      </c>
      <c r="I4175" s="444">
        <f t="shared" ca="1" si="165"/>
        <v>-26977996345378.488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-112408318105.7437</v>
      </c>
      <c r="L4175" s="444">
        <f t="shared" ca="1" si="164"/>
        <v>-27090404663484.23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25">
      <c r="G4176" s="459"/>
      <c r="H4176" s="459">
        <v>4169</v>
      </c>
      <c r="I4176" s="444">
        <f t="shared" ca="1" si="165"/>
        <v>-27090404663484.23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-112876686097.85095</v>
      </c>
      <c r="L4176" s="444">
        <f t="shared" ca="1" si="164"/>
        <v>-27203281349582.082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25">
      <c r="G4177" s="459"/>
      <c r="H4177" s="459">
        <v>4170</v>
      </c>
      <c r="I4177" s="444">
        <f t="shared" ca="1" si="165"/>
        <v>-27203281349582.082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-113347005623.25867</v>
      </c>
      <c r="L4177" s="444">
        <f t="shared" ca="1" si="164"/>
        <v>-27316628355205.34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25">
      <c r="G4178" s="459"/>
      <c r="H4178" s="459">
        <v>4171</v>
      </c>
      <c r="I4178" s="444">
        <f t="shared" ca="1" si="165"/>
        <v>-27316628355205.34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-113819284813.35558</v>
      </c>
      <c r="L4178" s="444">
        <f t="shared" ca="1" si="164"/>
        <v>-27430447640018.695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25">
      <c r="G4179" s="459"/>
      <c r="H4179" s="459">
        <v>4172</v>
      </c>
      <c r="I4179" s="444">
        <f t="shared" ca="1" si="165"/>
        <v>-27430447640018.695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-114293531833.41122</v>
      </c>
      <c r="L4179" s="444">
        <f t="shared" ca="1" si="164"/>
        <v>-27544741171852.105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25">
      <c r="G4180" s="459"/>
      <c r="H4180" s="459">
        <v>4173</v>
      </c>
      <c r="I4180" s="444">
        <f t="shared" ca="1" si="165"/>
        <v>-27544741171852.105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-114769754882.7171</v>
      </c>
      <c r="L4180" s="444">
        <f t="shared" ca="1" si="164"/>
        <v>-27659510926734.824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25">
      <c r="G4181" s="459"/>
      <c r="H4181" s="459">
        <v>4174</v>
      </c>
      <c r="I4181" s="444">
        <f t="shared" ca="1" si="165"/>
        <v>-27659510926734.824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-115247962194.72841</v>
      </c>
      <c r="L4181" s="444">
        <f t="shared" ca="1" si="164"/>
        <v>-27774758888929.551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25">
      <c r="G4182" s="459"/>
      <c r="H4182" s="459">
        <v>4175</v>
      </c>
      <c r="I4182" s="444">
        <f t="shared" ca="1" si="165"/>
        <v>-27774758888929.551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-115728162037.20647</v>
      </c>
      <c r="L4182" s="444">
        <f t="shared" ca="1" si="164"/>
        <v>-27890487050966.758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25">
      <c r="G4183" s="459"/>
      <c r="H4183" s="459">
        <v>4176</v>
      </c>
      <c r="I4183" s="444">
        <f t="shared" ca="1" si="165"/>
        <v>-27890487050966.758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-116210362712.3615</v>
      </c>
      <c r="L4183" s="444">
        <f t="shared" ca="1" si="164"/>
        <v>-28006697413679.121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25">
      <c r="G4184" s="459"/>
      <c r="H4184" s="459">
        <v>4177</v>
      </c>
      <c r="I4184" s="444">
        <f t="shared" ca="1" si="165"/>
        <v>-28006697413679.121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-116694572556.99634</v>
      </c>
      <c r="L4184" s="444">
        <f t="shared" ca="1" si="164"/>
        <v>-28123391986236.117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25">
      <c r="G4185" s="459"/>
      <c r="H4185" s="459">
        <v>4178</v>
      </c>
      <c r="I4185" s="444">
        <f t="shared" ca="1" si="165"/>
        <v>-28123391986236.117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-117180799942.65048</v>
      </c>
      <c r="L4185" s="444">
        <f t="shared" ca="1" si="164"/>
        <v>-28240572786178.77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25">
      <c r="G4186" s="459"/>
      <c r="H4186" s="459">
        <v>4179</v>
      </c>
      <c r="I4186" s="444">
        <f t="shared" ca="1" si="165"/>
        <v>-28240572786178.77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-117669053275.74489</v>
      </c>
      <c r="L4186" s="444">
        <f t="shared" ca="1" si="164"/>
        <v>-28358241839454.516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25">
      <c r="G4187" s="459"/>
      <c r="H4187" s="459">
        <v>4180</v>
      </c>
      <c r="I4187" s="444">
        <f t="shared" ca="1" si="165"/>
        <v>-28358241839454.516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-118159340997.72714</v>
      </c>
      <c r="L4187" s="444">
        <f t="shared" ca="1" si="164"/>
        <v>-28476401180452.242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25">
      <c r="G4188" s="459"/>
      <c r="H4188" s="459">
        <v>4181</v>
      </c>
      <c r="I4188" s="444">
        <f t="shared" ca="1" si="165"/>
        <v>-28476401180452.242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-118651671585.21765</v>
      </c>
      <c r="L4188" s="444">
        <f t="shared" ca="1" si="164"/>
        <v>-28595052852037.461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25">
      <c r="G4189" s="459"/>
      <c r="H4189" s="459">
        <v>4182</v>
      </c>
      <c r="I4189" s="444">
        <f t="shared" ca="1" si="165"/>
        <v>-28595052852037.461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-119146053550.15608</v>
      </c>
      <c r="L4189" s="444">
        <f t="shared" ca="1" si="164"/>
        <v>-28714198905587.617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25">
      <c r="G4190" s="459"/>
      <c r="H4190" s="459">
        <v>4183</v>
      </c>
      <c r="I4190" s="444">
        <f t="shared" ca="1" si="165"/>
        <v>-28714198905587.617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-119642495439.94841</v>
      </c>
      <c r="L4190" s="444">
        <f t="shared" ca="1" si="164"/>
        <v>-28833841401027.566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25">
      <c r="G4191" s="459"/>
      <c r="H4191" s="459">
        <v>4184</v>
      </c>
      <c r="I4191" s="444">
        <f t="shared" ca="1" si="165"/>
        <v>-28833841401027.566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-120141005837.61487</v>
      </c>
      <c r="L4191" s="444">
        <f t="shared" ca="1" si="164"/>
        <v>-28953982406865.18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25">
      <c r="G4192" s="459"/>
      <c r="H4192" s="459">
        <v>4185</v>
      </c>
      <c r="I4192" s="444">
        <f t="shared" ca="1" si="165"/>
        <v>-28953982406865.18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-120641593361.93823</v>
      </c>
      <c r="L4192" s="444">
        <f t="shared" ca="1" si="164"/>
        <v>-29074624000227.117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25">
      <c r="G4193" s="459"/>
      <c r="H4193" s="459">
        <v>4186</v>
      </c>
      <c r="I4193" s="444">
        <f t="shared" ca="1" si="165"/>
        <v>-29074624000227.117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-121144266667.61299</v>
      </c>
      <c r="L4193" s="444">
        <f t="shared" ca="1" si="164"/>
        <v>-29195768266894.73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25">
      <c r="G4194" s="459"/>
      <c r="H4194" s="459">
        <v>4187</v>
      </c>
      <c r="I4194" s="444">
        <f t="shared" ca="1" si="165"/>
        <v>-29195768266894.73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-121649034445.39473</v>
      </c>
      <c r="L4194" s="444">
        <f t="shared" ca="1" si="164"/>
        <v>-29317417301340.125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25">
      <c r="G4195" s="459"/>
      <c r="H4195" s="459">
        <v>4188</v>
      </c>
      <c r="I4195" s="444">
        <f t="shared" ca="1" si="165"/>
        <v>-29317417301340.125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-122155905422.25053</v>
      </c>
      <c r="L4195" s="444">
        <f t="shared" ca="1" si="164"/>
        <v>-29439573206762.375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25">
      <c r="G4196" s="459"/>
      <c r="H4196" s="459">
        <v>4189</v>
      </c>
      <c r="I4196" s="444">
        <f t="shared" ca="1" si="165"/>
        <v>-29439573206762.375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-122664888361.50987</v>
      </c>
      <c r="L4196" s="444">
        <f t="shared" ca="1" si="164"/>
        <v>-29562238095123.887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25">
      <c r="G4197" s="459"/>
      <c r="H4197" s="459">
        <v>4190</v>
      </c>
      <c r="I4197" s="444">
        <f t="shared" ca="1" si="165"/>
        <v>-29562238095123.887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-123175992063.01619</v>
      </c>
      <c r="L4197" s="444">
        <f t="shared" ca="1" si="164"/>
        <v>-29685414087186.902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25">
      <c r="G4198" s="459"/>
      <c r="H4198" s="459">
        <v>4191</v>
      </c>
      <c r="I4198" s="444">
        <f t="shared" ca="1" si="165"/>
        <v>-29685414087186.902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-123689225363.27876</v>
      </c>
      <c r="L4198" s="444">
        <f t="shared" ca="1" si="164"/>
        <v>-29809103312550.18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25">
      <c r="G4199" s="459"/>
      <c r="H4199" s="459">
        <v>4192</v>
      </c>
      <c r="I4199" s="444">
        <f t="shared" ca="1" si="165"/>
        <v>-29809103312550.18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-124204597135.62573</v>
      </c>
      <c r="L4199" s="444">
        <f t="shared" ca="1" si="164"/>
        <v>-29933307909685.805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25">
      <c r="G4200" s="459"/>
      <c r="H4200" s="459">
        <v>4193</v>
      </c>
      <c r="I4200" s="444">
        <f t="shared" ca="1" si="165"/>
        <v>-29933307909685.805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-124722116290.35753</v>
      </c>
      <c r="L4200" s="444">
        <f t="shared" ca="1" si="164"/>
        <v>-30058030025976.164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25">
      <c r="G4201" s="459"/>
      <c r="H4201" s="459">
        <v>4194</v>
      </c>
      <c r="I4201" s="444">
        <f t="shared" ca="1" si="165"/>
        <v>-30058030025976.164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-125241791774.90068</v>
      </c>
      <c r="L4201" s="444">
        <f t="shared" ca="1" si="164"/>
        <v>-30183271817751.066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25">
      <c r="G4202" s="459"/>
      <c r="H4202" s="459">
        <v>4195</v>
      </c>
      <c r="I4202" s="444">
        <f t="shared" ca="1" si="165"/>
        <v>-30183271817751.066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-125763632573.96277</v>
      </c>
      <c r="L4202" s="444">
        <f t="shared" ca="1" si="164"/>
        <v>-30309035450325.027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25">
      <c r="G4203" s="459"/>
      <c r="H4203" s="459">
        <v>4196</v>
      </c>
      <c r="I4203" s="444">
        <f t="shared" ca="1" si="165"/>
        <v>-30309035450325.027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-126287647709.68759</v>
      </c>
      <c r="L4203" s="444">
        <f t="shared" ca="1" si="164"/>
        <v>-30435323098034.715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25">
      <c r="G4204" s="459"/>
      <c r="H4204" s="459">
        <v>4197</v>
      </c>
      <c r="I4204" s="444">
        <f t="shared" ca="1" si="165"/>
        <v>-30435323098034.715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-126813846241.81131</v>
      </c>
      <c r="L4204" s="444">
        <f t="shared" ca="1" si="164"/>
        <v>-30562136944276.527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25">
      <c r="G4205" s="459"/>
      <c r="H4205" s="459">
        <v>4198</v>
      </c>
      <c r="I4205" s="444">
        <f t="shared" ca="1" si="165"/>
        <v>-30562136944276.527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-127342237267.81886</v>
      </c>
      <c r="L4205" s="444">
        <f t="shared" ca="1" si="164"/>
        <v>-30689479181544.348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25">
      <c r="G4206" s="459"/>
      <c r="H4206" s="459">
        <v>4199</v>
      </c>
      <c r="I4206" s="444">
        <f t="shared" ca="1" si="165"/>
        <v>-30689479181544.348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-127872829923.10144</v>
      </c>
      <c r="L4206" s="444">
        <f t="shared" ca="1" si="164"/>
        <v>-30817352011467.449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25">
      <c r="G4207" s="459"/>
      <c r="H4207" s="459">
        <v>4200</v>
      </c>
      <c r="I4207" s="444">
        <f t="shared" ca="1" si="165"/>
        <v>-30817352011467.449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-128405633381.11438</v>
      </c>
      <c r="L4207" s="444">
        <f t="shared" ca="1" si="164"/>
        <v>-30945757644848.563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25">
      <c r="G4208" s="459"/>
      <c r="H4208" s="459">
        <v>4201</v>
      </c>
      <c r="I4208" s="444">
        <f t="shared" ca="1" si="165"/>
        <v>-30945757644848.563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-128940656853.53568</v>
      </c>
      <c r="L4208" s="444">
        <f t="shared" ca="1" si="164"/>
        <v>-31074698301702.098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25">
      <c r="G4209" s="459"/>
      <c r="H4209" s="459">
        <v>4202</v>
      </c>
      <c r="I4209" s="444">
        <f t="shared" ca="1" si="165"/>
        <v>-31074698301702.098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-129477909590.4254</v>
      </c>
      <c r="L4209" s="444">
        <f t="shared" ca="1" si="164"/>
        <v>-31204176211292.523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25">
      <c r="G4210" s="459"/>
      <c r="H4210" s="459">
        <v>4203</v>
      </c>
      <c r="I4210" s="444">
        <f t="shared" ca="1" si="165"/>
        <v>-31204176211292.523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-130017400880.3855</v>
      </c>
      <c r="L4210" s="444">
        <f t="shared" ca="1" si="164"/>
        <v>-31334193612172.91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25">
      <c r="G4211" s="459"/>
      <c r="H4211" s="459">
        <v>4204</v>
      </c>
      <c r="I4211" s="444">
        <f t="shared" ca="1" si="165"/>
        <v>-31334193612172.91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-130559140050.72046</v>
      </c>
      <c r="L4211" s="444">
        <f t="shared" ca="1" si="164"/>
        <v>-31464752752223.629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25">
      <c r="G4212" s="459"/>
      <c r="H4212" s="459">
        <v>4205</v>
      </c>
      <c r="I4212" s="444">
        <f t="shared" ca="1" si="165"/>
        <v>-31464752752223.629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-131103136467.59845</v>
      </c>
      <c r="L4212" s="444">
        <f t="shared" ca="1" si="164"/>
        <v>-31595855888691.227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25">
      <c r="G4213" s="459"/>
      <c r="H4213" s="459">
        <v>4206</v>
      </c>
      <c r="I4213" s="444">
        <f t="shared" ca="1" si="165"/>
        <v>-31595855888691.227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-131649399536.21344</v>
      </c>
      <c r="L4213" s="444">
        <f t="shared" ca="1" si="164"/>
        <v>-31727505288227.441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25">
      <c r="G4214" s="459"/>
      <c r="H4214" s="459">
        <v>4207</v>
      </c>
      <c r="I4214" s="444">
        <f t="shared" ca="1" si="165"/>
        <v>-31727505288227.441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-132197938700.94765</v>
      </c>
      <c r="L4214" s="444">
        <f t="shared" ca="1" si="164"/>
        <v>-31859703226928.391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25">
      <c r="G4215" s="459"/>
      <c r="H4215" s="459">
        <v>4208</v>
      </c>
      <c r="I4215" s="444">
        <f t="shared" ca="1" si="165"/>
        <v>-31859703226928.391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-132748763445.53496</v>
      </c>
      <c r="L4215" s="444">
        <f t="shared" ca="1" si="164"/>
        <v>-31992451990373.926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25">
      <c r="G4216" s="459"/>
      <c r="H4216" s="459">
        <v>4209</v>
      </c>
      <c r="I4216" s="444">
        <f t="shared" ca="1" si="165"/>
        <v>-31992451990373.926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-133301883293.22469</v>
      </c>
      <c r="L4216" s="444">
        <f t="shared" ca="1" si="164"/>
        <v>-32125753873667.152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25">
      <c r="G4217" s="459"/>
      <c r="H4217" s="459">
        <v>4210</v>
      </c>
      <c r="I4217" s="444">
        <f t="shared" ca="1" si="165"/>
        <v>-32125753873667.152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-133857307806.94647</v>
      </c>
      <c r="L4217" s="444">
        <f t="shared" ca="1" si="164"/>
        <v>-32259611181474.098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25">
      <c r="G4218" s="459"/>
      <c r="H4218" s="459">
        <v>4211</v>
      </c>
      <c r="I4218" s="444">
        <f t="shared" ca="1" si="165"/>
        <v>-32259611181474.098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-134415046589.4754</v>
      </c>
      <c r="L4218" s="444">
        <f t="shared" ca="1" si="164"/>
        <v>-32394026228063.574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25">
      <c r="G4219" s="459"/>
      <c r="H4219" s="459">
        <v>4212</v>
      </c>
      <c r="I4219" s="444">
        <f t="shared" ca="1" si="165"/>
        <v>-32394026228063.574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-134975109283.59824</v>
      </c>
      <c r="L4219" s="444">
        <f t="shared" ca="1" si="164"/>
        <v>-32529001337347.172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25">
      <c r="G4220" s="459"/>
      <c r="H4220" s="459">
        <v>4213</v>
      </c>
      <c r="I4220" s="444">
        <f t="shared" ca="1" si="165"/>
        <v>-32529001337347.172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-135537505572.27988</v>
      </c>
      <c r="L4220" s="444">
        <f t="shared" ca="1" si="164"/>
        <v>-32664538842919.453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25">
      <c r="G4221" s="459"/>
      <c r="H4221" s="459">
        <v>4214</v>
      </c>
      <c r="I4221" s="444">
        <f t="shared" ca="1" si="165"/>
        <v>-32664538842919.453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-136102245178.83105</v>
      </c>
      <c r="L4221" s="444">
        <f t="shared" ca="1" si="164"/>
        <v>-32800641088098.285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25">
      <c r="G4222" s="459"/>
      <c r="H4222" s="459">
        <v>4215</v>
      </c>
      <c r="I4222" s="444">
        <f t="shared" ca="1" si="165"/>
        <v>-32800641088098.285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-136669337867.0762</v>
      </c>
      <c r="L4222" s="444">
        <f t="shared" ca="1" si="164"/>
        <v>-32937310425965.363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25">
      <c r="G4223" s="459"/>
      <c r="H4223" s="459">
        <v>4216</v>
      </c>
      <c r="I4223" s="444">
        <f t="shared" ca="1" si="165"/>
        <v>-32937310425965.363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-137238793441.52234</v>
      </c>
      <c r="L4223" s="444">
        <f t="shared" ca="1" si="164"/>
        <v>-33074549219406.887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25">
      <c r="G4224" s="459"/>
      <c r="H4224" s="459">
        <v>4217</v>
      </c>
      <c r="I4224" s="444">
        <f t="shared" ca="1" si="165"/>
        <v>-33074549219406.887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-137810621747.52869</v>
      </c>
      <c r="L4224" s="444">
        <f t="shared" ca="1" si="164"/>
        <v>-33212359841154.414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25">
      <c r="G4225" s="459"/>
      <c r="H4225" s="459">
        <v>4218</v>
      </c>
      <c r="I4225" s="444">
        <f t="shared" ca="1" si="165"/>
        <v>-33212359841154.414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-138384832671.47675</v>
      </c>
      <c r="L4225" s="444">
        <f t="shared" ca="1" si="164"/>
        <v>-33350744673825.891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25">
      <c r="G4226" s="459"/>
      <c r="H4226" s="459">
        <v>4219</v>
      </c>
      <c r="I4226" s="444">
        <f t="shared" ca="1" si="165"/>
        <v>-33350744673825.891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-138961436140.94122</v>
      </c>
      <c r="L4226" s="444">
        <f t="shared" ca="1" si="164"/>
        <v>-33489706109966.832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25">
      <c r="G4227" s="459"/>
      <c r="H4227" s="459">
        <v>4220</v>
      </c>
      <c r="I4227" s="444">
        <f t="shared" ca="1" si="165"/>
        <v>-33489706109966.832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-139540442124.86179</v>
      </c>
      <c r="L4227" s="444">
        <f t="shared" ca="1" si="164"/>
        <v>-33629246552091.695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25">
      <c r="G4228" s="459"/>
      <c r="H4228" s="459">
        <v>4221</v>
      </c>
      <c r="I4228" s="444">
        <f t="shared" ca="1" si="165"/>
        <v>-33629246552091.695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-140121860633.71539</v>
      </c>
      <c r="L4228" s="444">
        <f t="shared" ca="1" si="164"/>
        <v>-33769368412725.41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25">
      <c r="G4229" s="459"/>
      <c r="H4229" s="459">
        <v>4222</v>
      </c>
      <c r="I4229" s="444">
        <f t="shared" ca="1" si="165"/>
        <v>-33769368412725.41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-140705701719.68921</v>
      </c>
      <c r="L4229" s="444">
        <f t="shared" ca="1" si="164"/>
        <v>-33910074114445.098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25">
      <c r="G4230" s="459"/>
      <c r="H4230" s="459">
        <v>4223</v>
      </c>
      <c r="I4230" s="444">
        <f t="shared" ca="1" si="165"/>
        <v>-33910074114445.098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-141291975476.85458</v>
      </c>
      <c r="L4230" s="444">
        <f t="shared" ca="1" si="164"/>
        <v>-34051366089921.953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25">
      <c r="G4231" s="459"/>
      <c r="H4231" s="459">
        <v>4224</v>
      </c>
      <c r="I4231" s="444">
        <f t="shared" ca="1" si="165"/>
        <v>-34051366089921.953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-141880692041.34146</v>
      </c>
      <c r="L4231" s="444">
        <f t="shared" ca="1" si="164"/>
        <v>-34193246781963.293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25">
      <c r="G4232" s="459"/>
      <c r="H4232" s="459">
        <v>4225</v>
      </c>
      <c r="I4232" s="444">
        <f t="shared" ca="1" si="165"/>
        <v>-34193246781963.293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-142471861591.51373</v>
      </c>
      <c r="L4232" s="444">
        <f t="shared" ca="1" si="164"/>
        <v>-34335718643554.809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25">
      <c r="G4233" s="459"/>
      <c r="H4233" s="459">
        <v>4226</v>
      </c>
      <c r="I4233" s="444">
        <f t="shared" ca="1" si="165"/>
        <v>-34335718643554.809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-143065494348.14502</v>
      </c>
      <c r="L4233" s="444">
        <f t="shared" ca="1" si="164"/>
        <v>-34478784137902.953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25">
      <c r="G4234" s="459"/>
      <c r="H4234" s="459">
        <v>4227</v>
      </c>
      <c r="I4234" s="444">
        <f t="shared" ca="1" si="165"/>
        <v>-34478784137902.953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-143661600574.59561</v>
      </c>
      <c r="L4234" s="444">
        <f t="shared" ca="1" si="164"/>
        <v>-34622445738477.547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25">
      <c r="G4235" s="459"/>
      <c r="H4235" s="459">
        <v>4228</v>
      </c>
      <c r="I4235" s="444">
        <f t="shared" ca="1" si="165"/>
        <v>-34622445738477.547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-144260190576.98978</v>
      </c>
      <c r="L4235" s="444">
        <f t="shared" ca="1" si="164"/>
        <v>-34766705929054.535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25">
      <c r="G4236" s="459"/>
      <c r="H4236" s="459">
        <v>4229</v>
      </c>
      <c r="I4236" s="444">
        <f t="shared" ca="1" si="165"/>
        <v>-34766705929054.535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-144861274704.39389</v>
      </c>
      <c r="L4236" s="444">
        <f t="shared" ca="1" si="164"/>
        <v>-34911567203758.93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25">
      <c r="G4237" s="459"/>
      <c r="H4237" s="459">
        <v>4230</v>
      </c>
      <c r="I4237" s="444">
        <f t="shared" ca="1" si="165"/>
        <v>-34911567203758.93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-145464863348.99554</v>
      </c>
      <c r="L4237" s="444">
        <f t="shared" ca="1" si="164"/>
        <v>-35057032067107.926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25">
      <c r="G4238" s="459"/>
      <c r="H4238" s="459">
        <v>4231</v>
      </c>
      <c r="I4238" s="444">
        <f t="shared" ca="1" si="165"/>
        <v>-35057032067107.926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-146070966946.28302</v>
      </c>
      <c r="L4238" s="444">
        <f t="shared" ca="1" si="164"/>
        <v>-35203103034054.211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25">
      <c r="G4239" s="459"/>
      <c r="H4239" s="459">
        <v>4232</v>
      </c>
      <c r="I4239" s="444">
        <f t="shared" ca="1" si="165"/>
        <v>-35203103034054.211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-146679595975.22589</v>
      </c>
      <c r="L4239" s="444">
        <f t="shared" ca="1" si="164"/>
        <v>-35349782630029.438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25">
      <c r="G4240" s="459"/>
      <c r="H4240" s="459">
        <v>4233</v>
      </c>
      <c r="I4240" s="444">
        <f t="shared" ca="1" si="165"/>
        <v>-35349782630029.438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-147290760958.45599</v>
      </c>
      <c r="L4240" s="444">
        <f t="shared" ca="1" si="164"/>
        <v>-35497073390987.891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25">
      <c r="G4241" s="459"/>
      <c r="H4241" s="459">
        <v>4234</v>
      </c>
      <c r="I4241" s="444">
        <f t="shared" ca="1" si="165"/>
        <v>-35497073390987.891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-147904472462.44955</v>
      </c>
      <c r="L4241" s="444">
        <f t="shared" ca="1" si="164"/>
        <v>-35644977863450.344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25">
      <c r="G4242" s="459"/>
      <c r="H4242" s="459">
        <v>4235</v>
      </c>
      <c r="I4242" s="444">
        <f t="shared" ca="1" si="165"/>
        <v>-35644977863450.344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-148520741097.70978</v>
      </c>
      <c r="L4242" s="444">
        <f t="shared" ca="1" si="164"/>
        <v>-35793498604548.055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25">
      <c r="G4243" s="459"/>
      <c r="H4243" s="459">
        <v>4236</v>
      </c>
      <c r="I4243" s="444">
        <f t="shared" ca="1" si="165"/>
        <v>-35793498604548.055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-149139577518.95023</v>
      </c>
      <c r="L4243" s="444">
        <f t="shared" ca="1" si="164"/>
        <v>-35942638182067.008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25">
      <c r="G4244" s="459"/>
      <c r="H4244" s="459">
        <v>4237</v>
      </c>
      <c r="I4244" s="444">
        <f t="shared" ca="1" si="165"/>
        <v>-35942638182067.008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-149760992425.27921</v>
      </c>
      <c r="L4244" s="444">
        <f t="shared" ca="1" si="164"/>
        <v>-36092399174492.289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25">
      <c r="G4245" s="459"/>
      <c r="H4245" s="459">
        <v>4238</v>
      </c>
      <c r="I4245" s="444">
        <f t="shared" ca="1" si="165"/>
        <v>-36092399174492.289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-150384996560.38452</v>
      </c>
      <c r="L4245" s="444">
        <f t="shared" ca="1" si="164"/>
        <v>-36242784171052.672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25">
      <c r="G4246" s="459"/>
      <c r="H4246" s="459">
        <v>4239</v>
      </c>
      <c r="I4246" s="444">
        <f t="shared" ca="1" si="165"/>
        <v>-36242784171052.672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-151011600712.71945</v>
      </c>
      <c r="L4246" s="444">
        <f t="shared" ca="1" si="164"/>
        <v>-36393795771765.391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25">
      <c r="G4247" s="459"/>
      <c r="H4247" s="459">
        <v>4240</v>
      </c>
      <c r="I4247" s="444">
        <f t="shared" ca="1" si="165"/>
        <v>-36393795771765.391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-151640815715.68912</v>
      </c>
      <c r="L4247" s="444">
        <f t="shared" ca="1" si="164"/>
        <v>-36545436587481.078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25">
      <c r="G4248" s="459"/>
      <c r="H4248" s="459">
        <v>4241</v>
      </c>
      <c r="I4248" s="444">
        <f t="shared" ca="1" si="165"/>
        <v>-36545436587481.078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-152272652447.83783</v>
      </c>
      <c r="L4248" s="444">
        <f t="shared" ca="1" si="164"/>
        <v>-36697709239928.914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25">
      <c r="G4249" s="459"/>
      <c r="H4249" s="459">
        <v>4242</v>
      </c>
      <c r="I4249" s="444">
        <f t="shared" ca="1" si="165"/>
        <v>-36697709239928.914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-152907121833.03714</v>
      </c>
      <c r="L4249" s="444">
        <f t="shared" ca="1" si="164"/>
        <v>-36850616361761.953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25">
      <c r="G4250" s="459"/>
      <c r="H4250" s="459">
        <v>4243</v>
      </c>
      <c r="I4250" s="444">
        <f t="shared" ca="1" si="165"/>
        <v>-36850616361761.953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-153544234840.6748</v>
      </c>
      <c r="L4250" s="444">
        <f t="shared" ca="1" si="164"/>
        <v>-37004160596602.625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25">
      <c r="G4251" s="459"/>
      <c r="H4251" s="459">
        <v>4244</v>
      </c>
      <c r="I4251" s="444">
        <f t="shared" ca="1" si="165"/>
        <v>-37004160596602.625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-154184002485.84427</v>
      </c>
      <c r="L4251" s="444">
        <f t="shared" ca="1" si="164"/>
        <v>-37158344599088.469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25">
      <c r="G4252" s="459"/>
      <c r="H4252" s="459">
        <v>4245</v>
      </c>
      <c r="I4252" s="444">
        <f t="shared" ca="1" si="165"/>
        <v>-37158344599088.469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-154826435829.53528</v>
      </c>
      <c r="L4252" s="444">
        <f t="shared" ca="1" si="164"/>
        <v>-37313171034918.008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25">
      <c r="G4253" s="459"/>
      <c r="H4253" s="459">
        <v>4246</v>
      </c>
      <c r="I4253" s="444">
        <f t="shared" ca="1" si="165"/>
        <v>-37313171034918.008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-155471545978.82504</v>
      </c>
      <c r="L4253" s="444">
        <f t="shared" ca="1" si="164"/>
        <v>-37468642580896.836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25">
      <c r="G4254" s="459"/>
      <c r="H4254" s="459">
        <v>4247</v>
      </c>
      <c r="I4254" s="444">
        <f t="shared" ca="1" si="165"/>
        <v>-37468642580896.836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-156119344087.07016</v>
      </c>
      <c r="L4254" s="444">
        <f t="shared" ca="1" si="164"/>
        <v>-37624761924983.906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25">
      <c r="G4255" s="459"/>
      <c r="H4255" s="459">
        <v>4248</v>
      </c>
      <c r="I4255" s="444">
        <f t="shared" ca="1" si="165"/>
        <v>-37624761924983.906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-156769841354.09961</v>
      </c>
      <c r="L4255" s="444">
        <f t="shared" ca="1" si="164"/>
        <v>-37781531766338.008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25">
      <c r="G4256" s="459"/>
      <c r="H4256" s="459">
        <v>4249</v>
      </c>
      <c r="I4256" s="444">
        <f t="shared" ca="1" si="165"/>
        <v>-37781531766338.008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-157423049026.40836</v>
      </c>
      <c r="L4256" s="444">
        <f t="shared" ca="1" si="164"/>
        <v>-37938954815364.414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25">
      <c r="G4257" s="459"/>
      <c r="H4257" s="459">
        <v>4250</v>
      </c>
      <c r="I4257" s="444">
        <f t="shared" ca="1" si="165"/>
        <v>-37938954815364.414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-158078978397.35172</v>
      </c>
      <c r="L4257" s="444">
        <f t="shared" ca="1" si="164"/>
        <v>-38097033793761.766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25">
      <c r="G4258" s="459"/>
      <c r="H4258" s="459">
        <v>4251</v>
      </c>
      <c r="I4258" s="444">
        <f t="shared" ca="1" si="165"/>
        <v>-38097033793761.766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-158737640807.3407</v>
      </c>
      <c r="L4258" s="444">
        <f t="shared" ca="1" si="164"/>
        <v>-38255771434569.109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25">
      <c r="G4259" s="459"/>
      <c r="H4259" s="459">
        <v>4252</v>
      </c>
      <c r="I4259" s="444">
        <f t="shared" ca="1" si="165"/>
        <v>-38255771434569.109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-159399047644.03796</v>
      </c>
      <c r="L4259" s="444">
        <f t="shared" ca="1" si="164"/>
        <v>-38415170482213.148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25">
      <c r="G4260" s="459"/>
      <c r="H4260" s="459">
        <v>4253</v>
      </c>
      <c r="I4260" s="444">
        <f t="shared" ca="1" si="165"/>
        <v>-38415170482213.148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-160063210342.55478</v>
      </c>
      <c r="L4260" s="444">
        <f t="shared" ca="1" si="164"/>
        <v>-38575233692555.703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25">
      <c r="G4261" s="459"/>
      <c r="H4261" s="459">
        <v>4254</v>
      </c>
      <c r="I4261" s="444">
        <f t="shared" ca="1" si="165"/>
        <v>-38575233692555.703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-160730140385.64877</v>
      </c>
      <c r="L4261" s="444">
        <f t="shared" ca="1" si="164"/>
        <v>-38735963832941.352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25">
      <c r="G4262" s="459"/>
      <c r="H4262" s="459">
        <v>4255</v>
      </c>
      <c r="I4262" s="444">
        <f t="shared" ca="1" si="165"/>
        <v>-38735963832941.352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-161399849303.9223</v>
      </c>
      <c r="L4262" s="444">
        <f t="shared" ca="1" si="164"/>
        <v>-38897363682245.273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25">
      <c r="G4263" s="459"/>
      <c r="H4263" s="459">
        <v>4256</v>
      </c>
      <c r="I4263" s="444">
        <f t="shared" ca="1" si="165"/>
        <v>-38897363682245.273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-162072348676.02197</v>
      </c>
      <c r="L4263" s="444">
        <f t="shared" ca="1" si="164"/>
        <v>-39059436030921.297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25">
      <c r="G4264" s="459"/>
      <c r="H4264" s="459">
        <v>4257</v>
      </c>
      <c r="I4264" s="444">
        <f t="shared" ca="1" si="165"/>
        <v>-39059436030921.297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-162747650128.83875</v>
      </c>
      <c r="L4264" s="444">
        <f t="shared" ca="1" si="164"/>
        <v>-39222183681050.133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25">
      <c r="G4265" s="459"/>
      <c r="H4265" s="459">
        <v>4258</v>
      </c>
      <c r="I4265" s="444">
        <f t="shared" ca="1" si="165"/>
        <v>-39222183681050.133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-163425765337.70889</v>
      </c>
      <c r="L4265" s="444">
        <f t="shared" ca="1" si="164"/>
        <v>-39385609446387.844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25">
      <c r="G4266" s="459"/>
      <c r="H4266" s="459">
        <v>4259</v>
      </c>
      <c r="I4266" s="444">
        <f t="shared" ca="1" si="165"/>
        <v>-39385609446387.844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-164106706026.61603</v>
      </c>
      <c r="L4266" s="444">
        <f t="shared" ca="1" si="164"/>
        <v>-39549716152414.461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25">
      <c r="G4267" s="459"/>
      <c r="H4267" s="459">
        <v>4260</v>
      </c>
      <c r="I4267" s="444">
        <f t="shared" ca="1" si="165"/>
        <v>-39549716152414.461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-164790483968.39359</v>
      </c>
      <c r="L4267" s="444">
        <f t="shared" ca="1" si="164"/>
        <v>-39714506636382.852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25">
      <c r="G4268" s="459"/>
      <c r="H4268" s="459">
        <v>4261</v>
      </c>
      <c r="I4268" s="444">
        <f t="shared" ca="1" si="165"/>
        <v>-39714506636382.852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-165477110984.92856</v>
      </c>
      <c r="L4268" s="444">
        <f t="shared" ca="1" si="164"/>
        <v>-39879983747367.781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25">
      <c r="G4269" s="459"/>
      <c r="H4269" s="459">
        <v>4262</v>
      </c>
      <c r="I4269" s="444">
        <f t="shared" ca="1" si="165"/>
        <v>-39879983747367.781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-166166598947.36575</v>
      </c>
      <c r="L4269" s="444">
        <f t="shared" ca="1" si="164"/>
        <v>-40046150346315.148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25">
      <c r="G4270" s="459"/>
      <c r="H4270" s="459">
        <v>4263</v>
      </c>
      <c r="I4270" s="444">
        <f t="shared" ca="1" si="165"/>
        <v>-40046150346315.148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-166858959776.31311</v>
      </c>
      <c r="L4270" s="444">
        <f t="shared" ca="1" si="164"/>
        <v>-40213009306091.461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25">
      <c r="G4271" s="459"/>
      <c r="H4271" s="459">
        <v>4264</v>
      </c>
      <c r="I4271" s="444">
        <f t="shared" ca="1" si="165"/>
        <v>-40213009306091.461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-167554205442.04776</v>
      </c>
      <c r="L4271" s="444">
        <f t="shared" ca="1" si="164"/>
        <v>-40380563511533.508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25">
      <c r="G4272" s="459"/>
      <c r="H4272" s="459">
        <v>4265</v>
      </c>
      <c r="I4272" s="444">
        <f t="shared" ca="1" si="165"/>
        <v>-40380563511533.508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-168252347964.72296</v>
      </c>
      <c r="L4272" s="444">
        <f t="shared" ca="1" si="164"/>
        <v>-40548815859498.234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25">
      <c r="G4273" s="459"/>
      <c r="H4273" s="459">
        <v>4266</v>
      </c>
      <c r="I4273" s="444">
        <f t="shared" ca="1" si="165"/>
        <v>-40548815859498.234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-168953399414.57599</v>
      </c>
      <c r="L4273" s="444">
        <f t="shared" ca="1" si="164"/>
        <v>-40717769258912.813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25">
      <c r="G4274" s="459"/>
      <c r="H4274" s="459">
        <v>4267</v>
      </c>
      <c r="I4274" s="444">
        <f t="shared" ca="1" si="165"/>
        <v>-40717769258912.813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-169657371912.13672</v>
      </c>
      <c r="L4274" s="444">
        <f t="shared" ca="1" si="164"/>
        <v>-40887426630824.953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25">
      <c r="G4275" s="459"/>
      <c r="H4275" s="459">
        <v>4268</v>
      </c>
      <c r="I4275" s="444">
        <f t="shared" ca="1" si="165"/>
        <v>-40887426630824.953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-170364277628.43732</v>
      </c>
      <c r="L4275" s="444">
        <f t="shared" ca="1" si="164"/>
        <v>-41057790908453.391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25">
      <c r="G4276" s="459"/>
      <c r="H4276" s="459">
        <v>4269</v>
      </c>
      <c r="I4276" s="444">
        <f t="shared" ca="1" si="165"/>
        <v>-41057790908453.391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-171074128785.22247</v>
      </c>
      <c r="L4276" s="444">
        <f t="shared" ca="1" si="164"/>
        <v>-41228865037238.609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25">
      <c r="G4277" s="459"/>
      <c r="H4277" s="459">
        <v>4270</v>
      </c>
      <c r="I4277" s="444">
        <f t="shared" ca="1" si="165"/>
        <v>-41228865037238.609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-171786937655.16086</v>
      </c>
      <c r="L4277" s="444">
        <f t="shared" ca="1" si="164"/>
        <v>-41400651974893.773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25">
      <c r="G4278" s="459"/>
      <c r="H4278" s="459">
        <v>4271</v>
      </c>
      <c r="I4278" s="444">
        <f t="shared" ca="1" si="165"/>
        <v>-41400651974893.773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-172502716562.05737</v>
      </c>
      <c r="L4278" s="444">
        <f t="shared" ca="1" si="164"/>
        <v>-41573154691455.828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25">
      <c r="G4279" s="459"/>
      <c r="H4279" s="459">
        <v>4272</v>
      </c>
      <c r="I4279" s="444">
        <f t="shared" ca="1" si="165"/>
        <v>-41573154691455.828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-173221477881.06595</v>
      </c>
      <c r="L4279" s="444">
        <f t="shared" ca="1" si="164"/>
        <v>-41746376169336.891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25">
      <c r="G4280" s="459"/>
      <c r="H4280" s="459">
        <v>4273</v>
      </c>
      <c r="I4280" s="444">
        <f t="shared" ca="1" si="165"/>
        <v>-41746376169336.891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-173943234038.90372</v>
      </c>
      <c r="L4280" s="444">
        <f t="shared" ca="1" si="164"/>
        <v>-41920319403375.797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25">
      <c r="G4281" s="459"/>
      <c r="H4281" s="459">
        <v>4274</v>
      </c>
      <c r="I4281" s="444">
        <f t="shared" ca="1" si="165"/>
        <v>-41920319403375.797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-174667997514.06583</v>
      </c>
      <c r="L4281" s="444">
        <f t="shared" ca="1" si="164"/>
        <v>-42094987400889.859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25">
      <c r="G4282" s="459"/>
      <c r="H4282" s="459">
        <v>4275</v>
      </c>
      <c r="I4282" s="444">
        <f t="shared" ca="1" si="165"/>
        <v>-42094987400889.859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-175395780837.04108</v>
      </c>
      <c r="L4282" s="444">
        <f t="shared" ca="1" si="164"/>
        <v>-42270383181726.898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25">
      <c r="G4283" s="459"/>
      <c r="H4283" s="459">
        <v>4276</v>
      </c>
      <c r="I4283" s="444">
        <f t="shared" ca="1" si="165"/>
        <v>-42270383181726.898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-176126596590.52875</v>
      </c>
      <c r="L4283" s="444">
        <f t="shared" ca="1" si="164"/>
        <v>-42446509778317.43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25">
      <c r="G4284" s="459"/>
      <c r="H4284" s="459">
        <v>4277</v>
      </c>
      <c r="I4284" s="444">
        <f t="shared" ca="1" si="165"/>
        <v>-42446509778317.43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-176860457409.65594</v>
      </c>
      <c r="L4284" s="444">
        <f t="shared" ca="1" si="164"/>
        <v>-42623370235727.086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25">
      <c r="G4285" s="459"/>
      <c r="H4285" s="459">
        <v>4278</v>
      </c>
      <c r="I4285" s="444">
        <f t="shared" ca="1" si="165"/>
        <v>-42623370235727.086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-177597375982.1962</v>
      </c>
      <c r="L4285" s="444">
        <f t="shared" ca="1" si="164"/>
        <v>-42800967611709.281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25">
      <c r="G4286" s="459"/>
      <c r="H4286" s="459">
        <v>4279</v>
      </c>
      <c r="I4286" s="444">
        <f t="shared" ca="1" si="165"/>
        <v>-42800967611709.281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-178337365048.78867</v>
      </c>
      <c r="L4286" s="444">
        <f t="shared" ca="1" si="164"/>
        <v>-42979304976758.07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25">
      <c r="G4287" s="459"/>
      <c r="H4287" s="459">
        <v>4280</v>
      </c>
      <c r="I4287" s="444">
        <f t="shared" ca="1" si="165"/>
        <v>-42979304976758.07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-179080437403.15863</v>
      </c>
      <c r="L4287" s="444">
        <f t="shared" ca="1" si="164"/>
        <v>-43158385414161.227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25">
      <c r="G4288" s="459"/>
      <c r="H4288" s="459">
        <v>4281</v>
      </c>
      <c r="I4288" s="444">
        <f t="shared" ca="1" si="165"/>
        <v>-43158385414161.227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-179826605892.33844</v>
      </c>
      <c r="L4288" s="444">
        <f t="shared" ca="1" si="164"/>
        <v>-43338212020053.563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25">
      <c r="G4289" s="459"/>
      <c r="H4289" s="459">
        <v>4282</v>
      </c>
      <c r="I4289" s="444">
        <f t="shared" ca="1" si="165"/>
        <v>-43338212020053.563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-180575883416.88983</v>
      </c>
      <c r="L4289" s="444">
        <f t="shared" ca="1" si="164"/>
        <v>-43518787903470.453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25">
      <c r="G4290" s="459"/>
      <c r="H4290" s="459">
        <v>4283</v>
      </c>
      <c r="I4290" s="444">
        <f t="shared" ca="1" si="165"/>
        <v>-43518787903470.453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-181328282931.12689</v>
      </c>
      <c r="L4290" s="444">
        <f t="shared" ca="1" si="164"/>
        <v>-43700116186401.578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25">
      <c r="G4291" s="459"/>
      <c r="H4291" s="459">
        <v>4284</v>
      </c>
      <c r="I4291" s="444">
        <f t="shared" ca="1" si="165"/>
        <v>-43700116186401.578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-182083817443.3399</v>
      </c>
      <c r="L4291" s="444">
        <f t="shared" ca="1" si="164"/>
        <v>-43882200003844.922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25">
      <c r="G4292" s="459"/>
      <c r="H4292" s="459">
        <v>4285</v>
      </c>
      <c r="I4292" s="444">
        <f t="shared" ca="1" si="165"/>
        <v>-43882200003844.922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-182842500016.02051</v>
      </c>
      <c r="L4292" s="444">
        <f t="shared" ca="1" si="164"/>
        <v>-44065042503860.945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25">
      <c r="G4293" s="459"/>
      <c r="H4293" s="459">
        <v>4286</v>
      </c>
      <c r="I4293" s="444">
        <f t="shared" ca="1" si="165"/>
        <v>-44065042503860.945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-183604343766.08728</v>
      </c>
      <c r="L4293" s="444">
        <f t="shared" ca="1" si="164"/>
        <v>-44248646847627.031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25">
      <c r="G4294" s="459"/>
      <c r="H4294" s="459">
        <v>4287</v>
      </c>
      <c r="I4294" s="444">
        <f t="shared" ca="1" si="165"/>
        <v>-44248646847627.031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-184369361865.11264</v>
      </c>
      <c r="L4294" s="444">
        <f t="shared" ca="1" si="164"/>
        <v>-44433016209492.141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25">
      <c r="G4295" s="459"/>
      <c r="H4295" s="459">
        <v>4288</v>
      </c>
      <c r="I4295" s="444">
        <f t="shared" ca="1" si="165"/>
        <v>-44433016209492.141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-185137567539.5506</v>
      </c>
      <c r="L4295" s="444">
        <f t="shared" ca="1" si="164"/>
        <v>-44618153777031.688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25">
      <c r="G4296" s="459"/>
      <c r="H4296" s="459">
        <v>4289</v>
      </c>
      <c r="I4296" s="444">
        <f t="shared" ca="1" si="165"/>
        <v>-44618153777031.688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-185908974070.96536</v>
      </c>
      <c r="L4296" s="444">
        <f t="shared" ca="1" si="164"/>
        <v>-44804062751102.656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25">
      <c r="G4297" s="459"/>
      <c r="H4297" s="459">
        <v>4290</v>
      </c>
      <c r="I4297" s="444">
        <f t="shared" ca="1" si="165"/>
        <v>-44804062751102.656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-186683594796.26108</v>
      </c>
      <c r="L4297" s="444">
        <f t="shared" ca="1" si="164"/>
        <v>-44990746345898.914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25">
      <c r="G4298" s="459"/>
      <c r="H4298" s="459">
        <v>4291</v>
      </c>
      <c r="I4298" s="444">
        <f t="shared" ca="1" si="165"/>
        <v>-44990746345898.914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-187461443107.91214</v>
      </c>
      <c r="L4298" s="444">
        <f t="shared" ca="1" si="164"/>
        <v>-45178207789006.828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25">
      <c r="G4299" s="459"/>
      <c r="H4299" s="459">
        <v>4292</v>
      </c>
      <c r="I4299" s="444">
        <f t="shared" ca="1" si="165"/>
        <v>-45178207789006.828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-188242532454.19513</v>
      </c>
      <c r="L4299" s="444">
        <f t="shared" ca="1" si="164"/>
        <v>-45366450321461.023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25">
      <c r="G4300" s="459"/>
      <c r="H4300" s="459">
        <v>4293</v>
      </c>
      <c r="I4300" s="444">
        <f t="shared" ca="1" si="165"/>
        <v>-45366450321461.023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-189026876339.42093</v>
      </c>
      <c r="L4300" s="444">
        <f t="shared" ca="1" si="164"/>
        <v>-45555477197800.445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25">
      <c r="G4301" s="459"/>
      <c r="H4301" s="459">
        <v>4294</v>
      </c>
      <c r="I4301" s="444">
        <f t="shared" ca="1" si="165"/>
        <v>-45555477197800.445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-189814488324.16852</v>
      </c>
      <c r="L4301" s="444">
        <f t="shared" ca="1" si="164"/>
        <v>-45745291686124.617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25">
      <c r="G4302" s="459"/>
      <c r="H4302" s="459">
        <v>4295</v>
      </c>
      <c r="I4302" s="444">
        <f t="shared" ca="1" si="165"/>
        <v>-45745291686124.617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-190605382025.51923</v>
      </c>
      <c r="L4302" s="444">
        <f t="shared" ca="1" si="164"/>
        <v>-45935897068150.133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25">
      <c r="G4303" s="459"/>
      <c r="H4303" s="459">
        <v>4296</v>
      </c>
      <c r="I4303" s="444">
        <f t="shared" ca="1" si="165"/>
        <v>-45935897068150.133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-191399571117.29221</v>
      </c>
      <c r="L4303" s="444">
        <f t="shared" ca="1" si="164"/>
        <v>-46127296639267.422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25">
      <c r="G4304" s="459"/>
      <c r="H4304" s="459">
        <v>4297</v>
      </c>
      <c r="I4304" s="444">
        <f t="shared" ca="1" si="165"/>
        <v>-46127296639267.422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-192197069330.28091</v>
      </c>
      <c r="L4304" s="444">
        <f t="shared" ca="1" si="164"/>
        <v>-46319493708597.703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25">
      <c r="G4305" s="459"/>
      <c r="H4305" s="459">
        <v>4298</v>
      </c>
      <c r="I4305" s="444">
        <f t="shared" ca="1" si="165"/>
        <v>-46319493708597.703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-192997890452.49042</v>
      </c>
      <c r="L4305" s="444">
        <f t="shared" ca="1" si="164"/>
        <v>-46512491599050.195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25">
      <c r="G4306" s="459"/>
      <c r="H4306" s="459">
        <v>4299</v>
      </c>
      <c r="I4306" s="444">
        <f t="shared" ca="1" si="165"/>
        <v>-46512491599050.195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-193802048329.37582</v>
      </c>
      <c r="L4306" s="444">
        <f t="shared" ca="1" si="164"/>
        <v>-46706293647379.57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25">
      <c r="G4307" s="459"/>
      <c r="H4307" s="459">
        <v>4300</v>
      </c>
      <c r="I4307" s="444">
        <f t="shared" ca="1" si="165"/>
        <v>-46706293647379.57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-194609556864.08154</v>
      </c>
      <c r="L4307" s="444">
        <f t="shared" ca="1" si="164"/>
        <v>-46900903204243.648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25">
      <c r="G4308" s="459"/>
      <c r="H4308" s="459">
        <v>4301</v>
      </c>
      <c r="I4308" s="444">
        <f t="shared" ca="1" si="165"/>
        <v>-46900903204243.648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-195420430017.68185</v>
      </c>
      <c r="L4308" s="444">
        <f t="shared" ca="1" si="164"/>
        <v>-47096323634261.328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25">
      <c r="G4309" s="459"/>
      <c r="H4309" s="459">
        <v>4302</v>
      </c>
      <c r="I4309" s="444">
        <f t="shared" ca="1" si="165"/>
        <v>-47096323634261.328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-196234681809.42221</v>
      </c>
      <c r="L4309" s="444">
        <f t="shared" ca="1" si="164"/>
        <v>-47292558316070.75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25">
      <c r="G4310" s="459"/>
      <c r="H4310" s="459">
        <v>4303</v>
      </c>
      <c r="I4310" s="444">
        <f t="shared" ca="1" si="165"/>
        <v>-47292558316070.75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-197052326316.96146</v>
      </c>
      <c r="L4310" s="444">
        <f t="shared" ca="1" si="164"/>
        <v>-47489610642387.711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25">
      <c r="G4311" s="459"/>
      <c r="H4311" s="459">
        <v>4304</v>
      </c>
      <c r="I4311" s="444">
        <f t="shared" ca="1" si="165"/>
        <v>-47489610642387.711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-197873377676.61545</v>
      </c>
      <c r="L4311" s="444">
        <f t="shared" ca="1" si="164"/>
        <v>-47687484020064.328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25">
      <c r="G4312" s="459"/>
      <c r="H4312" s="459">
        <v>4305</v>
      </c>
      <c r="I4312" s="444">
        <f t="shared" ca="1" si="165"/>
        <v>-47687484020064.328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-198697850083.60138</v>
      </c>
      <c r="L4312" s="444">
        <f t="shared" ca="1" si="164"/>
        <v>-47886181870147.93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25">
      <c r="G4313" s="459"/>
      <c r="H4313" s="459">
        <v>4306</v>
      </c>
      <c r="I4313" s="444">
        <f t="shared" ca="1" si="165"/>
        <v>-47886181870147.93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-199525757792.28305</v>
      </c>
      <c r="L4313" s="444">
        <f t="shared" ca="1" si="164"/>
        <v>-48085707627940.211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25">
      <c r="G4314" s="459"/>
      <c r="H4314" s="459">
        <v>4307</v>
      </c>
      <c r="I4314" s="444">
        <f t="shared" ca="1" si="165"/>
        <v>-48085707627940.211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-200357115116.41754</v>
      </c>
      <c r="L4314" s="444">
        <f t="shared" ca="1" si="164"/>
        <v>-48286064743056.625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25">
      <c r="G4315" s="459"/>
      <c r="H4315" s="459">
        <v>4308</v>
      </c>
      <c r="I4315" s="444">
        <f t="shared" ca="1" si="165"/>
        <v>-48286064743056.625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-201191936429.40259</v>
      </c>
      <c r="L4315" s="444">
        <f t="shared" ca="1" si="164"/>
        <v>-48487256679486.031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25">
      <c r="G4316" s="459"/>
      <c r="H4316" s="459">
        <v>4309</v>
      </c>
      <c r="I4316" s="444">
        <f t="shared" ca="1" si="165"/>
        <v>-48487256679486.031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-202030236164.52512</v>
      </c>
      <c r="L4316" s="444">
        <f t="shared" ca="1" si="164"/>
        <v>-48689286915650.555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25">
      <c r="G4317" s="459"/>
      <c r="H4317" s="459">
        <v>4310</v>
      </c>
      <c r="I4317" s="444">
        <f t="shared" ca="1" si="165"/>
        <v>-48689286915650.555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-202872028815.21063</v>
      </c>
      <c r="L4317" s="444">
        <f t="shared" ca="1" si="164"/>
        <v>-48892158944465.766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25">
      <c r="G4318" s="459"/>
      <c r="H4318" s="459">
        <v>4311</v>
      </c>
      <c r="I4318" s="444">
        <f t="shared" ca="1" si="165"/>
        <v>-48892158944465.766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-203717328935.27402</v>
      </c>
      <c r="L4318" s="444">
        <f t="shared" ca="1" si="164"/>
        <v>-49095876273401.039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25">
      <c r="G4319" s="459"/>
      <c r="H4319" s="459">
        <v>4312</v>
      </c>
      <c r="I4319" s="444">
        <f t="shared" ca="1" si="165"/>
        <v>-49095876273401.039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-204566151139.17099</v>
      </c>
      <c r="L4319" s="444">
        <f t="shared" ca="1" si="164"/>
        <v>-49300442424540.211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25">
      <c r="G4320" s="459"/>
      <c r="H4320" s="459">
        <v>4313</v>
      </c>
      <c r="I4320" s="444">
        <f t="shared" ca="1" si="165"/>
        <v>-49300442424540.211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-205418510102.25089</v>
      </c>
      <c r="L4320" s="444">
        <f t="shared" ca="1" si="164"/>
        <v>-49505860934642.461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25">
      <c r="G4321" s="459"/>
      <c r="H4321" s="459">
        <v>4314</v>
      </c>
      <c r="I4321" s="444">
        <f t="shared" ca="1" si="165"/>
        <v>-49505860934642.461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-206274420561.01025</v>
      </c>
      <c r="L4321" s="444">
        <f t="shared" ca="1" si="164"/>
        <v>-49712135355203.469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25">
      <c r="G4322" s="459"/>
      <c r="H4322" s="459">
        <v>4315</v>
      </c>
      <c r="I4322" s="444">
        <f t="shared" ca="1" si="165"/>
        <v>-49712135355203.469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-207133897313.34778</v>
      </c>
      <c r="L4322" s="444">
        <f t="shared" ca="1" si="164"/>
        <v>-49919269252516.82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25">
      <c r="G4323" s="459"/>
      <c r="H4323" s="459">
        <v>4316</v>
      </c>
      <c r="I4323" s="444">
        <f t="shared" ca="1" si="165"/>
        <v>-49919269252516.82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-207996955218.82007</v>
      </c>
      <c r="L4323" s="444">
        <f t="shared" ca="1" si="164"/>
        <v>-50127266207735.641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25">
      <c r="G4324" s="459"/>
      <c r="H4324" s="459">
        <v>4317</v>
      </c>
      <c r="I4324" s="444">
        <f t="shared" ca="1" si="165"/>
        <v>-50127266207735.641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-208863609198.8985</v>
      </c>
      <c r="L4324" s="444">
        <f t="shared" ca="1" si="164"/>
        <v>-50336129816934.539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25">
      <c r="G4325" s="459"/>
      <c r="H4325" s="459">
        <v>4318</v>
      </c>
      <c r="I4325" s="444">
        <f t="shared" ca="1" si="165"/>
        <v>-50336129816934.539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-209733874237.22723</v>
      </c>
      <c r="L4325" s="444">
        <f t="shared" ca="1" si="164"/>
        <v>-50545863691171.766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25">
      <c r="G4326" s="459"/>
      <c r="H4326" s="459">
        <v>4319</v>
      </c>
      <c r="I4326" s="444">
        <f t="shared" ca="1" si="165"/>
        <v>-50545863691171.766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-210607765379.88235</v>
      </c>
      <c r="L4326" s="444">
        <f t="shared" ca="1" si="164"/>
        <v>-50756471456551.648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25">
      <c r="G4327" s="459"/>
      <c r="H4327" s="459">
        <v>4320</v>
      </c>
      <c r="I4327" s="444">
        <f t="shared" ca="1" si="165"/>
        <v>-50756471456551.648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-211485297735.63187</v>
      </c>
      <c r="L4327" s="444">
        <f t="shared" ca="1" si="164"/>
        <v>-50967956754287.281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25">
      <c r="G4328" s="459"/>
      <c r="H4328" s="459">
        <v>4321</v>
      </c>
      <c r="I4328" s="444">
        <f t="shared" ca="1" si="165"/>
        <v>-50967956754287.281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-212366486476.19699</v>
      </c>
      <c r="L4328" s="444">
        <f t="shared" ca="1" si="164"/>
        <v>-51180323240763.477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25">
      <c r="G4329" s="459"/>
      <c r="H4329" s="459">
        <v>4322</v>
      </c>
      <c r="I4329" s="444">
        <f t="shared" ca="1" si="165"/>
        <v>-51180323240763.477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-213251346836.5145</v>
      </c>
      <c r="L4329" s="444">
        <f t="shared" ca="1" si="164"/>
        <v>-51393574587599.992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25">
      <c r="G4330" s="459"/>
      <c r="H4330" s="459">
        <v>4323</v>
      </c>
      <c r="I4330" s="444">
        <f t="shared" ca="1" si="165"/>
        <v>-51393574587599.992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-214139894114.99997</v>
      </c>
      <c r="L4330" s="444">
        <f t="shared" ca="1" si="164"/>
        <v>-51607714481714.992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25">
      <c r="G4331" s="459"/>
      <c r="H4331" s="459">
        <v>4324</v>
      </c>
      <c r="I4331" s="444">
        <f t="shared" ca="1" si="165"/>
        <v>-51607714481714.992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-215032143673.81247</v>
      </c>
      <c r="L4331" s="444">
        <f t="shared" ca="1" si="164"/>
        <v>-51822746625388.805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25">
      <c r="G4332" s="459"/>
      <c r="H4332" s="459">
        <v>4325</v>
      </c>
      <c r="I4332" s="444">
        <f t="shared" ca="1" si="165"/>
        <v>-51822746625388.805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-215928110939.12003</v>
      </c>
      <c r="L4332" s="444">
        <f t="shared" ca="1" si="164"/>
        <v>-52038674736327.922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25">
      <c r="G4333" s="459"/>
      <c r="H4333" s="459">
        <v>4326</v>
      </c>
      <c r="I4333" s="444">
        <f t="shared" ca="1" si="165"/>
        <v>-52038674736327.922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-216827811401.36633</v>
      </c>
      <c r="L4333" s="444">
        <f t="shared" ca="1" si="164"/>
        <v>-52255502547729.289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25">
      <c r="G4334" s="459"/>
      <c r="H4334" s="459">
        <v>4327</v>
      </c>
      <c r="I4334" s="444">
        <f t="shared" ca="1" si="165"/>
        <v>-52255502547729.289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-217731260615.5387</v>
      </c>
      <c r="L4334" s="444">
        <f t="shared" ca="1" si="164"/>
        <v>-52473233808344.828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25">
      <c r="G4335" s="459"/>
      <c r="H4335" s="459">
        <v>4328</v>
      </c>
      <c r="I4335" s="444">
        <f t="shared" ca="1" si="165"/>
        <v>-52473233808344.828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-218638474201.43677</v>
      </c>
      <c r="L4335" s="444">
        <f t="shared" ca="1" si="164"/>
        <v>-52691872282546.266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25">
      <c r="G4336" s="459"/>
      <c r="H4336" s="459">
        <v>4329</v>
      </c>
      <c r="I4336" s="444">
        <f t="shared" ca="1" si="165"/>
        <v>-52691872282546.266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-219549467843.94278</v>
      </c>
      <c r="L4336" s="444">
        <f t="shared" ca="1" si="164"/>
        <v>-52911421750390.211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25">
      <c r="G4337" s="459"/>
      <c r="H4337" s="459">
        <v>4330</v>
      </c>
      <c r="I4337" s="444">
        <f t="shared" ca="1" si="165"/>
        <v>-52911421750390.211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-220464257293.29254</v>
      </c>
      <c r="L4337" s="444">
        <f t="shared" ca="1" si="164"/>
        <v>-53131886007683.5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25">
      <c r="G4338" s="459"/>
      <c r="H4338" s="459">
        <v>4331</v>
      </c>
      <c r="I4338" s="444">
        <f t="shared" ca="1" si="165"/>
        <v>-53131886007683.5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-221382858365.3479</v>
      </c>
      <c r="L4338" s="444">
        <f t="shared" ca="1" si="164"/>
        <v>-53353268866048.852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25">
      <c r="G4339" s="459"/>
      <c r="H4339" s="459">
        <v>4332</v>
      </c>
      <c r="I4339" s="444">
        <f t="shared" ca="1" si="165"/>
        <v>-53353268866048.852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-222305286941.87021</v>
      </c>
      <c r="L4339" s="444">
        <f t="shared" ca="1" si="164"/>
        <v>-53575574152990.719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25">
      <c r="G4340" s="459"/>
      <c r="H4340" s="459">
        <v>4333</v>
      </c>
      <c r="I4340" s="444">
        <f t="shared" ca="1" si="165"/>
        <v>-53575574152990.719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-223231558970.79465</v>
      </c>
      <c r="L4340" s="444">
        <f t="shared" ca="1" si="164"/>
        <v>-53798805711961.516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25">
      <c r="G4341" s="459"/>
      <c r="H4341" s="459">
        <v>4334</v>
      </c>
      <c r="I4341" s="444">
        <f t="shared" ca="1" si="165"/>
        <v>-53798805711961.516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-224161690466.50632</v>
      </c>
      <c r="L4341" s="444">
        <f t="shared" ca="1" si="164"/>
        <v>-54022967402428.023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25">
      <c r="G4342" s="459"/>
      <c r="H4342" s="459">
        <v>4335</v>
      </c>
      <c r="I4342" s="444">
        <f t="shared" ca="1" si="165"/>
        <v>-54022967402428.023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-225095697510.11676</v>
      </c>
      <c r="L4342" s="444">
        <f t="shared" ca="1" si="164"/>
        <v>-54248063099938.141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25">
      <c r="G4343" s="459"/>
      <c r="H4343" s="459">
        <v>4336</v>
      </c>
      <c r="I4343" s="444">
        <f t="shared" ca="1" si="165"/>
        <v>-54248063099938.141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-226033596249.74225</v>
      </c>
      <c r="L4343" s="444">
        <f t="shared" ref="L4343:L4597" ca="1" si="169">I4343-J4343+K4343</f>
        <v>-54474096696187.883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25">
      <c r="G4344" s="459"/>
      <c r="H4344" s="459">
        <v>4337</v>
      </c>
      <c r="I4344" s="444">
        <f t="shared" ref="I4344:I4598" ca="1" si="170">L4343</f>
        <v>-54474096696187.883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-226975402900.78284</v>
      </c>
      <c r="L4344" s="444">
        <f t="shared" ca="1" si="169"/>
        <v>-54701072099088.664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25">
      <c r="G4345" s="459"/>
      <c r="H4345" s="459">
        <v>4338</v>
      </c>
      <c r="I4345" s="444">
        <f t="shared" ca="1" si="170"/>
        <v>-54701072099088.664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-227921133746.20276</v>
      </c>
      <c r="L4345" s="444">
        <f t="shared" ca="1" si="169"/>
        <v>-54928993232834.867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25">
      <c r="G4346" s="459"/>
      <c r="H4346" s="459">
        <v>4339</v>
      </c>
      <c r="I4346" s="444">
        <f t="shared" ca="1" si="170"/>
        <v>-54928993232834.867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-228870805136.81195</v>
      </c>
      <c r="L4346" s="444">
        <f t="shared" ca="1" si="169"/>
        <v>-55157864037971.68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25">
      <c r="G4347" s="459"/>
      <c r="H4347" s="459">
        <v>4340</v>
      </c>
      <c r="I4347" s="444">
        <f t="shared" ca="1" si="170"/>
        <v>-55157864037971.68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-229824433491.54868</v>
      </c>
      <c r="L4347" s="444">
        <f t="shared" ca="1" si="169"/>
        <v>-55387688471463.227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25">
      <c r="G4348" s="459"/>
      <c r="H4348" s="459">
        <v>4341</v>
      </c>
      <c r="I4348" s="444">
        <f t="shared" ca="1" si="170"/>
        <v>-55387688471463.227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-230782035297.76343</v>
      </c>
      <c r="L4348" s="444">
        <f t="shared" ca="1" si="169"/>
        <v>-55618470506760.992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25">
      <c r="G4349" s="459"/>
      <c r="H4349" s="459">
        <v>4342</v>
      </c>
      <c r="I4349" s="444">
        <f t="shared" ca="1" si="170"/>
        <v>-55618470506760.992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-231743627111.50412</v>
      </c>
      <c r="L4349" s="444">
        <f t="shared" ca="1" si="169"/>
        <v>-55850214133872.5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25">
      <c r="G4350" s="459"/>
      <c r="H4350" s="459">
        <v>4343</v>
      </c>
      <c r="I4350" s="444">
        <f t="shared" ca="1" si="170"/>
        <v>-55850214133872.5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-232709225557.80203</v>
      </c>
      <c r="L4350" s="444">
        <f t="shared" ca="1" si="169"/>
        <v>-56082923359430.305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25">
      <c r="G4351" s="459"/>
      <c r="H4351" s="459">
        <v>4344</v>
      </c>
      <c r="I4351" s="444">
        <f t="shared" ca="1" si="170"/>
        <v>-56082923359430.305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-233678847330.95956</v>
      </c>
      <c r="L4351" s="444">
        <f t="shared" ca="1" si="169"/>
        <v>-56316602206761.266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25">
      <c r="G4352" s="459"/>
      <c r="H4352" s="459">
        <v>4345</v>
      </c>
      <c r="I4352" s="444">
        <f t="shared" ca="1" si="170"/>
        <v>-56316602206761.266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-234652509194.83859</v>
      </c>
      <c r="L4352" s="444">
        <f t="shared" ca="1" si="169"/>
        <v>-56551254715956.102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25">
      <c r="G4353" s="459"/>
      <c r="H4353" s="459">
        <v>4346</v>
      </c>
      <c r="I4353" s="444">
        <f t="shared" ca="1" si="170"/>
        <v>-56551254715956.102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-235630227983.15042</v>
      </c>
      <c r="L4353" s="444">
        <f t="shared" ca="1" si="169"/>
        <v>-56786884943939.25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25">
      <c r="G4354" s="459"/>
      <c r="H4354" s="459">
        <v>4347</v>
      </c>
      <c r="I4354" s="444">
        <f t="shared" ca="1" si="170"/>
        <v>-56786884943939.25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-236612020599.74686</v>
      </c>
      <c r="L4354" s="444">
        <f t="shared" ca="1" si="169"/>
        <v>-57023496964539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25">
      <c r="G4355" s="459"/>
      <c r="H4355" s="459">
        <v>4348</v>
      </c>
      <c r="I4355" s="444">
        <f t="shared" ca="1" si="170"/>
        <v>-57023496964539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-237597904018.91251</v>
      </c>
      <c r="L4355" s="444">
        <f t="shared" ca="1" si="169"/>
        <v>-57261094868557.914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25">
      <c r="G4356" s="459"/>
      <c r="H4356" s="459">
        <v>4349</v>
      </c>
      <c r="I4356" s="444">
        <f t="shared" ca="1" si="170"/>
        <v>-57261094868557.914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-238587895285.65796</v>
      </c>
      <c r="L4356" s="444">
        <f t="shared" ca="1" si="169"/>
        <v>-57499682763843.57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25">
      <c r="G4357" s="459"/>
      <c r="H4357" s="459">
        <v>4350</v>
      </c>
      <c r="I4357" s="444">
        <f t="shared" ca="1" si="170"/>
        <v>-57499682763843.57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-239582011516.01486</v>
      </c>
      <c r="L4357" s="444">
        <f t="shared" ca="1" si="169"/>
        <v>-57739264775359.586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25">
      <c r="G4358" s="459"/>
      <c r="H4358" s="459">
        <v>4351</v>
      </c>
      <c r="I4358" s="444">
        <f t="shared" ca="1" si="170"/>
        <v>-57739264775359.586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-240580269897.3316</v>
      </c>
      <c r="L4358" s="444">
        <f t="shared" ca="1" si="169"/>
        <v>-57979845045256.914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25">
      <c r="G4359" s="459"/>
      <c r="H4359" s="459">
        <v>4352</v>
      </c>
      <c r="I4359" s="444">
        <f t="shared" ca="1" si="170"/>
        <v>-57979845045256.914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-241582687688.57047</v>
      </c>
      <c r="L4359" s="444">
        <f t="shared" ca="1" si="169"/>
        <v>-58221427732945.484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25">
      <c r="G4360" s="459"/>
      <c r="H4360" s="459">
        <v>4353</v>
      </c>
      <c r="I4360" s="444">
        <f t="shared" ca="1" si="170"/>
        <v>-58221427732945.484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-242589282220.60617</v>
      </c>
      <c r="L4360" s="444">
        <f t="shared" ca="1" si="169"/>
        <v>-58464017015166.094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25">
      <c r="G4361" s="459"/>
      <c r="H4361" s="459">
        <v>4354</v>
      </c>
      <c r="I4361" s="444">
        <f t="shared" ca="1" si="170"/>
        <v>-58464017015166.094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-243600070896.52539</v>
      </c>
      <c r="L4361" s="444">
        <f t="shared" ca="1" si="169"/>
        <v>-58707617086062.617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25">
      <c r="G4362" s="459"/>
      <c r="H4362" s="459">
        <v>4355</v>
      </c>
      <c r="I4362" s="444">
        <f t="shared" ca="1" si="170"/>
        <v>-58707617086062.617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-244615071191.92758</v>
      </c>
      <c r="L4362" s="444">
        <f t="shared" ca="1" si="169"/>
        <v>-58952232157254.547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25">
      <c r="G4363" s="459"/>
      <c r="H4363" s="459">
        <v>4356</v>
      </c>
      <c r="I4363" s="444">
        <f t="shared" ca="1" si="170"/>
        <v>-58952232157254.547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-245634300655.22726</v>
      </c>
      <c r="L4363" s="444">
        <f t="shared" ca="1" si="169"/>
        <v>-59197866457909.773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25">
      <c r="G4364" s="459"/>
      <c r="H4364" s="459">
        <v>4357</v>
      </c>
      <c r="I4364" s="444">
        <f t="shared" ca="1" si="170"/>
        <v>-59197866457909.773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-246657776907.9574</v>
      </c>
      <c r="L4364" s="444">
        <f t="shared" ca="1" si="169"/>
        <v>-59444524234817.734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25">
      <c r="G4365" s="459"/>
      <c r="H4365" s="459">
        <v>4358</v>
      </c>
      <c r="I4365" s="444">
        <f t="shared" ca="1" si="170"/>
        <v>-59444524234817.734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-247685517645.07388</v>
      </c>
      <c r="L4365" s="444">
        <f t="shared" ca="1" si="169"/>
        <v>-59692209752462.805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25">
      <c r="G4366" s="459"/>
      <c r="H4366" s="459">
        <v>4359</v>
      </c>
      <c r="I4366" s="444">
        <f t="shared" ca="1" si="170"/>
        <v>-59692209752462.805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-248717540635.26169</v>
      </c>
      <c r="L4366" s="444">
        <f t="shared" ca="1" si="169"/>
        <v>-59940927293098.063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25">
      <c r="G4367" s="459"/>
      <c r="H4367" s="459">
        <v>4360</v>
      </c>
      <c r="I4367" s="444">
        <f t="shared" ca="1" si="170"/>
        <v>-59940927293098.063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-249753863721.24191</v>
      </c>
      <c r="L4367" s="444">
        <f t="shared" ca="1" si="169"/>
        <v>-60190681156819.305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25">
      <c r="G4368" s="459"/>
      <c r="H4368" s="459">
        <v>4361</v>
      </c>
      <c r="I4368" s="444">
        <f t="shared" ca="1" si="170"/>
        <v>-60190681156819.305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-250794504820.08047</v>
      </c>
      <c r="L4368" s="444">
        <f t="shared" ca="1" si="169"/>
        <v>-60441475661639.383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25">
      <c r="G4369" s="459"/>
      <c r="H4369" s="459">
        <v>4362</v>
      </c>
      <c r="I4369" s="444">
        <f t="shared" ca="1" si="170"/>
        <v>-60441475661639.383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-251839481923.49744</v>
      </c>
      <c r="L4369" s="444">
        <f t="shared" ca="1" si="169"/>
        <v>-60693315143562.883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25">
      <c r="G4370" s="459"/>
      <c r="H4370" s="459">
        <v>4363</v>
      </c>
      <c r="I4370" s="444">
        <f t="shared" ca="1" si="170"/>
        <v>-60693315143562.883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-252888813098.17871</v>
      </c>
      <c r="L4370" s="444">
        <f t="shared" ca="1" si="169"/>
        <v>-60946203956661.063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25">
      <c r="G4371" s="459"/>
      <c r="H4371" s="459">
        <v>4364</v>
      </c>
      <c r="I4371" s="444">
        <f t="shared" ca="1" si="170"/>
        <v>-60946203956661.063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-253942516486.0878</v>
      </c>
      <c r="L4371" s="444">
        <f t="shared" ca="1" si="169"/>
        <v>-61200146473147.148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25">
      <c r="G4372" s="459"/>
      <c r="H4372" s="459">
        <v>4365</v>
      </c>
      <c r="I4372" s="444">
        <f t="shared" ca="1" si="170"/>
        <v>-61200146473147.148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-255000610304.77979</v>
      </c>
      <c r="L4372" s="444">
        <f t="shared" ca="1" si="169"/>
        <v>-61455147083451.93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25">
      <c r="G4373" s="459"/>
      <c r="H4373" s="459">
        <v>4366</v>
      </c>
      <c r="I4373" s="444">
        <f t="shared" ca="1" si="170"/>
        <v>-61455147083451.93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-256063112847.71637</v>
      </c>
      <c r="L4373" s="444">
        <f t="shared" ca="1" si="169"/>
        <v>-61711210196299.648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25">
      <c r="G4374" s="459"/>
      <c r="H4374" s="459">
        <v>4367</v>
      </c>
      <c r="I4374" s="444">
        <f t="shared" ca="1" si="170"/>
        <v>-61711210196299.648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-257130042484.58191</v>
      </c>
      <c r="L4374" s="444">
        <f t="shared" ca="1" si="169"/>
        <v>-61968340238784.227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25">
      <c r="G4375" s="459"/>
      <c r="H4375" s="459">
        <v>4368</v>
      </c>
      <c r="I4375" s="444">
        <f t="shared" ca="1" si="170"/>
        <v>-61968340238784.227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-258201417661.60095</v>
      </c>
      <c r="L4375" s="444">
        <f t="shared" ca="1" si="169"/>
        <v>-62226541656445.828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25">
      <c r="G4376" s="459"/>
      <c r="H4376" s="459">
        <v>4369</v>
      </c>
      <c r="I4376" s="444">
        <f t="shared" ca="1" si="170"/>
        <v>-62226541656445.828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-259277256901.85757</v>
      </c>
      <c r="L4376" s="444">
        <f t="shared" ca="1" si="169"/>
        <v>-62485818913347.688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25">
      <c r="G4377" s="459"/>
      <c r="H4377" s="459">
        <v>4370</v>
      </c>
      <c r="I4377" s="444">
        <f t="shared" ca="1" si="170"/>
        <v>-62485818913347.688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-260357578805.61533</v>
      </c>
      <c r="L4377" s="444">
        <f t="shared" ca="1" si="169"/>
        <v>-62746176492153.305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25">
      <c r="G4378" s="459"/>
      <c r="H4378" s="459">
        <v>4371</v>
      </c>
      <c r="I4378" s="444">
        <f t="shared" ca="1" si="170"/>
        <v>-62746176492153.305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-261442402050.63876</v>
      </c>
      <c r="L4378" s="444">
        <f t="shared" ca="1" si="169"/>
        <v>-63007618894203.945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25">
      <c r="G4379" s="459"/>
      <c r="H4379" s="459">
        <v>4372</v>
      </c>
      <c r="I4379" s="444">
        <f t="shared" ca="1" si="170"/>
        <v>-63007618894203.945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-262531745392.51645</v>
      </c>
      <c r="L4379" s="444">
        <f t="shared" ca="1" si="169"/>
        <v>-63270150639596.461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25">
      <c r="G4380" s="459"/>
      <c r="H4380" s="459">
        <v>4373</v>
      </c>
      <c r="I4380" s="444">
        <f t="shared" ca="1" si="170"/>
        <v>-63270150639596.461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-263625627664.98526</v>
      </c>
      <c r="L4380" s="444">
        <f t="shared" ca="1" si="169"/>
        <v>-63533776267261.445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25">
      <c r="G4381" s="459"/>
      <c r="H4381" s="459">
        <v>4374</v>
      </c>
      <c r="I4381" s="444">
        <f t="shared" ca="1" si="170"/>
        <v>-63533776267261.445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-264724067780.25601</v>
      </c>
      <c r="L4381" s="444">
        <f t="shared" ca="1" si="169"/>
        <v>-63798500335041.703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25">
      <c r="G4382" s="459"/>
      <c r="H4382" s="459">
        <v>4375</v>
      </c>
      <c r="I4382" s="444">
        <f t="shared" ca="1" si="170"/>
        <v>-63798500335041.703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-265827084729.34042</v>
      </c>
      <c r="L4382" s="444">
        <f t="shared" ca="1" si="169"/>
        <v>-64064327419771.047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25">
      <c r="G4383" s="459"/>
      <c r="H4383" s="459">
        <v>4376</v>
      </c>
      <c r="I4383" s="444">
        <f t="shared" ca="1" si="170"/>
        <v>-64064327419771.047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-266934697582.37933</v>
      </c>
      <c r="L4383" s="444">
        <f t="shared" ca="1" si="169"/>
        <v>-64331262117353.43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25">
      <c r="G4384" s="459"/>
      <c r="H4384" s="459">
        <v>4377</v>
      </c>
      <c r="I4384" s="444">
        <f t="shared" ca="1" si="170"/>
        <v>-64331262117353.43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-268046925488.97266</v>
      </c>
      <c r="L4384" s="444">
        <f t="shared" ca="1" si="169"/>
        <v>-64599309042842.406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25">
      <c r="G4385" s="459"/>
      <c r="H4385" s="459">
        <v>4378</v>
      </c>
      <c r="I4385" s="444">
        <f t="shared" ca="1" si="170"/>
        <v>-64599309042842.406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-269163787678.51004</v>
      </c>
      <c r="L4385" s="444">
        <f t="shared" ca="1" si="169"/>
        <v>-64868472830520.914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25">
      <c r="G4386" s="459"/>
      <c r="H4386" s="459">
        <v>4379</v>
      </c>
      <c r="I4386" s="444">
        <f t="shared" ca="1" si="170"/>
        <v>-64868472830520.914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-270285303460.50381</v>
      </c>
      <c r="L4386" s="444">
        <f t="shared" ca="1" si="169"/>
        <v>-65138758133981.414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25">
      <c r="G4387" s="459"/>
      <c r="H4387" s="459">
        <v>4380</v>
      </c>
      <c r="I4387" s="444">
        <f t="shared" ca="1" si="170"/>
        <v>-65138758133981.414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-271411492224.92255</v>
      </c>
      <c r="L4387" s="444">
        <f t="shared" ca="1" si="169"/>
        <v>-65410169626206.336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25">
      <c r="G4388" s="459"/>
      <c r="H4388" s="459">
        <v>4381</v>
      </c>
      <c r="I4388" s="444">
        <f t="shared" ca="1" si="170"/>
        <v>-65410169626206.336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-272542373442.52637</v>
      </c>
      <c r="L4388" s="444">
        <f t="shared" ca="1" si="169"/>
        <v>-65682711999648.859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25">
      <c r="G4389" s="459"/>
      <c r="H4389" s="459">
        <v>4382</v>
      </c>
      <c r="I4389" s="444">
        <f t="shared" ca="1" si="170"/>
        <v>-65682711999648.859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-273677966665.20358</v>
      </c>
      <c r="L4389" s="444">
        <f t="shared" ca="1" si="169"/>
        <v>-65956389966314.063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25">
      <c r="G4390" s="459"/>
      <c r="H4390" s="459">
        <v>4383</v>
      </c>
      <c r="I4390" s="444">
        <f t="shared" ca="1" si="170"/>
        <v>-65956389966314.063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-274818291526.30862</v>
      </c>
      <c r="L4390" s="444">
        <f t="shared" ca="1" si="169"/>
        <v>-66231208257840.375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25">
      <c r="G4391" s="459"/>
      <c r="H4391" s="459">
        <v>4384</v>
      </c>
      <c r="I4391" s="444">
        <f t="shared" ca="1" si="170"/>
        <v>-66231208257840.375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-275963367741.00159</v>
      </c>
      <c r="L4391" s="444">
        <f t="shared" ca="1" si="169"/>
        <v>-66507171625581.375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25">
      <c r="G4392" s="459"/>
      <c r="H4392" s="459">
        <v>4385</v>
      </c>
      <c r="I4392" s="444">
        <f t="shared" ca="1" si="170"/>
        <v>-66507171625581.375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-277113215106.58905</v>
      </c>
      <c r="L4392" s="444">
        <f t="shared" ca="1" si="169"/>
        <v>-66784284840687.961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25">
      <c r="G4393" s="459"/>
      <c r="H4393" s="459">
        <v>4386</v>
      </c>
      <c r="I4393" s="444">
        <f t="shared" ca="1" si="170"/>
        <v>-66784284840687.961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-278267853502.86652</v>
      </c>
      <c r="L4393" s="444">
        <f t="shared" ca="1" si="169"/>
        <v>-67062552694190.828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25">
      <c r="G4394" s="459"/>
      <c r="H4394" s="459">
        <v>4387</v>
      </c>
      <c r="I4394" s="444">
        <f t="shared" ca="1" si="170"/>
        <v>-67062552694190.828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-279427302892.46179</v>
      </c>
      <c r="L4394" s="444">
        <f t="shared" ca="1" si="169"/>
        <v>-67341979997083.289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25">
      <c r="G4395" s="459"/>
      <c r="H4395" s="459">
        <v>4388</v>
      </c>
      <c r="I4395" s="444">
        <f t="shared" ca="1" si="170"/>
        <v>-67341979997083.289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-280591583321.18036</v>
      </c>
      <c r="L4395" s="444">
        <f t="shared" ca="1" si="169"/>
        <v>-67622571580404.469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25">
      <c r="G4396" s="459"/>
      <c r="H4396" s="459">
        <v>4389</v>
      </c>
      <c r="I4396" s="444">
        <f t="shared" ca="1" si="170"/>
        <v>-67622571580404.469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-281760714918.35193</v>
      </c>
      <c r="L4396" s="444">
        <f t="shared" ca="1" si="169"/>
        <v>-67904332295322.82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25">
      <c r="G4397" s="459"/>
      <c r="H4397" s="459">
        <v>4390</v>
      </c>
      <c r="I4397" s="444">
        <f t="shared" ca="1" si="170"/>
        <v>-67904332295322.82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-282934717897.17841</v>
      </c>
      <c r="L4397" s="444">
        <f t="shared" ca="1" si="169"/>
        <v>-68187267013220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25">
      <c r="G4398" s="459"/>
      <c r="H4398" s="459">
        <v>4391</v>
      </c>
      <c r="I4398" s="444">
        <f t="shared" ca="1" si="170"/>
        <v>-68187267013220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-284113612555.08337</v>
      </c>
      <c r="L4398" s="444">
        <f t="shared" ca="1" si="169"/>
        <v>-68471380625775.086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25">
      <c r="G4399" s="459"/>
      <c r="H4399" s="459">
        <v>4392</v>
      </c>
      <c r="I4399" s="444">
        <f t="shared" ca="1" si="170"/>
        <v>-68471380625775.086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-285297419274.06287</v>
      </c>
      <c r="L4399" s="444">
        <f t="shared" ca="1" si="169"/>
        <v>-68756678045049.148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25">
      <c r="G4400" s="459"/>
      <c r="H4400" s="459">
        <v>4393</v>
      </c>
      <c r="I4400" s="444">
        <f t="shared" ca="1" si="170"/>
        <v>-68756678045049.148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-286486158521.03809</v>
      </c>
      <c r="L4400" s="444">
        <f t="shared" ca="1" si="169"/>
        <v>-69043164203570.188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25">
      <c r="G4401" s="459"/>
      <c r="H4401" s="459">
        <v>4394</v>
      </c>
      <c r="I4401" s="444">
        <f t="shared" ca="1" si="170"/>
        <v>-69043164203570.188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-287679850848.20911</v>
      </c>
      <c r="L4401" s="444">
        <f t="shared" ca="1" si="169"/>
        <v>-69330844054418.398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25">
      <c r="G4402" s="459"/>
      <c r="H4402" s="459">
        <v>4395</v>
      </c>
      <c r="I4402" s="444">
        <f t="shared" ca="1" si="170"/>
        <v>-69330844054418.398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-288878516893.40997</v>
      </c>
      <c r="L4402" s="444">
        <f t="shared" ca="1" si="169"/>
        <v>-69619722571311.805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25">
      <c r="G4403" s="459"/>
      <c r="H4403" s="459">
        <v>4396</v>
      </c>
      <c r="I4403" s="444">
        <f t="shared" ca="1" si="170"/>
        <v>-69619722571311.805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-290082177380.46582</v>
      </c>
      <c r="L4403" s="444">
        <f t="shared" ca="1" si="169"/>
        <v>-69909804748692.273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25">
      <c r="G4404" s="459"/>
      <c r="H4404" s="459">
        <v>4397</v>
      </c>
      <c r="I4404" s="444">
        <f t="shared" ca="1" si="170"/>
        <v>-69909804748692.273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-291290853119.55115</v>
      </c>
      <c r="L4404" s="444">
        <f t="shared" ca="1" si="169"/>
        <v>-70201095601811.828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25">
      <c r="G4405" s="459"/>
      <c r="H4405" s="459">
        <v>4398</v>
      </c>
      <c r="I4405" s="444">
        <f t="shared" ca="1" si="170"/>
        <v>-70201095601811.828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-292504565007.54926</v>
      </c>
      <c r="L4405" s="444">
        <f t="shared" ca="1" si="169"/>
        <v>-70493600166819.375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25">
      <c r="G4406" s="459"/>
      <c r="H4406" s="459">
        <v>4399</v>
      </c>
      <c r="I4406" s="444">
        <f t="shared" ca="1" si="170"/>
        <v>-70493600166819.375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-293723334028.41406</v>
      </c>
      <c r="L4406" s="444">
        <f t="shared" ca="1" si="169"/>
        <v>-70787323500847.781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25">
      <c r="G4407" s="459"/>
      <c r="H4407" s="459">
        <v>4400</v>
      </c>
      <c r="I4407" s="444">
        <f t="shared" ca="1" si="170"/>
        <v>-70787323500847.781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-294947181253.53241</v>
      </c>
      <c r="L4407" s="444">
        <f t="shared" ca="1" si="169"/>
        <v>-71082270682101.313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25">
      <c r="G4408" s="459"/>
      <c r="H4408" s="459">
        <v>4401</v>
      </c>
      <c r="I4408" s="444">
        <f t="shared" ca="1" si="170"/>
        <v>-71082270682101.313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-296176127842.08881</v>
      </c>
      <c r="L4408" s="444">
        <f t="shared" ca="1" si="169"/>
        <v>-71378446809943.406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25">
      <c r="G4409" s="459"/>
      <c r="H4409" s="459">
        <v>4402</v>
      </c>
      <c r="I4409" s="444">
        <f t="shared" ca="1" si="170"/>
        <v>-71378446809943.406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-297410195041.43085</v>
      </c>
      <c r="L4409" s="444">
        <f t="shared" ca="1" si="169"/>
        <v>-71675857004984.844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25">
      <c r="G4410" s="459"/>
      <c r="H4410" s="459">
        <v>4403</v>
      </c>
      <c r="I4410" s="444">
        <f t="shared" ca="1" si="170"/>
        <v>-71675857004984.844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-298649404187.43683</v>
      </c>
      <c r="L4410" s="444">
        <f t="shared" ca="1" si="169"/>
        <v>-71974506409172.281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25">
      <c r="G4411" s="459"/>
      <c r="H4411" s="459">
        <v>4404</v>
      </c>
      <c r="I4411" s="444">
        <f t="shared" ca="1" si="170"/>
        <v>-71974506409172.281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-299893776704.88452</v>
      </c>
      <c r="L4411" s="444">
        <f t="shared" ca="1" si="169"/>
        <v>-72274400185877.172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25">
      <c r="G4412" s="459"/>
      <c r="H4412" s="459">
        <v>4405</v>
      </c>
      <c r="I4412" s="444">
        <f t="shared" ca="1" si="170"/>
        <v>-72274400185877.172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-301143334107.82153</v>
      </c>
      <c r="L4412" s="444">
        <f t="shared" ca="1" si="169"/>
        <v>-72575543519985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25">
      <c r="G4413" s="459"/>
      <c r="H4413" s="459">
        <v>4406</v>
      </c>
      <c r="I4413" s="444">
        <f t="shared" ca="1" si="170"/>
        <v>-72575543519985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-302398097999.9375</v>
      </c>
      <c r="L4413" s="444">
        <f t="shared" ca="1" si="169"/>
        <v>-72877941617984.938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25">
      <c r="G4414" s="459"/>
      <c r="H4414" s="459">
        <v>4407</v>
      </c>
      <c r="I4414" s="444">
        <f t="shared" ca="1" si="170"/>
        <v>-72877941617984.938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-303658090074.93726</v>
      </c>
      <c r="L4414" s="444">
        <f t="shared" ca="1" si="169"/>
        <v>-73181599708059.875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25">
      <c r="G4415" s="459"/>
      <c r="H4415" s="459">
        <v>4408</v>
      </c>
      <c r="I4415" s="444">
        <f t="shared" ca="1" si="170"/>
        <v>-73181599708059.875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-304923332116.91614</v>
      </c>
      <c r="L4415" s="444">
        <f t="shared" ca="1" si="169"/>
        <v>-73486523040176.797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25">
      <c r="G4416" s="459"/>
      <c r="H4416" s="459">
        <v>4409</v>
      </c>
      <c r="I4416" s="444">
        <f t="shared" ca="1" si="170"/>
        <v>-73486523040176.797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-306193846000.73663</v>
      </c>
      <c r="L4416" s="444">
        <f t="shared" ca="1" si="169"/>
        <v>-73792716886177.531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25">
      <c r="G4417" s="459"/>
      <c r="H4417" s="459">
        <v>4410</v>
      </c>
      <c r="I4417" s="444">
        <f t="shared" ca="1" si="170"/>
        <v>-73792716886177.531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-307469653692.40637</v>
      </c>
      <c r="L4417" s="444">
        <f t="shared" ca="1" si="169"/>
        <v>-74100186539869.938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25">
      <c r="G4418" s="459"/>
      <c r="H4418" s="459">
        <v>4411</v>
      </c>
      <c r="I4418" s="444">
        <f t="shared" ca="1" si="170"/>
        <v>-74100186539869.938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-308750777249.45807</v>
      </c>
      <c r="L4418" s="444">
        <f t="shared" ca="1" si="169"/>
        <v>-74408937317119.391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25">
      <c r="G4419" s="459"/>
      <c r="H4419" s="459">
        <v>4412</v>
      </c>
      <c r="I4419" s="444">
        <f t="shared" ca="1" si="170"/>
        <v>-74408937317119.391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-310037238821.33081</v>
      </c>
      <c r="L4419" s="444">
        <f t="shared" ca="1" si="169"/>
        <v>-74718974555940.719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25">
      <c r="G4420" s="459"/>
      <c r="H4420" s="459">
        <v>4413</v>
      </c>
      <c r="I4420" s="444">
        <f t="shared" ca="1" si="170"/>
        <v>-74718974555940.719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-311329060649.75299</v>
      </c>
      <c r="L4420" s="444">
        <f t="shared" ca="1" si="169"/>
        <v>-75030303616590.469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25">
      <c r="G4421" s="459"/>
      <c r="H4421" s="459">
        <v>4414</v>
      </c>
      <c r="I4421" s="444">
        <f t="shared" ca="1" si="170"/>
        <v>-75030303616590.469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-312626265069.12695</v>
      </c>
      <c r="L4421" s="444">
        <f t="shared" ca="1" si="169"/>
        <v>-75342929881659.594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25">
      <c r="G4422" s="459"/>
      <c r="H4422" s="459">
        <v>4415</v>
      </c>
      <c r="I4422" s="444">
        <f t="shared" ca="1" si="170"/>
        <v>-75342929881659.594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-313928874506.91498</v>
      </c>
      <c r="L4422" s="444">
        <f t="shared" ca="1" si="169"/>
        <v>-75656858756166.516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25">
      <c r="G4423" s="459"/>
      <c r="H4423" s="459">
        <v>4416</v>
      </c>
      <c r="I4423" s="444">
        <f t="shared" ca="1" si="170"/>
        <v>-75656858756166.516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-315236911484.02716</v>
      </c>
      <c r="L4423" s="444">
        <f t="shared" ca="1" si="169"/>
        <v>-75972095667650.547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25">
      <c r="G4424" s="459"/>
      <c r="H4424" s="459">
        <v>4417</v>
      </c>
      <c r="I4424" s="444">
        <f t="shared" ca="1" si="170"/>
        <v>-75972095667650.547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-316550398615.21063</v>
      </c>
      <c r="L4424" s="444">
        <f t="shared" ca="1" si="169"/>
        <v>-76288646066265.75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25">
      <c r="G4425" s="459"/>
      <c r="H4425" s="459">
        <v>4418</v>
      </c>
      <c r="I4425" s="444">
        <f t="shared" ca="1" si="170"/>
        <v>-76288646066265.75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-317869358609.44061</v>
      </c>
      <c r="L4425" s="444">
        <f t="shared" ca="1" si="169"/>
        <v>-76606515424875.188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25">
      <c r="G4426" s="459"/>
      <c r="H4426" s="459">
        <v>4419</v>
      </c>
      <c r="I4426" s="444">
        <f t="shared" ca="1" si="170"/>
        <v>-76606515424875.188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-319193814270.31329</v>
      </c>
      <c r="L4426" s="444">
        <f t="shared" ca="1" si="169"/>
        <v>-76925709239145.5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25">
      <c r="G4427" s="459"/>
      <c r="H4427" s="459">
        <v>4420</v>
      </c>
      <c r="I4427" s="444">
        <f t="shared" ca="1" si="170"/>
        <v>-76925709239145.5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-320523788496.43958</v>
      </c>
      <c r="L4427" s="444">
        <f t="shared" ca="1" si="169"/>
        <v>-77246233027641.938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25">
      <c r="G4428" s="459"/>
      <c r="H4428" s="459">
        <v>4421</v>
      </c>
      <c r="I4428" s="444">
        <f t="shared" ca="1" si="170"/>
        <v>-77246233027641.938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-321859304281.84143</v>
      </c>
      <c r="L4428" s="444">
        <f t="shared" ca="1" si="169"/>
        <v>-77568092331923.781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25">
      <c r="G4429" s="459"/>
      <c r="H4429" s="459">
        <v>4422</v>
      </c>
      <c r="I4429" s="444">
        <f t="shared" ca="1" si="170"/>
        <v>-77568092331923.781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-323200384716.34906</v>
      </c>
      <c r="L4429" s="444">
        <f t="shared" ca="1" si="169"/>
        <v>-77891292716640.125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25">
      <c r="G4430" s="459"/>
      <c r="H4430" s="459">
        <v>4423</v>
      </c>
      <c r="I4430" s="444">
        <f t="shared" ca="1" si="170"/>
        <v>-77891292716640.125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-324547052986.00049</v>
      </c>
      <c r="L4430" s="444">
        <f t="shared" ca="1" si="169"/>
        <v>-78215839769626.125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25">
      <c r="G4431" s="459"/>
      <c r="H4431" s="459">
        <v>4424</v>
      </c>
      <c r="I4431" s="444">
        <f t="shared" ca="1" si="170"/>
        <v>-78215839769626.125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-325899332373.4422</v>
      </c>
      <c r="L4431" s="444">
        <f t="shared" ca="1" si="169"/>
        <v>-78541739101999.563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25">
      <c r="G4432" s="459"/>
      <c r="H4432" s="459">
        <v>4425</v>
      </c>
      <c r="I4432" s="444">
        <f t="shared" ca="1" si="170"/>
        <v>-78541739101999.563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-327257246258.33148</v>
      </c>
      <c r="L4432" s="444">
        <f t="shared" ca="1" si="169"/>
        <v>-78868996348257.891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25">
      <c r="G4433" s="459"/>
      <c r="H4433" s="459">
        <v>4426</v>
      </c>
      <c r="I4433" s="444">
        <f t="shared" ca="1" si="170"/>
        <v>-78868996348257.891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-328620818117.74121</v>
      </c>
      <c r="L4433" s="444">
        <f t="shared" ca="1" si="169"/>
        <v>-79197617166375.625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25">
      <c r="G4434" s="459"/>
      <c r="H4434" s="459">
        <v>4427</v>
      </c>
      <c r="I4434" s="444">
        <f t="shared" ca="1" si="170"/>
        <v>-79197617166375.625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-329990071526.56512</v>
      </c>
      <c r="L4434" s="444">
        <f t="shared" ca="1" si="169"/>
        <v>-79527607237902.188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25">
      <c r="G4435" s="459"/>
      <c r="H4435" s="459">
        <v>4428</v>
      </c>
      <c r="I4435" s="444">
        <f t="shared" ca="1" si="170"/>
        <v>-79527607237902.188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-331365030157.92578</v>
      </c>
      <c r="L4435" s="444">
        <f t="shared" ca="1" si="169"/>
        <v>-79858972268060.109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25">
      <c r="G4436" s="459"/>
      <c r="H4436" s="459">
        <v>4429</v>
      </c>
      <c r="I4436" s="444">
        <f t="shared" ca="1" si="170"/>
        <v>-79858972268060.109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-332745717783.5838</v>
      </c>
      <c r="L4436" s="444">
        <f t="shared" ca="1" si="169"/>
        <v>-80191717985843.688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25">
      <c r="G4437" s="459"/>
      <c r="H4437" s="459">
        <v>4430</v>
      </c>
      <c r="I4437" s="444">
        <f t="shared" ca="1" si="170"/>
        <v>-80191717985843.688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-334132158274.34869</v>
      </c>
      <c r="L4437" s="444">
        <f t="shared" ca="1" si="169"/>
        <v>-80525850144118.031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25">
      <c r="G4438" s="459"/>
      <c r="H4438" s="459">
        <v>4431</v>
      </c>
      <c r="I4438" s="444">
        <f t="shared" ca="1" si="170"/>
        <v>-80525850144118.031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-335524375600.49182</v>
      </c>
      <c r="L4438" s="444">
        <f t="shared" ca="1" si="169"/>
        <v>-80861374519718.516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25">
      <c r="G4439" s="459"/>
      <c r="H4439" s="459">
        <v>4432</v>
      </c>
      <c r="I4439" s="444">
        <f t="shared" ca="1" si="170"/>
        <v>-80861374519718.516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-336922393832.16046</v>
      </c>
      <c r="L4439" s="444">
        <f t="shared" ca="1" si="169"/>
        <v>-81198296913550.672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25">
      <c r="G4440" s="459"/>
      <c r="H4440" s="459">
        <v>4433</v>
      </c>
      <c r="I4440" s="444">
        <f t="shared" ca="1" si="170"/>
        <v>-81198296913550.672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-338326237139.79443</v>
      </c>
      <c r="L4440" s="444">
        <f t="shared" ca="1" si="169"/>
        <v>-81536623150690.469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25">
      <c r="G4441" s="459"/>
      <c r="H4441" s="459">
        <v>4434</v>
      </c>
      <c r="I4441" s="444">
        <f t="shared" ca="1" si="170"/>
        <v>-81536623150690.469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-339735929794.54364</v>
      </c>
      <c r="L4441" s="444">
        <f t="shared" ca="1" si="169"/>
        <v>-81876359080485.016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25">
      <c r="G4442" s="459"/>
      <c r="H4442" s="459">
        <v>4435</v>
      </c>
      <c r="I4442" s="444">
        <f t="shared" ca="1" si="170"/>
        <v>-81876359080485.016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-341151496168.68756</v>
      </c>
      <c r="L4442" s="444">
        <f t="shared" ca="1" si="169"/>
        <v>-82217510576653.703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25">
      <c r="G4443" s="459"/>
      <c r="H4443" s="459">
        <v>4436</v>
      </c>
      <c r="I4443" s="444">
        <f t="shared" ca="1" si="170"/>
        <v>-82217510576653.703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-342572960736.05707</v>
      </c>
      <c r="L4443" s="444">
        <f t="shared" ca="1" si="169"/>
        <v>-82560083537389.766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25">
      <c r="G4444" s="459"/>
      <c r="H4444" s="459">
        <v>4437</v>
      </c>
      <c r="I4444" s="444">
        <f t="shared" ca="1" si="170"/>
        <v>-82560083537389.766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-344000348072.45734</v>
      </c>
      <c r="L4444" s="444">
        <f t="shared" ca="1" si="169"/>
        <v>-82904083885462.219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25">
      <c r="G4445" s="459"/>
      <c r="H4445" s="459">
        <v>4438</v>
      </c>
      <c r="I4445" s="444">
        <f t="shared" ca="1" si="170"/>
        <v>-82904083885462.219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-345433682856.09259</v>
      </c>
      <c r="L4445" s="444">
        <f t="shared" ca="1" si="169"/>
        <v>-83249517568318.313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25">
      <c r="G4446" s="459"/>
      <c r="H4446" s="459">
        <v>4439</v>
      </c>
      <c r="I4446" s="444">
        <f t="shared" ca="1" si="170"/>
        <v>-83249517568318.313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-346872989867.99298</v>
      </c>
      <c r="L4446" s="444">
        <f t="shared" ca="1" si="169"/>
        <v>-83596390558186.313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25">
      <c r="G4447" s="459"/>
      <c r="H4447" s="459">
        <v>4440</v>
      </c>
      <c r="I4447" s="444">
        <f t="shared" ca="1" si="170"/>
        <v>-83596390558186.313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-348318293992.44299</v>
      </c>
      <c r="L4447" s="444">
        <f t="shared" ca="1" si="169"/>
        <v>-83944708852178.75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25">
      <c r="G4448" s="459"/>
      <c r="H4448" s="459">
        <v>4441</v>
      </c>
      <c r="I4448" s="444">
        <f t="shared" ca="1" si="170"/>
        <v>-83944708852178.75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-349769620217.41144</v>
      </c>
      <c r="L4448" s="444">
        <f t="shared" ca="1" si="169"/>
        <v>-84294478472396.156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25">
      <c r="G4449" s="459"/>
      <c r="H4449" s="459">
        <v>4442</v>
      </c>
      <c r="I4449" s="444">
        <f t="shared" ca="1" si="170"/>
        <v>-84294478472396.156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-351226993634.98401</v>
      </c>
      <c r="L4449" s="444">
        <f t="shared" ca="1" si="169"/>
        <v>-84645705466031.141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25">
      <c r="G4450" s="459"/>
      <c r="H4450" s="459">
        <v>4443</v>
      </c>
      <c r="I4450" s="444">
        <f t="shared" ca="1" si="170"/>
        <v>-84645705466031.141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-352690439441.79639</v>
      </c>
      <c r="L4450" s="444">
        <f t="shared" ca="1" si="169"/>
        <v>-84998395905472.938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25">
      <c r="G4451" s="459"/>
      <c r="H4451" s="459">
        <v>4444</v>
      </c>
      <c r="I4451" s="444">
        <f t="shared" ca="1" si="170"/>
        <v>-84998395905472.938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-354159982939.47058</v>
      </c>
      <c r="L4451" s="444">
        <f t="shared" ca="1" si="169"/>
        <v>-85352555888412.406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25">
      <c r="G4452" s="459"/>
      <c r="H4452" s="459">
        <v>4445</v>
      </c>
      <c r="I4452" s="444">
        <f t="shared" ca="1" si="170"/>
        <v>-85352555888412.406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-355635649535.0517</v>
      </c>
      <c r="L4452" s="444">
        <f t="shared" ca="1" si="169"/>
        <v>-85708191537947.453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25">
      <c r="G4453" s="459"/>
      <c r="H4453" s="459">
        <v>4446</v>
      </c>
      <c r="I4453" s="444">
        <f t="shared" ca="1" si="170"/>
        <v>-85708191537947.453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-357117464741.44769</v>
      </c>
      <c r="L4453" s="444">
        <f t="shared" ca="1" si="169"/>
        <v>-86065309002688.906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25">
      <c r="G4454" s="459"/>
      <c r="H4454" s="459">
        <v>4447</v>
      </c>
      <c r="I4454" s="444">
        <f t="shared" ca="1" si="170"/>
        <v>-86065309002688.906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-358605454177.87042</v>
      </c>
      <c r="L4454" s="444">
        <f t="shared" ca="1" si="169"/>
        <v>-86423914456866.781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25">
      <c r="G4455" s="459"/>
      <c r="H4455" s="459">
        <v>4448</v>
      </c>
      <c r="I4455" s="444">
        <f t="shared" ca="1" si="170"/>
        <v>-86423914456866.781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-360099643570.27826</v>
      </c>
      <c r="L4455" s="444">
        <f t="shared" ca="1" si="169"/>
        <v>-86784014100437.063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25">
      <c r="G4456" s="459"/>
      <c r="H4456" s="459">
        <v>4449</v>
      </c>
      <c r="I4456" s="444">
        <f t="shared" ca="1" si="170"/>
        <v>-86784014100437.063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-361600058751.82111</v>
      </c>
      <c r="L4456" s="444">
        <f t="shared" ca="1" si="169"/>
        <v>-87145614159188.891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25">
      <c r="G4457" s="459"/>
      <c r="H4457" s="459">
        <v>4450</v>
      </c>
      <c r="I4457" s="444">
        <f t="shared" ca="1" si="170"/>
        <v>-87145614159188.891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-363106725663.28705</v>
      </c>
      <c r="L4457" s="444">
        <f t="shared" ca="1" si="169"/>
        <v>-87508720884852.172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25">
      <c r="G4458" s="459"/>
      <c r="H4458" s="459">
        <v>4451</v>
      </c>
      <c r="I4458" s="444">
        <f t="shared" ca="1" si="170"/>
        <v>-87508720884852.172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-364619670353.55072</v>
      </c>
      <c r="L4458" s="444">
        <f t="shared" ca="1" si="169"/>
        <v>-87873340555205.719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25">
      <c r="G4459" s="459"/>
      <c r="H4459" s="459">
        <v>4452</v>
      </c>
      <c r="I4459" s="444">
        <f t="shared" ca="1" si="170"/>
        <v>-87873340555205.719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-366138918980.0238</v>
      </c>
      <c r="L4459" s="444">
        <f t="shared" ca="1" si="169"/>
        <v>-88239479474185.75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25">
      <c r="G4460" s="459"/>
      <c r="H4460" s="459">
        <v>4453</v>
      </c>
      <c r="I4460" s="444">
        <f t="shared" ca="1" si="170"/>
        <v>-88239479474185.75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-367664497809.1073</v>
      </c>
      <c r="L4460" s="444">
        <f t="shared" ca="1" si="169"/>
        <v>-88607143971994.859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25">
      <c r="G4461" s="459"/>
      <c r="H4461" s="459">
        <v>4454</v>
      </c>
      <c r="I4461" s="444">
        <f t="shared" ca="1" si="170"/>
        <v>-88607143971994.859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-369196433216.64526</v>
      </c>
      <c r="L4461" s="444">
        <f t="shared" ca="1" si="169"/>
        <v>-88976340405211.5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25">
      <c r="G4462" s="459"/>
      <c r="H4462" s="459">
        <v>4455</v>
      </c>
      <c r="I4462" s="444">
        <f t="shared" ca="1" si="170"/>
        <v>-88976340405211.5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-370734751688.38123</v>
      </c>
      <c r="L4462" s="444">
        <f t="shared" ca="1" si="169"/>
        <v>-89347075156899.875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25">
      <c r="G4463" s="459"/>
      <c r="H4463" s="459">
        <v>4456</v>
      </c>
      <c r="I4463" s="444">
        <f t="shared" ca="1" si="170"/>
        <v>-89347075156899.875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-372279479820.41614</v>
      </c>
      <c r="L4463" s="444">
        <f t="shared" ca="1" si="169"/>
        <v>-89719354636720.297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25">
      <c r="G4464" s="459"/>
      <c r="H4464" s="459">
        <v>4457</v>
      </c>
      <c r="I4464" s="444">
        <f t="shared" ca="1" si="170"/>
        <v>-89719354636720.297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-373830644319.66791</v>
      </c>
      <c r="L4464" s="444">
        <f t="shared" ca="1" si="169"/>
        <v>-90093185281039.969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25">
      <c r="G4465" s="459"/>
      <c r="H4465" s="459">
        <v>4458</v>
      </c>
      <c r="I4465" s="444">
        <f t="shared" ca="1" si="170"/>
        <v>-90093185281039.969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-375388272004.33319</v>
      </c>
      <c r="L4465" s="444">
        <f t="shared" ca="1" si="169"/>
        <v>-90468573553044.297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25">
      <c r="G4466" s="459"/>
      <c r="H4466" s="459">
        <v>4459</v>
      </c>
      <c r="I4466" s="444">
        <f t="shared" ca="1" si="170"/>
        <v>-90468573553044.297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-376952389804.35126</v>
      </c>
      <c r="L4466" s="444">
        <f t="shared" ca="1" si="169"/>
        <v>-90845525942848.641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25">
      <c r="G4467" s="459"/>
      <c r="H4467" s="459">
        <v>4460</v>
      </c>
      <c r="I4467" s="444">
        <f t="shared" ca="1" si="170"/>
        <v>-90845525942848.641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-378523024761.86932</v>
      </c>
      <c r="L4467" s="444">
        <f t="shared" ca="1" si="169"/>
        <v>-91224048967610.516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25">
      <c r="G4468" s="459"/>
      <c r="H4468" s="459">
        <v>4461</v>
      </c>
      <c r="I4468" s="444">
        <f t="shared" ca="1" si="170"/>
        <v>-91224048967610.516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-380100204031.71045</v>
      </c>
      <c r="L4468" s="444">
        <f t="shared" ca="1" si="169"/>
        <v>-91604149171642.219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25">
      <c r="G4469" s="459"/>
      <c r="H4469" s="459">
        <v>4462</v>
      </c>
      <c r="I4469" s="444">
        <f t="shared" ca="1" si="170"/>
        <v>-91604149171642.219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-381683954881.84259</v>
      </c>
      <c r="L4469" s="444">
        <f t="shared" ca="1" si="169"/>
        <v>-91985833126524.063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25">
      <c r="G4470" s="459"/>
      <c r="H4470" s="459">
        <v>4463</v>
      </c>
      <c r="I4470" s="444">
        <f t="shared" ca="1" si="170"/>
        <v>-91985833126524.063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-383274304693.85028</v>
      </c>
      <c r="L4470" s="444">
        <f t="shared" ca="1" si="169"/>
        <v>-92369107431217.906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25">
      <c r="G4471" s="459"/>
      <c r="H4471" s="459">
        <v>4464</v>
      </c>
      <c r="I4471" s="444">
        <f t="shared" ca="1" si="170"/>
        <v>-92369107431217.906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-384871280963.40796</v>
      </c>
      <c r="L4471" s="444">
        <f t="shared" ca="1" si="169"/>
        <v>-92753978712181.313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25">
      <c r="G4472" s="459"/>
      <c r="H4472" s="459">
        <v>4465</v>
      </c>
      <c r="I4472" s="444">
        <f t="shared" ca="1" si="170"/>
        <v>-92753978712181.313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-386474911300.75549</v>
      </c>
      <c r="L4472" s="444">
        <f t="shared" ca="1" si="169"/>
        <v>-93140453623482.063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25">
      <c r="G4473" s="459"/>
      <c r="H4473" s="459">
        <v>4466</v>
      </c>
      <c r="I4473" s="444">
        <f t="shared" ca="1" si="170"/>
        <v>-93140453623482.063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-388085223431.17523</v>
      </c>
      <c r="L4473" s="444">
        <f t="shared" ca="1" si="169"/>
        <v>-93528538846913.234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25">
      <c r="G4474" s="459"/>
      <c r="H4474" s="459">
        <v>4467</v>
      </c>
      <c r="I4474" s="444">
        <f t="shared" ca="1" si="170"/>
        <v>-93528538846913.234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-389702245195.4718</v>
      </c>
      <c r="L4474" s="444">
        <f t="shared" ca="1" si="169"/>
        <v>-93918241092108.703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25">
      <c r="G4475" s="459"/>
      <c r="H4475" s="459">
        <v>4468</v>
      </c>
      <c r="I4475" s="444">
        <f t="shared" ca="1" si="170"/>
        <v>-93918241092108.703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-391326004550.45294</v>
      </c>
      <c r="L4475" s="444">
        <f t="shared" ca="1" si="169"/>
        <v>-94309567096659.156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25">
      <c r="G4476" s="459"/>
      <c r="H4476" s="459">
        <v>4469</v>
      </c>
      <c r="I4476" s="444">
        <f t="shared" ca="1" si="170"/>
        <v>-94309567096659.156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-392956529569.41315</v>
      </c>
      <c r="L4476" s="444">
        <f t="shared" ca="1" si="169"/>
        <v>-94702523626228.563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25">
      <c r="G4477" s="459"/>
      <c r="H4477" s="459">
        <v>4470</v>
      </c>
      <c r="I4477" s="444">
        <f t="shared" ca="1" si="170"/>
        <v>-94702523626228.563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-394593848442.61902</v>
      </c>
      <c r="L4477" s="444">
        <f t="shared" ca="1" si="169"/>
        <v>-95097117474671.188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25">
      <c r="G4478" s="459"/>
      <c r="H4478" s="459">
        <v>4471</v>
      </c>
      <c r="I4478" s="444">
        <f t="shared" ca="1" si="170"/>
        <v>-95097117474671.188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-396237989477.79663</v>
      </c>
      <c r="L4478" s="444">
        <f t="shared" ca="1" si="169"/>
        <v>-95493355464148.984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25">
      <c r="G4479" s="459"/>
      <c r="H4479" s="459">
        <v>4472</v>
      </c>
      <c r="I4479" s="444">
        <f t="shared" ca="1" si="170"/>
        <v>-95493355464148.984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-397888981100.62079</v>
      </c>
      <c r="L4479" s="444">
        <f t="shared" ca="1" si="169"/>
        <v>-95891244445249.609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25">
      <c r="G4480" s="459"/>
      <c r="H4480" s="459">
        <v>4473</v>
      </c>
      <c r="I4480" s="444">
        <f t="shared" ca="1" si="170"/>
        <v>-95891244445249.609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-399546851855.20673</v>
      </c>
      <c r="L4480" s="444">
        <f t="shared" ca="1" si="169"/>
        <v>-96290791297104.813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25">
      <c r="G4481" s="459"/>
      <c r="H4481" s="459">
        <v>4474</v>
      </c>
      <c r="I4481" s="444">
        <f t="shared" ca="1" si="170"/>
        <v>-96290791297104.813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-401211630404.60339</v>
      </c>
      <c r="L4481" s="444">
        <f t="shared" ca="1" si="169"/>
        <v>-96692002927509.422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25">
      <c r="G4482" s="459"/>
      <c r="H4482" s="459">
        <v>4475</v>
      </c>
      <c r="I4482" s="444">
        <f t="shared" ca="1" si="170"/>
        <v>-96692002927509.422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-402883345531.28925</v>
      </c>
      <c r="L4482" s="444">
        <f t="shared" ca="1" si="169"/>
        <v>-97094886273040.719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25">
      <c r="G4483" s="459"/>
      <c r="H4483" s="459">
        <v>4476</v>
      </c>
      <c r="I4483" s="444">
        <f t="shared" ca="1" si="170"/>
        <v>-97094886273040.719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-404562026137.66968</v>
      </c>
      <c r="L4483" s="444">
        <f t="shared" ca="1" si="169"/>
        <v>-97499448299178.391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25">
      <c r="G4484" s="459"/>
      <c r="H4484" s="459">
        <v>4477</v>
      </c>
      <c r="I4484" s="444">
        <f t="shared" ca="1" si="170"/>
        <v>-97499448299178.391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-406247701246.5766</v>
      </c>
      <c r="L4484" s="444">
        <f t="shared" ca="1" si="169"/>
        <v>-97905696000424.969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25">
      <c r="G4485" s="459"/>
      <c r="H4485" s="459">
        <v>4478</v>
      </c>
      <c r="I4485" s="444">
        <f t="shared" ca="1" si="170"/>
        <v>-97905696000424.969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-407940400001.77069</v>
      </c>
      <c r="L4485" s="444">
        <f t="shared" ca="1" si="169"/>
        <v>-98313636400426.734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25">
      <c r="G4486" s="459"/>
      <c r="H4486" s="459">
        <v>4479</v>
      </c>
      <c r="I4486" s="444">
        <f t="shared" ca="1" si="170"/>
        <v>-98313636400426.734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-409640151668.4447</v>
      </c>
      <c r="L4486" s="444">
        <f t="shared" ca="1" si="169"/>
        <v>-98723276552095.172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25">
      <c r="G4487" s="459"/>
      <c r="H4487" s="459">
        <v>4480</v>
      </c>
      <c r="I4487" s="444">
        <f t="shared" ca="1" si="170"/>
        <v>-98723276552095.172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-411346985633.72986</v>
      </c>
      <c r="L4487" s="444">
        <f t="shared" ca="1" si="169"/>
        <v>-99134623537728.906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25">
      <c r="G4488" s="459"/>
      <c r="H4488" s="459">
        <v>4481</v>
      </c>
      <c r="I4488" s="444">
        <f t="shared" ca="1" si="170"/>
        <v>-99134623537728.906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-413060931407.2038</v>
      </c>
      <c r="L4488" s="444">
        <f t="shared" ca="1" si="169"/>
        <v>-99547684469136.109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25">
      <c r="G4489" s="459"/>
      <c r="H4489" s="459">
        <v>4482</v>
      </c>
      <c r="I4489" s="444">
        <f t="shared" ca="1" si="170"/>
        <v>-99547684469136.109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-414782018621.40045</v>
      </c>
      <c r="L4489" s="444">
        <f t="shared" ca="1" si="169"/>
        <v>-99962466487757.516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25">
      <c r="G4490" s="459"/>
      <c r="H4490" s="459">
        <v>4483</v>
      </c>
      <c r="I4490" s="444">
        <f t="shared" ca="1" si="170"/>
        <v>-99962466487757.516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-416510277032.323</v>
      </c>
      <c r="L4490" s="444">
        <f t="shared" ca="1" si="169"/>
        <v>-100378976764789.84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25">
      <c r="G4491" s="459"/>
      <c r="H4491" s="459">
        <v>4484</v>
      </c>
      <c r="I4491" s="444">
        <f t="shared" ca="1" si="170"/>
        <v>-100378976764789.84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-418245736519.9577</v>
      </c>
      <c r="L4491" s="444">
        <f t="shared" ca="1" si="169"/>
        <v>-100797222501309.8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25">
      <c r="G4492" s="459"/>
      <c r="H4492" s="459">
        <v>4485</v>
      </c>
      <c r="I4492" s="444">
        <f t="shared" ca="1" si="170"/>
        <v>-100797222501309.8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-419988427088.79083</v>
      </c>
      <c r="L4492" s="444">
        <f t="shared" ca="1" si="169"/>
        <v>-101217210928398.59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25">
      <c r="G4493" s="459"/>
      <c r="H4493" s="459">
        <v>4486</v>
      </c>
      <c r="I4493" s="444">
        <f t="shared" ca="1" si="170"/>
        <v>-101217210928398.59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-421738378868.32745</v>
      </c>
      <c r="L4493" s="444">
        <f t="shared" ca="1" si="169"/>
        <v>-101638949307266.92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25">
      <c r="G4494" s="459"/>
      <c r="H4494" s="459">
        <v>4487</v>
      </c>
      <c r="I4494" s="444">
        <f t="shared" ca="1" si="170"/>
        <v>-101638949307266.92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-423495622113.61218</v>
      </c>
      <c r="L4494" s="444">
        <f t="shared" ca="1" si="169"/>
        <v>-102062444929380.53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25">
      <c r="G4495" s="459"/>
      <c r="H4495" s="459">
        <v>4488</v>
      </c>
      <c r="I4495" s="444">
        <f t="shared" ca="1" si="170"/>
        <v>-102062444929380.53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-425260187205.7522</v>
      </c>
      <c r="L4495" s="444">
        <f t="shared" ca="1" si="169"/>
        <v>-102487705116586.28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25">
      <c r="G4496" s="459"/>
      <c r="H4496" s="459">
        <v>4489</v>
      </c>
      <c r="I4496" s="444">
        <f t="shared" ca="1" si="170"/>
        <v>-102487705116586.28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-427032104652.44281</v>
      </c>
      <c r="L4496" s="444">
        <f t="shared" ca="1" si="169"/>
        <v>-102914737221238.72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25">
      <c r="G4497" s="459"/>
      <c r="H4497" s="459">
        <v>4490</v>
      </c>
      <c r="I4497" s="444">
        <f t="shared" ca="1" si="170"/>
        <v>-102914737221238.72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-428811405088.49463</v>
      </c>
      <c r="L4497" s="444">
        <f t="shared" ca="1" si="169"/>
        <v>-103343548626327.22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25">
      <c r="G4498" s="459"/>
      <c r="H4498" s="459">
        <v>4491</v>
      </c>
      <c r="I4498" s="444">
        <f t="shared" ca="1" si="170"/>
        <v>-103343548626327.22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-430598119276.3634</v>
      </c>
      <c r="L4498" s="444">
        <f t="shared" ca="1" si="169"/>
        <v>-103774146745603.58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25">
      <c r="G4499" s="459"/>
      <c r="H4499" s="459">
        <v>4492</v>
      </c>
      <c r="I4499" s="444">
        <f t="shared" ca="1" si="170"/>
        <v>-103774146745603.58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-432392278106.68158</v>
      </c>
      <c r="L4499" s="444">
        <f t="shared" ca="1" si="169"/>
        <v>-104206539023710.27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25">
      <c r="G4500" s="459"/>
      <c r="H4500" s="459">
        <v>4493</v>
      </c>
      <c r="I4500" s="444">
        <f t="shared" ca="1" si="170"/>
        <v>-104206539023710.27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-434193912598.79279</v>
      </c>
      <c r="L4500" s="444">
        <f t="shared" ca="1" si="169"/>
        <v>-104640732936309.06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25">
      <c r="G4501" s="459"/>
      <c r="H4501" s="459">
        <v>4494</v>
      </c>
      <c r="I4501" s="444">
        <f t="shared" ca="1" si="170"/>
        <v>-104640732936309.06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-436003053901.28778</v>
      </c>
      <c r="L4501" s="444">
        <f t="shared" ca="1" si="169"/>
        <v>-105076735990210.34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25">
      <c r="G4502" s="459"/>
      <c r="H4502" s="459">
        <v>4495</v>
      </c>
      <c r="I4502" s="444">
        <f t="shared" ca="1" si="170"/>
        <v>-105076735990210.34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-437819733292.54309</v>
      </c>
      <c r="L4502" s="444">
        <f t="shared" ca="1" si="169"/>
        <v>-105514555723502.89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25">
      <c r="G4503" s="459"/>
      <c r="H4503" s="459">
        <v>4496</v>
      </c>
      <c r="I4503" s="444">
        <f t="shared" ca="1" si="170"/>
        <v>-105514555723502.89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-439643982181.26202</v>
      </c>
      <c r="L4503" s="444">
        <f t="shared" ca="1" si="169"/>
        <v>-105954199705684.16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25">
      <c r="G4504" s="459"/>
      <c r="H4504" s="459">
        <v>4497</v>
      </c>
      <c r="I4504" s="444">
        <f t="shared" ca="1" si="170"/>
        <v>-105954199705684.16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-441475832107.01733</v>
      </c>
      <c r="L4504" s="444">
        <f t="shared" ca="1" si="169"/>
        <v>-106395675537791.17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25">
      <c r="G4505" s="459"/>
      <c r="H4505" s="459">
        <v>4498</v>
      </c>
      <c r="I4505" s="444">
        <f t="shared" ca="1" si="170"/>
        <v>-106395675537791.17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-443315314740.79657</v>
      </c>
      <c r="L4505" s="444">
        <f t="shared" ca="1" si="169"/>
        <v>-106838990852531.97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25">
      <c r="G4506" s="459"/>
      <c r="H4506" s="459">
        <v>4499</v>
      </c>
      <c r="I4506" s="444">
        <f t="shared" ca="1" si="170"/>
        <v>-106838990852531.97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-445162461885.54987</v>
      </c>
      <c r="L4506" s="444">
        <f t="shared" ca="1" si="169"/>
        <v>-107284153314417.52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25">
      <c r="G4507" s="459"/>
      <c r="H4507" s="459">
        <v>4500</v>
      </c>
      <c r="I4507" s="444">
        <f t="shared" ca="1" si="170"/>
        <v>-107284153314417.52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-447017305476.73962</v>
      </c>
      <c r="L4507" s="444">
        <f t="shared" ca="1" si="169"/>
        <v>-107731170619894.25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25">
      <c r="G4508" s="459"/>
      <c r="H4508" s="459">
        <v>4501</v>
      </c>
      <c r="I4508" s="444">
        <f t="shared" ca="1" si="170"/>
        <v>-107731170619894.25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-448879877582.8927</v>
      </c>
      <c r="L4508" s="444">
        <f t="shared" ca="1" si="169"/>
        <v>-108180050497477.14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25">
      <c r="G4509" s="459"/>
      <c r="H4509" s="459">
        <v>4502</v>
      </c>
      <c r="I4509" s="444">
        <f t="shared" ca="1" si="170"/>
        <v>-108180050497477.14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-450750210406.15472</v>
      </c>
      <c r="L4509" s="444">
        <f t="shared" ca="1" si="169"/>
        <v>-108630800707883.3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25">
      <c r="G4510" s="459"/>
      <c r="H4510" s="459">
        <v>4503</v>
      </c>
      <c r="I4510" s="444">
        <f t="shared" ca="1" si="170"/>
        <v>-108630800707883.3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-452628336282.84705</v>
      </c>
      <c r="L4510" s="444">
        <f t="shared" ca="1" si="169"/>
        <v>-109083429044166.14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25">
      <c r="G4511" s="459"/>
      <c r="H4511" s="459">
        <v>4504</v>
      </c>
      <c r="I4511" s="444">
        <f t="shared" ca="1" si="170"/>
        <v>-109083429044166.14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-454514287684.02557</v>
      </c>
      <c r="L4511" s="444">
        <f t="shared" ca="1" si="169"/>
        <v>-109537943331850.17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25">
      <c r="G4512" s="459"/>
      <c r="H4512" s="459">
        <v>4505</v>
      </c>
      <c r="I4512" s="444">
        <f t="shared" ca="1" si="170"/>
        <v>-109537943331850.17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-456408097216.04236</v>
      </c>
      <c r="L4512" s="444">
        <f t="shared" ca="1" si="169"/>
        <v>-109994351429066.22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25">
      <c r="G4513" s="459"/>
      <c r="H4513" s="459">
        <v>4506</v>
      </c>
      <c r="I4513" s="444">
        <f t="shared" ca="1" si="170"/>
        <v>-109994351429066.22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-458309797621.10925</v>
      </c>
      <c r="L4513" s="444">
        <f t="shared" ca="1" si="169"/>
        <v>-110452661226687.33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25">
      <c r="G4514" s="459"/>
      <c r="H4514" s="459">
        <v>4507</v>
      </c>
      <c r="I4514" s="444">
        <f t="shared" ca="1" si="170"/>
        <v>-110452661226687.33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-460219421777.86383</v>
      </c>
      <c r="L4514" s="444">
        <f t="shared" ca="1" si="169"/>
        <v>-110912880648465.19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25">
      <c r="G4515" s="459"/>
      <c r="H4515" s="459">
        <v>4508</v>
      </c>
      <c r="I4515" s="444">
        <f t="shared" ca="1" si="170"/>
        <v>-110912880648465.19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-462137002701.93829</v>
      </c>
      <c r="L4515" s="444">
        <f t="shared" ca="1" si="169"/>
        <v>-111375017651167.13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25">
      <c r="G4516" s="459"/>
      <c r="H4516" s="459">
        <v>4509</v>
      </c>
      <c r="I4516" s="444">
        <f t="shared" ca="1" si="170"/>
        <v>-111375017651167.13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-464062573546.5296</v>
      </c>
      <c r="L4516" s="444">
        <f t="shared" ca="1" si="169"/>
        <v>-111839080224713.66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25">
      <c r="G4517" s="459"/>
      <c r="H4517" s="459">
        <v>4510</v>
      </c>
      <c r="I4517" s="444">
        <f t="shared" ca="1" si="170"/>
        <v>-111839080224713.66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-465996167602.97363</v>
      </c>
      <c r="L4517" s="444">
        <f t="shared" ca="1" si="169"/>
        <v>-112305076392316.63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25">
      <c r="G4518" s="459"/>
      <c r="H4518" s="459">
        <v>4511</v>
      </c>
      <c r="I4518" s="444">
        <f t="shared" ca="1" si="170"/>
        <v>-112305076392316.63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-467937818301.31934</v>
      </c>
      <c r="L4518" s="444">
        <f t="shared" ca="1" si="169"/>
        <v>-112773014210617.94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25">
      <c r="G4519" s="459"/>
      <c r="H4519" s="459">
        <v>4512</v>
      </c>
      <c r="I4519" s="444">
        <f t="shared" ca="1" si="170"/>
        <v>-112773014210617.94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-469887559210.90814</v>
      </c>
      <c r="L4519" s="444">
        <f t="shared" ca="1" si="169"/>
        <v>-113242901769828.84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25">
      <c r="G4520" s="459"/>
      <c r="H4520" s="459">
        <v>4513</v>
      </c>
      <c r="I4520" s="444">
        <f t="shared" ca="1" si="170"/>
        <v>-113242901769828.84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-471845424040.95355</v>
      </c>
      <c r="L4520" s="444">
        <f t="shared" ca="1" si="169"/>
        <v>-113714747193869.8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25">
      <c r="G4521" s="459"/>
      <c r="H4521" s="459">
        <v>4514</v>
      </c>
      <c r="I4521" s="444">
        <f t="shared" ca="1" si="170"/>
        <v>-113714747193869.8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-473811446641.12415</v>
      </c>
      <c r="L4521" s="444">
        <f t="shared" ca="1" si="169"/>
        <v>-114188558640510.92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25">
      <c r="G4522" s="459"/>
      <c r="H4522" s="459">
        <v>4515</v>
      </c>
      <c r="I4522" s="444">
        <f t="shared" ca="1" si="170"/>
        <v>-114188558640510.92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-475785661002.12885</v>
      </c>
      <c r="L4522" s="444">
        <f t="shared" ca="1" si="169"/>
        <v>-114664344301513.05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25">
      <c r="G4523" s="459"/>
      <c r="H4523" s="459">
        <v>4516</v>
      </c>
      <c r="I4523" s="444">
        <f t="shared" ca="1" si="170"/>
        <v>-114664344301513.05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-477768101256.30426</v>
      </c>
      <c r="L4523" s="444">
        <f t="shared" ca="1" si="169"/>
        <v>-115142112402769.34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25">
      <c r="G4524" s="459"/>
      <c r="H4524" s="459">
        <v>4517</v>
      </c>
      <c r="I4524" s="444">
        <f t="shared" ca="1" si="170"/>
        <v>-115142112402769.34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-479758801678.20563</v>
      </c>
      <c r="L4524" s="444">
        <f t="shared" ca="1" si="169"/>
        <v>-115621871204447.55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25">
      <c r="G4525" s="459"/>
      <c r="H4525" s="459">
        <v>4518</v>
      </c>
      <c r="I4525" s="444">
        <f t="shared" ca="1" si="170"/>
        <v>-115621871204447.55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-481757796685.19812</v>
      </c>
      <c r="L4525" s="444">
        <f t="shared" ca="1" si="169"/>
        <v>-116103629001132.75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25">
      <c r="G4526" s="459"/>
      <c r="H4526" s="459">
        <v>4519</v>
      </c>
      <c r="I4526" s="444">
        <f t="shared" ca="1" si="170"/>
        <v>-116103629001132.75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-483765120838.05316</v>
      </c>
      <c r="L4526" s="444">
        <f t="shared" ca="1" si="169"/>
        <v>-116587394121970.8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25">
      <c r="G4527" s="459"/>
      <c r="H4527" s="459">
        <v>4520</v>
      </c>
      <c r="I4527" s="444">
        <f t="shared" ca="1" si="170"/>
        <v>-116587394121970.8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-485780808841.54498</v>
      </c>
      <c r="L4527" s="444">
        <f t="shared" ca="1" si="169"/>
        <v>-117073174930812.34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25">
      <c r="G4528" s="459"/>
      <c r="H4528" s="459">
        <v>4521</v>
      </c>
      <c r="I4528" s="444">
        <f t="shared" ca="1" si="170"/>
        <v>-117073174930812.34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-487804895545.05145</v>
      </c>
      <c r="L4528" s="444">
        <f t="shared" ca="1" si="169"/>
        <v>-117560979826357.39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25">
      <c r="G4529" s="459"/>
      <c r="H4529" s="459">
        <v>4522</v>
      </c>
      <c r="I4529" s="444">
        <f t="shared" ca="1" si="170"/>
        <v>-117560979826357.39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-489837415943.15576</v>
      </c>
      <c r="L4529" s="444">
        <f t="shared" ca="1" si="169"/>
        <v>-118050817242300.55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25">
      <c r="G4530" s="459"/>
      <c r="H4530" s="459">
        <v>4523</v>
      </c>
      <c r="I4530" s="444">
        <f t="shared" ca="1" si="170"/>
        <v>-118050817242300.55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-491878405176.25232</v>
      </c>
      <c r="L4530" s="444">
        <f t="shared" ca="1" si="169"/>
        <v>-118542695647476.8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25">
      <c r="G4531" s="459"/>
      <c r="H4531" s="459">
        <v>4524</v>
      </c>
      <c r="I4531" s="444">
        <f t="shared" ca="1" si="170"/>
        <v>-118542695647476.8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-493927898531.15326</v>
      </c>
      <c r="L4531" s="444">
        <f t="shared" ca="1" si="169"/>
        <v>-119036623546007.95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25">
      <c r="G4532" s="459"/>
      <c r="H4532" s="459">
        <v>4525</v>
      </c>
      <c r="I4532" s="444">
        <f t="shared" ca="1" si="170"/>
        <v>-119036623546007.95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-495985931441.69977</v>
      </c>
      <c r="L4532" s="444">
        <f t="shared" ca="1" si="169"/>
        <v>-119532609477449.66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25">
      <c r="G4533" s="459"/>
      <c r="H4533" s="459">
        <v>4526</v>
      </c>
      <c r="I4533" s="444">
        <f t="shared" ca="1" si="170"/>
        <v>-119532609477449.66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-498052539489.37354</v>
      </c>
      <c r="L4533" s="444">
        <f t="shared" ca="1" si="169"/>
        <v>-120030662016939.03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25">
      <c r="G4534" s="459"/>
      <c r="H4534" s="459">
        <v>4527</v>
      </c>
      <c r="I4534" s="444">
        <f t="shared" ca="1" si="170"/>
        <v>-120030662016939.03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-500127758403.91254</v>
      </c>
      <c r="L4534" s="444">
        <f t="shared" ca="1" si="169"/>
        <v>-120530789775342.94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25">
      <c r="G4535" s="459"/>
      <c r="H4535" s="459">
        <v>4528</v>
      </c>
      <c r="I4535" s="444">
        <f t="shared" ca="1" si="170"/>
        <v>-120530789775342.94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-502211624063.92889</v>
      </c>
      <c r="L4535" s="444">
        <f t="shared" ca="1" si="169"/>
        <v>-121033001399406.86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25">
      <c r="G4536" s="459"/>
      <c r="H4536" s="459">
        <v>4529</v>
      </c>
      <c r="I4536" s="444">
        <f t="shared" ca="1" si="170"/>
        <v>-121033001399406.86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-504304172497.52856</v>
      </c>
      <c r="L4536" s="444">
        <f t="shared" ca="1" si="169"/>
        <v>-121537305571904.39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25">
      <c r="G4537" s="459"/>
      <c r="H4537" s="459">
        <v>4530</v>
      </c>
      <c r="I4537" s="444">
        <f t="shared" ca="1" si="170"/>
        <v>-121537305571904.39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-506405439882.93488</v>
      </c>
      <c r="L4537" s="444">
        <f t="shared" ca="1" si="169"/>
        <v>-122043711011787.33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25">
      <c r="G4538" s="459"/>
      <c r="H4538" s="459">
        <v>4531</v>
      </c>
      <c r="I4538" s="444">
        <f t="shared" ca="1" si="170"/>
        <v>-122043711011787.33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-508515462549.11383</v>
      </c>
      <c r="L4538" s="444">
        <f t="shared" ca="1" si="169"/>
        <v>-122552226474336.44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25">
      <c r="G4539" s="459"/>
      <c r="H4539" s="459">
        <v>4532</v>
      </c>
      <c r="I4539" s="444">
        <f t="shared" ca="1" si="170"/>
        <v>-122552226474336.44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-510634276976.40179</v>
      </c>
      <c r="L4539" s="444">
        <f t="shared" ca="1" si="169"/>
        <v>-123062860751312.84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25">
      <c r="G4540" s="459"/>
      <c r="H4540" s="459">
        <v>4533</v>
      </c>
      <c r="I4540" s="444">
        <f t="shared" ca="1" si="170"/>
        <v>-123062860751312.84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-512761919797.1369</v>
      </c>
      <c r="L4540" s="444">
        <f t="shared" ca="1" si="169"/>
        <v>-123575622671109.98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25">
      <c r="G4541" s="459"/>
      <c r="H4541" s="459">
        <v>4534</v>
      </c>
      <c r="I4541" s="444">
        <f t="shared" ca="1" si="170"/>
        <v>-123575622671109.98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-514898427796.29156</v>
      </c>
      <c r="L4541" s="444">
        <f t="shared" ca="1" si="169"/>
        <v>-124090521098906.28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25">
      <c r="G4542" s="459"/>
      <c r="H4542" s="459">
        <v>4535</v>
      </c>
      <c r="I4542" s="444">
        <f t="shared" ca="1" si="170"/>
        <v>-124090521098906.28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-517043837912.10944</v>
      </c>
      <c r="L4542" s="444">
        <f t="shared" ca="1" si="169"/>
        <v>-124607564936818.39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25">
      <c r="G4543" s="459"/>
      <c r="H4543" s="459">
        <v>4536</v>
      </c>
      <c r="I4543" s="444">
        <f t="shared" ca="1" si="170"/>
        <v>-124607564936818.39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-519198187236.74323</v>
      </c>
      <c r="L4543" s="444">
        <f t="shared" ca="1" si="169"/>
        <v>-125126763124055.14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25">
      <c r="G4544" s="459"/>
      <c r="H4544" s="459">
        <v>4537</v>
      </c>
      <c r="I4544" s="444">
        <f t="shared" ca="1" si="170"/>
        <v>-125126763124055.14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-521361513016.89648</v>
      </c>
      <c r="L4544" s="444">
        <f t="shared" ca="1" si="169"/>
        <v>-125648124637072.03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25">
      <c r="G4545" s="459"/>
      <c r="H4545" s="459">
        <v>4538</v>
      </c>
      <c r="I4545" s="444">
        <f t="shared" ca="1" si="170"/>
        <v>-125648124637072.03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-523533852654.4668</v>
      </c>
      <c r="L4545" s="444">
        <f t="shared" ca="1" si="169"/>
        <v>-126171658489726.5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25">
      <c r="G4546" s="459"/>
      <c r="H4546" s="459">
        <v>4539</v>
      </c>
      <c r="I4546" s="444">
        <f t="shared" ca="1" si="170"/>
        <v>-126171658489726.5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-525715243707.19379</v>
      </c>
      <c r="L4546" s="444">
        <f t="shared" ca="1" si="169"/>
        <v>-126697373733433.69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25">
      <c r="G4547" s="459"/>
      <c r="H4547" s="459">
        <v>4540</v>
      </c>
      <c r="I4547" s="444">
        <f t="shared" ca="1" si="170"/>
        <v>-126697373733433.69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-527905723889.30701</v>
      </c>
      <c r="L4547" s="444">
        <f t="shared" ca="1" si="169"/>
        <v>-127225279457323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25">
      <c r="G4548" s="459"/>
      <c r="H4548" s="459">
        <v>4541</v>
      </c>
      <c r="I4548" s="444">
        <f t="shared" ca="1" si="170"/>
        <v>-127225279457323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-530105331072.1792</v>
      </c>
      <c r="L4548" s="444">
        <f t="shared" ca="1" si="169"/>
        <v>-127755384788395.17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25">
      <c r="G4549" s="459"/>
      <c r="H4549" s="459">
        <v>4542</v>
      </c>
      <c r="I4549" s="444">
        <f t="shared" ca="1" si="170"/>
        <v>-127755384788395.17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-532314103284.97986</v>
      </c>
      <c r="L4549" s="444">
        <f t="shared" ca="1" si="169"/>
        <v>-128287698891680.16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25">
      <c r="G4550" s="459"/>
      <c r="H4550" s="459">
        <v>4543</v>
      </c>
      <c r="I4550" s="444">
        <f t="shared" ca="1" si="170"/>
        <v>-128287698891680.16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-534532078715.33405</v>
      </c>
      <c r="L4550" s="444">
        <f t="shared" ca="1" si="169"/>
        <v>-128822230970395.48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25">
      <c r="G4551" s="459"/>
      <c r="H4551" s="459">
        <v>4544</v>
      </c>
      <c r="I4551" s="444">
        <f t="shared" ca="1" si="170"/>
        <v>-128822230970395.48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-536759295709.9812</v>
      </c>
      <c r="L4551" s="444">
        <f t="shared" ca="1" si="169"/>
        <v>-129358990266105.47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25">
      <c r="G4552" s="459"/>
      <c r="H4552" s="459">
        <v>4545</v>
      </c>
      <c r="I4552" s="444">
        <f t="shared" ca="1" si="170"/>
        <v>-129358990266105.47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-538995792775.43945</v>
      </c>
      <c r="L4552" s="444">
        <f t="shared" ca="1" si="169"/>
        <v>-129897986058880.91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25">
      <c r="G4553" s="459"/>
      <c r="H4553" s="459">
        <v>4546</v>
      </c>
      <c r="I4553" s="444">
        <f t="shared" ca="1" si="170"/>
        <v>-129897986058880.91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-541241608578.67041</v>
      </c>
      <c r="L4553" s="444">
        <f t="shared" ca="1" si="169"/>
        <v>-130439227667459.58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25">
      <c r="G4554" s="459"/>
      <c r="H4554" s="459">
        <v>4547</v>
      </c>
      <c r="I4554" s="444">
        <f t="shared" ca="1" si="170"/>
        <v>-130439227667459.58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-543496781947.74829</v>
      </c>
      <c r="L4554" s="444">
        <f t="shared" ca="1" si="169"/>
        <v>-130982724449407.33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25">
      <c r="G4555" s="459"/>
      <c r="H4555" s="459">
        <v>4548</v>
      </c>
      <c r="I4555" s="444">
        <f t="shared" ca="1" si="170"/>
        <v>-130982724449407.33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-545761351872.53052</v>
      </c>
      <c r="L4555" s="444">
        <f t="shared" ca="1" si="169"/>
        <v>-131528485801279.86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25">
      <c r="G4556" s="459"/>
      <c r="H4556" s="459">
        <v>4549</v>
      </c>
      <c r="I4556" s="444">
        <f t="shared" ca="1" si="170"/>
        <v>-131528485801279.86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-548035357505.33276</v>
      </c>
      <c r="L4556" s="444">
        <f t="shared" ca="1" si="169"/>
        <v>-132076521158785.19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25">
      <c r="G4557" s="459"/>
      <c r="H4557" s="459">
        <v>4550</v>
      </c>
      <c r="I4557" s="444">
        <f t="shared" ca="1" si="170"/>
        <v>-132076521158785.19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-550318838161.60498</v>
      </c>
      <c r="L4557" s="444">
        <f t="shared" ca="1" si="169"/>
        <v>-132626839996946.8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25">
      <c r="G4558" s="459"/>
      <c r="H4558" s="459">
        <v>4551</v>
      </c>
      <c r="I4558" s="444">
        <f t="shared" ca="1" si="170"/>
        <v>-132626839996946.8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-552611833320.61169</v>
      </c>
      <c r="L4558" s="444">
        <f t="shared" ca="1" si="169"/>
        <v>-133179451830267.41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25">
      <c r="G4559" s="459"/>
      <c r="H4559" s="459">
        <v>4552</v>
      </c>
      <c r="I4559" s="444">
        <f t="shared" ca="1" si="170"/>
        <v>-133179451830267.41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-554914382626.11414</v>
      </c>
      <c r="L4559" s="444">
        <f t="shared" ca="1" si="169"/>
        <v>-133734366212893.52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25">
      <c r="G4560" s="459"/>
      <c r="H4560" s="459">
        <v>4553</v>
      </c>
      <c r="I4560" s="444">
        <f t="shared" ca="1" si="170"/>
        <v>-133734366212893.52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-557226525887.05627</v>
      </c>
      <c r="L4560" s="444">
        <f t="shared" ca="1" si="169"/>
        <v>-134291592738780.58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25">
      <c r="G4561" s="459"/>
      <c r="H4561" s="459">
        <v>4554</v>
      </c>
      <c r="I4561" s="444">
        <f t="shared" ca="1" si="170"/>
        <v>-134291592738780.58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-559548303078.25232</v>
      </c>
      <c r="L4561" s="444">
        <f t="shared" ca="1" si="169"/>
        <v>-134851141041858.83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25">
      <c r="G4562" s="459"/>
      <c r="H4562" s="459">
        <v>4555</v>
      </c>
      <c r="I4562" s="444">
        <f t="shared" ca="1" si="170"/>
        <v>-134851141041858.83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-561879754341.07849</v>
      </c>
      <c r="L4562" s="444">
        <f t="shared" ca="1" si="169"/>
        <v>-135413020796199.91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25">
      <c r="G4563" s="459"/>
      <c r="H4563" s="459">
        <v>4556</v>
      </c>
      <c r="I4563" s="444">
        <f t="shared" ca="1" si="170"/>
        <v>-135413020796199.91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-564220919984.16626</v>
      </c>
      <c r="L4563" s="444">
        <f t="shared" ca="1" si="169"/>
        <v>-135977241716184.08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25">
      <c r="G4564" s="459"/>
      <c r="H4564" s="459">
        <v>4557</v>
      </c>
      <c r="I4564" s="444">
        <f t="shared" ca="1" si="170"/>
        <v>-135977241716184.08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-566571840484.10034</v>
      </c>
      <c r="L4564" s="444">
        <f t="shared" ca="1" si="169"/>
        <v>-136543813556668.17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25">
      <c r="G4565" s="459"/>
      <c r="H4565" s="459">
        <v>4558</v>
      </c>
      <c r="I4565" s="444">
        <f t="shared" ca="1" si="170"/>
        <v>-136543813556668.17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-568932556486.11731</v>
      </c>
      <c r="L4565" s="444">
        <f t="shared" ca="1" si="169"/>
        <v>-137112746113154.3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25">
      <c r="G4566" s="459"/>
      <c r="H4566" s="459">
        <v>4559</v>
      </c>
      <c r="I4566" s="444">
        <f t="shared" ca="1" si="170"/>
        <v>-137112746113154.3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-571303108804.80945</v>
      </c>
      <c r="L4566" s="444">
        <f t="shared" ca="1" si="169"/>
        <v>-137684049221959.11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25">
      <c r="G4567" s="459"/>
      <c r="H4567" s="459">
        <v>4560</v>
      </c>
      <c r="I4567" s="444">
        <f t="shared" ca="1" si="170"/>
        <v>-137684049221959.11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-573683538424.82971</v>
      </c>
      <c r="L4567" s="444">
        <f t="shared" ca="1" si="169"/>
        <v>-138257732760383.94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25">
      <c r="G4568" s="459"/>
      <c r="H4568" s="459">
        <v>4561</v>
      </c>
      <c r="I4568" s="444">
        <f t="shared" ca="1" si="170"/>
        <v>-138257732760383.94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-576073886501.59973</v>
      </c>
      <c r="L4568" s="444">
        <f t="shared" ca="1" si="169"/>
        <v>-138833806646885.53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25">
      <c r="G4569" s="459"/>
      <c r="H4569" s="459">
        <v>4562</v>
      </c>
      <c r="I4569" s="444">
        <f t="shared" ca="1" si="170"/>
        <v>-138833806646885.53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-578474194362.02307</v>
      </c>
      <c r="L4569" s="444">
        <f t="shared" ca="1" si="169"/>
        <v>-139412280841247.55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25">
      <c r="G4570" s="459"/>
      <c r="H4570" s="459">
        <v>4563</v>
      </c>
      <c r="I4570" s="444">
        <f t="shared" ca="1" si="170"/>
        <v>-139412280841247.55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-580884503505.19812</v>
      </c>
      <c r="L4570" s="444">
        <f t="shared" ca="1" si="169"/>
        <v>-139993165344752.75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25">
      <c r="G4571" s="459"/>
      <c r="H4571" s="459">
        <v>4564</v>
      </c>
      <c r="I4571" s="444">
        <f t="shared" ca="1" si="170"/>
        <v>-139993165344752.75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-583304855603.13647</v>
      </c>
      <c r="L4571" s="444">
        <f t="shared" ca="1" si="169"/>
        <v>-140576470200355.89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25">
      <c r="G4572" s="459"/>
      <c r="H4572" s="459">
        <v>4565</v>
      </c>
      <c r="I4572" s="444">
        <f t="shared" ca="1" si="170"/>
        <v>-140576470200355.89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-585735292501.48279</v>
      </c>
      <c r="L4572" s="444">
        <f t="shared" ca="1" si="169"/>
        <v>-141162205492857.38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25">
      <c r="G4573" s="459"/>
      <c r="H4573" s="459">
        <v>4566</v>
      </c>
      <c r="I4573" s="444">
        <f t="shared" ca="1" si="170"/>
        <v>-141162205492857.38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-588175856220.23901</v>
      </c>
      <c r="L4573" s="444">
        <f t="shared" ca="1" si="169"/>
        <v>-141750381349077.63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25">
      <c r="G4574" s="459"/>
      <c r="H4574" s="459">
        <v>4567</v>
      </c>
      <c r="I4574" s="444">
        <f t="shared" ca="1" si="170"/>
        <v>-141750381349077.63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-590626588954.49011</v>
      </c>
      <c r="L4574" s="444">
        <f t="shared" ca="1" si="169"/>
        <v>-142341007938032.13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25">
      <c r="G4575" s="459"/>
      <c r="H4575" s="459">
        <v>4568</v>
      </c>
      <c r="I4575" s="444">
        <f t="shared" ca="1" si="170"/>
        <v>-142341007938032.13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-593087533075.13379</v>
      </c>
      <c r="L4575" s="444">
        <f t="shared" ca="1" si="169"/>
        <v>-142934095471107.25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25">
      <c r="G4576" s="459"/>
      <c r="H4576" s="459">
        <v>4569</v>
      </c>
      <c r="I4576" s="444">
        <f t="shared" ca="1" si="170"/>
        <v>-142934095471107.25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-595558731129.61353</v>
      </c>
      <c r="L4576" s="444">
        <f t="shared" ca="1" si="169"/>
        <v>-143529654202236.88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25">
      <c r="G4577" s="459"/>
      <c r="H4577" s="459">
        <v>4570</v>
      </c>
      <c r="I4577" s="444">
        <f t="shared" ca="1" si="170"/>
        <v>-143529654202236.88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-598040225842.65369</v>
      </c>
      <c r="L4577" s="444">
        <f t="shared" ca="1" si="169"/>
        <v>-144127694428079.53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25">
      <c r="G4578" s="459"/>
      <c r="H4578" s="459">
        <v>4571</v>
      </c>
      <c r="I4578" s="444">
        <f t="shared" ca="1" si="170"/>
        <v>-144127694428079.53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-600532060116.99805</v>
      </c>
      <c r="L4578" s="444">
        <f t="shared" ca="1" si="169"/>
        <v>-144728226488196.53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25">
      <c r="G4579" s="459"/>
      <c r="H4579" s="459">
        <v>4572</v>
      </c>
      <c r="I4579" s="444">
        <f t="shared" ca="1" si="170"/>
        <v>-144728226488196.53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-603034277034.15222</v>
      </c>
      <c r="L4579" s="444">
        <f t="shared" ca="1" si="169"/>
        <v>-145331260765230.69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25">
      <c r="G4580" s="459"/>
      <c r="H4580" s="459">
        <v>4573</v>
      </c>
      <c r="I4580" s="444">
        <f t="shared" ca="1" si="170"/>
        <v>-145331260765230.69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-605546919855.12781</v>
      </c>
      <c r="L4580" s="444">
        <f t="shared" ca="1" si="169"/>
        <v>-145936807685085.81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25">
      <c r="G4581" s="459"/>
      <c r="H4581" s="459">
        <v>4574</v>
      </c>
      <c r="I4581" s="444">
        <f t="shared" ca="1" si="170"/>
        <v>-145936807685085.81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-608070032021.19092</v>
      </c>
      <c r="L4581" s="444">
        <f t="shared" ca="1" si="169"/>
        <v>-146544877717107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25">
      <c r="G4582" s="459"/>
      <c r="H4582" s="459">
        <v>4575</v>
      </c>
      <c r="I4582" s="444">
        <f t="shared" ca="1" si="170"/>
        <v>-146544877717107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-610603657154.61255</v>
      </c>
      <c r="L4582" s="444">
        <f t="shared" ca="1" si="169"/>
        <v>-147155481374261.63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25">
      <c r="G4583" s="459"/>
      <c r="H4583" s="459">
        <v>4576</v>
      </c>
      <c r="I4583" s="444">
        <f t="shared" ca="1" si="170"/>
        <v>-147155481374261.63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-613147839059.42346</v>
      </c>
      <c r="L4583" s="444">
        <f t="shared" ca="1" si="169"/>
        <v>-147768629213321.06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25">
      <c r="G4584" s="459"/>
      <c r="H4584" s="459">
        <v>4577</v>
      </c>
      <c r="I4584" s="444">
        <f t="shared" ca="1" si="170"/>
        <v>-147768629213321.06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-615702621722.17114</v>
      </c>
      <c r="L4584" s="444">
        <f t="shared" ca="1" si="169"/>
        <v>-148384331835043.22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25">
      <c r="G4585" s="459"/>
      <c r="H4585" s="459">
        <v>4578</v>
      </c>
      <c r="I4585" s="444">
        <f t="shared" ca="1" si="170"/>
        <v>-148384331835043.22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-618268049312.68005</v>
      </c>
      <c r="L4585" s="444">
        <f t="shared" ca="1" si="169"/>
        <v>-149002599884355.91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25">
      <c r="G4586" s="459"/>
      <c r="H4586" s="459">
        <v>4579</v>
      </c>
      <c r="I4586" s="444">
        <f t="shared" ca="1" si="170"/>
        <v>-149002599884355.91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-620844166184.81628</v>
      </c>
      <c r="L4586" s="444">
        <f t="shared" ca="1" si="169"/>
        <v>-149623444050540.72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25">
      <c r="G4587" s="459"/>
      <c r="H4587" s="459">
        <v>4580</v>
      </c>
      <c r="I4587" s="444">
        <f t="shared" ca="1" si="170"/>
        <v>-149623444050540.72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-623431016877.25293</v>
      </c>
      <c r="L4587" s="444">
        <f t="shared" ca="1" si="169"/>
        <v>-150246875067417.97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25">
      <c r="G4588" s="459"/>
      <c r="H4588" s="459">
        <v>4581</v>
      </c>
      <c r="I4588" s="444">
        <f t="shared" ca="1" si="170"/>
        <v>-150246875067417.97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-626028646114.24158</v>
      </c>
      <c r="L4588" s="444">
        <f t="shared" ca="1" si="169"/>
        <v>-150872903713532.22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25">
      <c r="G4589" s="459"/>
      <c r="H4589" s="459">
        <v>4582</v>
      </c>
      <c r="I4589" s="444">
        <f t="shared" ca="1" si="170"/>
        <v>-150872903713532.22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-628637098806.38428</v>
      </c>
      <c r="L4589" s="444">
        <f t="shared" ca="1" si="169"/>
        <v>-151501540812338.59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25">
      <c r="G4590" s="459"/>
      <c r="H4590" s="459">
        <v>4583</v>
      </c>
      <c r="I4590" s="444">
        <f t="shared" ca="1" si="170"/>
        <v>-151501540812338.59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-631256420051.41077</v>
      </c>
      <c r="L4590" s="444">
        <f t="shared" ca="1" si="169"/>
        <v>-152132797232390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25">
      <c r="G4591" s="459"/>
      <c r="H4591" s="459">
        <v>4584</v>
      </c>
      <c r="I4591" s="444">
        <f t="shared" ca="1" si="170"/>
        <v>-152132797232390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-633886655134.95837</v>
      </c>
      <c r="L4591" s="444">
        <f t="shared" ca="1" si="169"/>
        <v>-152766683887524.97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25">
      <c r="G4592" s="459"/>
      <c r="H4592" s="459">
        <v>4585</v>
      </c>
      <c r="I4592" s="444">
        <f t="shared" ca="1" si="170"/>
        <v>-152766683887524.97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-636527849531.354</v>
      </c>
      <c r="L4592" s="444">
        <f t="shared" ca="1" si="169"/>
        <v>-153403211737056.31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25">
      <c r="G4593" s="459"/>
      <c r="H4593" s="459">
        <v>4586</v>
      </c>
      <c r="I4593" s="444">
        <f t="shared" ca="1" si="170"/>
        <v>-153403211737056.31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-639180048904.40125</v>
      </c>
      <c r="L4593" s="444">
        <f t="shared" ca="1" si="169"/>
        <v>-154042391785960.72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25">
      <c r="G4594" s="459"/>
      <c r="H4594" s="459">
        <v>4587</v>
      </c>
      <c r="I4594" s="444">
        <f t="shared" ca="1" si="170"/>
        <v>-154042391785960.72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-641843299108.16968</v>
      </c>
      <c r="L4594" s="444">
        <f t="shared" ca="1" si="169"/>
        <v>-154684235085068.88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25">
      <c r="G4595" s="459"/>
      <c r="H4595" s="459">
        <v>4588</v>
      </c>
      <c r="I4595" s="444">
        <f t="shared" ca="1" si="170"/>
        <v>-154684235085068.88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-644517646187.78699</v>
      </c>
      <c r="L4595" s="444">
        <f t="shared" ca="1" si="169"/>
        <v>-155328752731256.66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25">
      <c r="G4596" s="459"/>
      <c r="H4596" s="459">
        <v>4589</v>
      </c>
      <c r="I4596" s="444">
        <f t="shared" ca="1" si="170"/>
        <v>-155328752731256.66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-647203136380.23608</v>
      </c>
      <c r="L4596" s="444">
        <f t="shared" ca="1" si="169"/>
        <v>-155975955867636.91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25">
      <c r="G4597" s="459"/>
      <c r="H4597" s="459">
        <v>4590</v>
      </c>
      <c r="I4597" s="444">
        <f t="shared" ca="1" si="170"/>
        <v>-155975955867636.91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-649899816115.15381</v>
      </c>
      <c r="L4597" s="444">
        <f t="shared" ca="1" si="169"/>
        <v>-156625855683752.06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25">
      <c r="G4598" s="459"/>
      <c r="H4598" s="459">
        <v>4591</v>
      </c>
      <c r="I4598" s="444">
        <f t="shared" ca="1" si="170"/>
        <v>-156625855683752.06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-652607732015.63354</v>
      </c>
      <c r="L4598" s="444">
        <f t="shared" ref="L4598:L4852" ca="1" si="174">I4598-J4598+K4598</f>
        <v>-157278463415767.69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25">
      <c r="G4599" s="459"/>
      <c r="H4599" s="459">
        <v>4592</v>
      </c>
      <c r="I4599" s="444">
        <f t="shared" ref="I4599:I4853" ca="1" si="175">L4598</f>
        <v>-157278463415767.69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-655326930899.03198</v>
      </c>
      <c r="L4599" s="444">
        <f t="shared" ca="1" si="174"/>
        <v>-157933790346666.72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25">
      <c r="G4600" s="459"/>
      <c r="H4600" s="459">
        <v>4593</v>
      </c>
      <c r="I4600" s="444">
        <f t="shared" ca="1" si="175"/>
        <v>-157933790346666.72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-658057459777.77795</v>
      </c>
      <c r="L4600" s="444">
        <f t="shared" ca="1" si="174"/>
        <v>-158591847806444.5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25">
      <c r="G4601" s="459"/>
      <c r="H4601" s="459">
        <v>4594</v>
      </c>
      <c r="I4601" s="444">
        <f t="shared" ca="1" si="175"/>
        <v>-158591847806444.5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-660799365860.18542</v>
      </c>
      <c r="L4601" s="444">
        <f t="shared" ca="1" si="174"/>
        <v>-159252647172304.69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25">
      <c r="G4602" s="459"/>
      <c r="H4602" s="459">
        <v>4595</v>
      </c>
      <c r="I4602" s="444">
        <f t="shared" ca="1" si="175"/>
        <v>-159252647172304.69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-663552696551.26953</v>
      </c>
      <c r="L4602" s="444">
        <f t="shared" ca="1" si="174"/>
        <v>-159916199868855.97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25">
      <c r="G4603" s="459"/>
      <c r="H4603" s="459">
        <v>4596</v>
      </c>
      <c r="I4603" s="444">
        <f t="shared" ca="1" si="175"/>
        <v>-159916199868855.97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-666317499453.56653</v>
      </c>
      <c r="L4603" s="444">
        <f t="shared" ca="1" si="174"/>
        <v>-160582517368309.53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25">
      <c r="G4604" s="459"/>
      <c r="H4604" s="459">
        <v>4597</v>
      </c>
      <c r="I4604" s="444">
        <f t="shared" ca="1" si="175"/>
        <v>-160582517368309.53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-669093822367.95642</v>
      </c>
      <c r="L4604" s="444">
        <f t="shared" ca="1" si="174"/>
        <v>-161251611190677.5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25">
      <c r="G4605" s="459"/>
      <c r="H4605" s="459">
        <v>4598</v>
      </c>
      <c r="I4605" s="444">
        <f t="shared" ca="1" si="175"/>
        <v>-161251611190677.5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-671881713294.48962</v>
      </c>
      <c r="L4605" s="444">
        <f t="shared" ca="1" si="174"/>
        <v>-161923492903972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25">
      <c r="G4606" s="459"/>
      <c r="H4606" s="459">
        <v>4599</v>
      </c>
      <c r="I4606" s="444">
        <f t="shared" ca="1" si="175"/>
        <v>-161923492903972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-674681220433.21667</v>
      </c>
      <c r="L4606" s="444">
        <f t="shared" ca="1" si="174"/>
        <v>-162598174124405.22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25">
      <c r="G4607" s="459"/>
      <c r="H4607" s="459">
        <v>4600</v>
      </c>
      <c r="I4607" s="444">
        <f t="shared" ca="1" si="175"/>
        <v>-162598174124405.22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-677492392185.02173</v>
      </c>
      <c r="L4607" s="444">
        <f t="shared" ca="1" si="174"/>
        <v>-163275666516590.25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25">
      <c r="G4608" s="459"/>
      <c r="H4608" s="459">
        <v>4601</v>
      </c>
      <c r="I4608" s="444">
        <f t="shared" ca="1" si="175"/>
        <v>-163275666516590.25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-680315277152.45935</v>
      </c>
      <c r="L4608" s="444">
        <f t="shared" ca="1" si="174"/>
        <v>-163955981793742.72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25">
      <c r="G4609" s="459"/>
      <c r="H4609" s="459">
        <v>4602</v>
      </c>
      <c r="I4609" s="444">
        <f t="shared" ca="1" si="175"/>
        <v>-163955981793742.72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-683149924140.5946</v>
      </c>
      <c r="L4609" s="444">
        <f t="shared" ca="1" si="174"/>
        <v>-164639131717883.31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25">
      <c r="G4610" s="459"/>
      <c r="H4610" s="459">
        <v>4603</v>
      </c>
      <c r="I4610" s="444">
        <f t="shared" ca="1" si="175"/>
        <v>-164639131717883.31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-685996382157.84717</v>
      </c>
      <c r="L4610" s="444">
        <f t="shared" ca="1" si="174"/>
        <v>-165325128100041.16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25">
      <c r="G4611" s="459"/>
      <c r="H4611" s="459">
        <v>4604</v>
      </c>
      <c r="I4611" s="444">
        <f t="shared" ca="1" si="175"/>
        <v>-165325128100041.16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-688854700416.83813</v>
      </c>
      <c r="L4611" s="444">
        <f t="shared" ca="1" si="174"/>
        <v>-166013982800458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25">
      <c r="G4612" s="459"/>
      <c r="H4612" s="459">
        <v>4605</v>
      </c>
      <c r="I4612" s="444">
        <f t="shared" ca="1" si="175"/>
        <v>-166013982800458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-691724928335.2417</v>
      </c>
      <c r="L4612" s="444">
        <f t="shared" ca="1" si="174"/>
        <v>-166705707728793.25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25">
      <c r="G4613" s="459"/>
      <c r="H4613" s="459">
        <v>4606</v>
      </c>
      <c r="I4613" s="444">
        <f t="shared" ca="1" si="175"/>
        <v>-166705707728793.25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-694607115536.63855</v>
      </c>
      <c r="L4613" s="444">
        <f t="shared" ca="1" si="174"/>
        <v>-167400314844329.88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25">
      <c r="G4614" s="459"/>
      <c r="H4614" s="459">
        <v>4607</v>
      </c>
      <c r="I4614" s="444">
        <f t="shared" ca="1" si="175"/>
        <v>-167400314844329.88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-697501311851.37451</v>
      </c>
      <c r="L4614" s="444">
        <f t="shared" ca="1" si="174"/>
        <v>-168097816156181.25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25">
      <c r="G4615" s="459"/>
      <c r="H4615" s="459">
        <v>4608</v>
      </c>
      <c r="I4615" s="444">
        <f t="shared" ca="1" si="175"/>
        <v>-168097816156181.25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-700407567317.42188</v>
      </c>
      <c r="L4615" s="444">
        <f t="shared" ca="1" si="174"/>
        <v>-168798223723498.69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25">
      <c r="G4616" s="459"/>
      <c r="H4616" s="459">
        <v>4609</v>
      </c>
      <c r="I4616" s="444">
        <f t="shared" ca="1" si="175"/>
        <v>-168798223723498.69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-703325932181.24451</v>
      </c>
      <c r="L4616" s="444">
        <f t="shared" ca="1" si="174"/>
        <v>-169501549655679.94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25">
      <c r="G4617" s="459"/>
      <c r="H4617" s="459">
        <v>4610</v>
      </c>
      <c r="I4617" s="444">
        <f t="shared" ca="1" si="175"/>
        <v>-169501549655679.94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-706256456898.66638</v>
      </c>
      <c r="L4617" s="444">
        <f t="shared" ca="1" si="174"/>
        <v>-170207806112578.59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25">
      <c r="G4618" s="459"/>
      <c r="H4618" s="459">
        <v>4611</v>
      </c>
      <c r="I4618" s="444">
        <f t="shared" ca="1" si="175"/>
        <v>-170207806112578.59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-709199192135.74414</v>
      </c>
      <c r="L4618" s="444">
        <f t="shared" ca="1" si="174"/>
        <v>-170917005304714.34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25">
      <c r="G4619" s="459"/>
      <c r="H4619" s="459">
        <v>4612</v>
      </c>
      <c r="I4619" s="444">
        <f t="shared" ca="1" si="175"/>
        <v>-170917005304714.34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-712154188769.64307</v>
      </c>
      <c r="L4619" s="444">
        <f t="shared" ca="1" si="174"/>
        <v>-171629159493484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25">
      <c r="G4620" s="459"/>
      <c r="H4620" s="459">
        <v>4613</v>
      </c>
      <c r="I4620" s="444">
        <f t="shared" ca="1" si="175"/>
        <v>-171629159493484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-715121497889.5166</v>
      </c>
      <c r="L4620" s="444">
        <f t="shared" ca="1" si="174"/>
        <v>-172344280991373.53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25">
      <c r="G4621" s="459"/>
      <c r="H4621" s="459">
        <v>4614</v>
      </c>
      <c r="I4621" s="444">
        <f t="shared" ca="1" si="175"/>
        <v>-172344280991373.53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-718101170797.38965</v>
      </c>
      <c r="L4621" s="444">
        <f t="shared" ca="1" si="174"/>
        <v>-173062382162170.91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25">
      <c r="G4622" s="459"/>
      <c r="H4622" s="459">
        <v>4615</v>
      </c>
      <c r="I4622" s="444">
        <f t="shared" ca="1" si="175"/>
        <v>-173062382162170.91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-721093259009.04541</v>
      </c>
      <c r="L4622" s="444">
        <f t="shared" ca="1" si="174"/>
        <v>-173783475421179.94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25">
      <c r="G4623" s="459"/>
      <c r="H4623" s="459">
        <v>4616</v>
      </c>
      <c r="I4623" s="444">
        <f t="shared" ca="1" si="175"/>
        <v>-173783475421179.94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-724097814254.91638</v>
      </c>
      <c r="L4623" s="444">
        <f t="shared" ca="1" si="174"/>
        <v>-174507573235434.84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25">
      <c r="G4624" s="459"/>
      <c r="H4624" s="459">
        <v>4617</v>
      </c>
      <c r="I4624" s="444">
        <f t="shared" ca="1" si="175"/>
        <v>-174507573235434.84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-727114888480.97852</v>
      </c>
      <c r="L4624" s="444">
        <f t="shared" ca="1" si="174"/>
        <v>-175234688123915.81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25">
      <c r="G4625" s="459"/>
      <c r="H4625" s="459">
        <v>4618</v>
      </c>
      <c r="I4625" s="444">
        <f t="shared" ca="1" si="175"/>
        <v>-175234688123915.81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-730144533849.64917</v>
      </c>
      <c r="L4625" s="444">
        <f t="shared" ca="1" si="174"/>
        <v>-175964832657765.47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25">
      <c r="G4626" s="459"/>
      <c r="H4626" s="459">
        <v>4619</v>
      </c>
      <c r="I4626" s="444">
        <f t="shared" ca="1" si="175"/>
        <v>-175964832657765.47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-733186802740.68945</v>
      </c>
      <c r="L4626" s="444">
        <f t="shared" ca="1" si="174"/>
        <v>-176698019460506.16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25">
      <c r="G4627" s="459"/>
      <c r="H4627" s="459">
        <v>4620</v>
      </c>
      <c r="I4627" s="444">
        <f t="shared" ca="1" si="175"/>
        <v>-176698019460506.16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-736241747752.10901</v>
      </c>
      <c r="L4627" s="444">
        <f t="shared" ca="1" si="174"/>
        <v>-177434261208258.25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25">
      <c r="G4628" s="459"/>
      <c r="H4628" s="459">
        <v>4621</v>
      </c>
      <c r="I4628" s="444">
        <f t="shared" ca="1" si="175"/>
        <v>-177434261208258.25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-739309421701.07605</v>
      </c>
      <c r="L4628" s="444">
        <f t="shared" ca="1" si="174"/>
        <v>-178173570629959.31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25">
      <c r="G4629" s="459"/>
      <c r="H4629" s="459">
        <v>4622</v>
      </c>
      <c r="I4629" s="444">
        <f t="shared" ca="1" si="175"/>
        <v>-178173570629959.31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-742389877624.83044</v>
      </c>
      <c r="L4629" s="444">
        <f t="shared" ca="1" si="174"/>
        <v>-178915960507584.16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25">
      <c r="G4630" s="459"/>
      <c r="H4630" s="459">
        <v>4623</v>
      </c>
      <c r="I4630" s="444">
        <f t="shared" ca="1" si="175"/>
        <v>-178915960507584.16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-745483168781.60059</v>
      </c>
      <c r="L4630" s="444">
        <f t="shared" ca="1" si="174"/>
        <v>-179661443676365.75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25">
      <c r="G4631" s="459"/>
      <c r="H4631" s="459">
        <v>4624</v>
      </c>
      <c r="I4631" s="444">
        <f t="shared" ca="1" si="175"/>
        <v>-179661443676365.75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-748589348651.52393</v>
      </c>
      <c r="L4631" s="444">
        <f t="shared" ca="1" si="174"/>
        <v>-180410033025017.28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25">
      <c r="G4632" s="459"/>
      <c r="H4632" s="459">
        <v>4625</v>
      </c>
      <c r="I4632" s="444">
        <f t="shared" ca="1" si="175"/>
        <v>-180410033025017.28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-751708470937.57202</v>
      </c>
      <c r="L4632" s="444">
        <f t="shared" ca="1" si="174"/>
        <v>-181161741495954.84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25">
      <c r="G4633" s="459"/>
      <c r="H4633" s="459">
        <v>4626</v>
      </c>
      <c r="I4633" s="444">
        <f t="shared" ca="1" si="175"/>
        <v>-181161741495954.84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-754840589566.47852</v>
      </c>
      <c r="L4633" s="444">
        <f t="shared" ca="1" si="174"/>
        <v>-181916582085521.31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25">
      <c r="G4634" s="459"/>
      <c r="H4634" s="459">
        <v>4627</v>
      </c>
      <c r="I4634" s="444">
        <f t="shared" ca="1" si="175"/>
        <v>-181916582085521.31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-757985758689.67212</v>
      </c>
      <c r="L4634" s="444">
        <f t="shared" ca="1" si="174"/>
        <v>-182674567844211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25">
      <c r="G4635" s="459"/>
      <c r="H4635" s="459">
        <v>4628</v>
      </c>
      <c r="I4635" s="444">
        <f t="shared" ca="1" si="175"/>
        <v>-182674567844211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-761144032684.21252</v>
      </c>
      <c r="L4635" s="444">
        <f t="shared" ca="1" si="174"/>
        <v>-183435711876895.22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25">
      <c r="G4636" s="459"/>
      <c r="H4636" s="459">
        <v>4629</v>
      </c>
      <c r="I4636" s="444">
        <f t="shared" ca="1" si="175"/>
        <v>-183435711876895.22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-764315466153.7301</v>
      </c>
      <c r="L4636" s="444">
        <f t="shared" ca="1" si="174"/>
        <v>-184200027343048.94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25">
      <c r="G4637" s="459"/>
      <c r="H4637" s="459">
        <v>4630</v>
      </c>
      <c r="I4637" s="444">
        <f t="shared" ca="1" si="175"/>
        <v>-184200027343048.94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-767500113929.37061</v>
      </c>
      <c r="L4637" s="444">
        <f t="shared" ca="1" si="174"/>
        <v>-184967527456978.31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25">
      <c r="G4638" s="459"/>
      <c r="H4638" s="459">
        <v>4631</v>
      </c>
      <c r="I4638" s="444">
        <f t="shared" ca="1" si="175"/>
        <v>-184967527456978.31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-770698031070.74292</v>
      </c>
      <c r="L4638" s="444">
        <f t="shared" ca="1" si="174"/>
        <v>-185738225488049.06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25">
      <c r="G4639" s="459"/>
      <c r="H4639" s="459">
        <v>4632</v>
      </c>
      <c r="I4639" s="444">
        <f t="shared" ca="1" si="175"/>
        <v>-185738225488049.06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-773909272866.87109</v>
      </c>
      <c r="L4639" s="444">
        <f t="shared" ca="1" si="174"/>
        <v>-186512134760915.94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25">
      <c r="G4640" s="459"/>
      <c r="H4640" s="459">
        <v>4633</v>
      </c>
      <c r="I4640" s="444">
        <f t="shared" ca="1" si="175"/>
        <v>-186512134760915.94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-777133894837.14978</v>
      </c>
      <c r="L4640" s="444">
        <f t="shared" ca="1" si="174"/>
        <v>-187289268655753.09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25">
      <c r="G4641" s="459"/>
      <c r="H4641" s="459">
        <v>4634</v>
      </c>
      <c r="I4641" s="444">
        <f t="shared" ca="1" si="175"/>
        <v>-187289268655753.09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-780371952732.30457</v>
      </c>
      <c r="L4641" s="444">
        <f t="shared" ca="1" si="174"/>
        <v>-188069640608485.41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25">
      <c r="G4642" s="459"/>
      <c r="H4642" s="459">
        <v>4635</v>
      </c>
      <c r="I4642" s="444">
        <f t="shared" ca="1" si="175"/>
        <v>-188069640608485.41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-783623502535.35583</v>
      </c>
      <c r="L4642" s="444">
        <f t="shared" ca="1" si="174"/>
        <v>-188853264111020.75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25">
      <c r="G4643" s="459"/>
      <c r="H4643" s="459">
        <v>4636</v>
      </c>
      <c r="I4643" s="444">
        <f t="shared" ca="1" si="175"/>
        <v>-188853264111020.75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-786888600462.58643</v>
      </c>
      <c r="L4643" s="444">
        <f t="shared" ca="1" si="174"/>
        <v>-189640152711483.34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25">
      <c r="G4644" s="459"/>
      <c r="H4644" s="459">
        <v>4637</v>
      </c>
      <c r="I4644" s="444">
        <f t="shared" ca="1" si="175"/>
        <v>-189640152711483.34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-790167302964.51392</v>
      </c>
      <c r="L4644" s="444">
        <f t="shared" ca="1" si="174"/>
        <v>-190430320014447.84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25">
      <c r="G4645" s="459"/>
      <c r="H4645" s="459">
        <v>4638</v>
      </c>
      <c r="I4645" s="444">
        <f t="shared" ca="1" si="175"/>
        <v>-190430320014447.84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-793459666726.86597</v>
      </c>
      <c r="L4645" s="444">
        <f t="shared" ca="1" si="174"/>
        <v>-191223779681174.72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25">
      <c r="G4646" s="459"/>
      <c r="H4646" s="459">
        <v>4639</v>
      </c>
      <c r="I4646" s="444">
        <f t="shared" ca="1" si="175"/>
        <v>-191223779681174.72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-796765748671.56128</v>
      </c>
      <c r="L4646" s="444">
        <f t="shared" ca="1" si="174"/>
        <v>-192020545429846.28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25">
      <c r="G4647" s="459"/>
      <c r="H4647" s="459">
        <v>4640</v>
      </c>
      <c r="I4647" s="444">
        <f t="shared" ca="1" si="175"/>
        <v>-192020545429846.28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-800085605957.69287</v>
      </c>
      <c r="L4647" s="444">
        <f t="shared" ca="1" si="174"/>
        <v>-192820631035803.97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25">
      <c r="G4648" s="459"/>
      <c r="H4648" s="459">
        <v>4641</v>
      </c>
      <c r="I4648" s="444">
        <f t="shared" ca="1" si="175"/>
        <v>-192820631035803.97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-803419295982.51648</v>
      </c>
      <c r="L4648" s="444">
        <f t="shared" ca="1" si="174"/>
        <v>-193624050331786.5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25">
      <c r="G4649" s="459"/>
      <c r="H4649" s="459">
        <v>4642</v>
      </c>
      <c r="I4649" s="444">
        <f t="shared" ca="1" si="175"/>
        <v>-193624050331786.5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-806766876382.44373</v>
      </c>
      <c r="L4649" s="444">
        <f t="shared" ca="1" si="174"/>
        <v>-194430817208168.94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25">
      <c r="G4650" s="459"/>
      <c r="H4650" s="459">
        <v>4643</v>
      </c>
      <c r="I4650" s="444">
        <f t="shared" ca="1" si="175"/>
        <v>-194430817208168.94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-810128405034.03723</v>
      </c>
      <c r="L4650" s="444">
        <f t="shared" ca="1" si="174"/>
        <v>-195240945613202.97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25">
      <c r="G4651" s="459"/>
      <c r="H4651" s="459">
        <v>4644</v>
      </c>
      <c r="I4651" s="444">
        <f t="shared" ca="1" si="175"/>
        <v>-195240945613202.97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-813503940055.01233</v>
      </c>
      <c r="L4651" s="444">
        <f t="shared" ca="1" si="174"/>
        <v>-196054449553257.97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25">
      <c r="G4652" s="459"/>
      <c r="H4652" s="459">
        <v>4645</v>
      </c>
      <c r="I4652" s="444">
        <f t="shared" ca="1" si="175"/>
        <v>-196054449553257.97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-816893539805.24158</v>
      </c>
      <c r="L4652" s="444">
        <f t="shared" ca="1" si="174"/>
        <v>-196871343093063.22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25">
      <c r="G4653" s="459"/>
      <c r="H4653" s="459">
        <v>4646</v>
      </c>
      <c r="I4653" s="444">
        <f t="shared" ca="1" si="175"/>
        <v>-196871343093063.22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-820297262887.76343</v>
      </c>
      <c r="L4653" s="444">
        <f t="shared" ca="1" si="174"/>
        <v>-197691640355950.97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25">
      <c r="G4654" s="459"/>
      <c r="H4654" s="459">
        <v>4647</v>
      </c>
      <c r="I4654" s="444">
        <f t="shared" ca="1" si="175"/>
        <v>-197691640355950.97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-823715168149.79565</v>
      </c>
      <c r="L4654" s="444">
        <f t="shared" ca="1" si="174"/>
        <v>-198515355524100.75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25">
      <c r="G4655" s="459"/>
      <c r="H4655" s="459">
        <v>4648</v>
      </c>
      <c r="I4655" s="444">
        <f t="shared" ca="1" si="175"/>
        <v>-198515355524100.75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-827147314683.75317</v>
      </c>
      <c r="L4655" s="444">
        <f t="shared" ca="1" si="174"/>
        <v>-199342502838784.5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25">
      <c r="G4656" s="459"/>
      <c r="H4656" s="459">
        <v>4649</v>
      </c>
      <c r="I4656" s="444">
        <f t="shared" ca="1" si="175"/>
        <v>-199342502838784.5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-830593761828.2688</v>
      </c>
      <c r="L4656" s="444">
        <f t="shared" ca="1" si="174"/>
        <v>-200173096600612.78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25">
      <c r="G4657" s="459"/>
      <c r="H4657" s="459">
        <v>4650</v>
      </c>
      <c r="I4657" s="444">
        <f t="shared" ca="1" si="175"/>
        <v>-200173096600612.78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-834054569169.21997</v>
      </c>
      <c r="L4657" s="444">
        <f t="shared" ca="1" si="174"/>
        <v>-201007151169782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25">
      <c r="G4658" s="459"/>
      <c r="H4658" s="459">
        <v>4651</v>
      </c>
      <c r="I4658" s="444">
        <f t="shared" ca="1" si="175"/>
        <v>-201007151169782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-837529796540.7583</v>
      </c>
      <c r="L4658" s="444">
        <f t="shared" ca="1" si="174"/>
        <v>-201844680966322.75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25">
      <c r="G4659" s="459"/>
      <c r="H4659" s="459">
        <v>4652</v>
      </c>
      <c r="I4659" s="444">
        <f t="shared" ca="1" si="175"/>
        <v>-201844680966322.75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-841019504026.34473</v>
      </c>
      <c r="L4659" s="444">
        <f t="shared" ca="1" si="174"/>
        <v>-202685700470349.09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25">
      <c r="G4660" s="459"/>
      <c r="H4660" s="459">
        <v>4653</v>
      </c>
      <c r="I4660" s="444">
        <f t="shared" ca="1" si="175"/>
        <v>-202685700470349.09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-844523751959.78784</v>
      </c>
      <c r="L4660" s="444">
        <f t="shared" ca="1" si="174"/>
        <v>-203530224222308.88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25">
      <c r="G4661" s="459"/>
      <c r="H4661" s="459">
        <v>4654</v>
      </c>
      <c r="I4661" s="444">
        <f t="shared" ca="1" si="175"/>
        <v>-203530224222308.88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-848042600926.28699</v>
      </c>
      <c r="L4661" s="444">
        <f t="shared" ca="1" si="174"/>
        <v>-204378266823235.16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25">
      <c r="G4662" s="459"/>
      <c r="H4662" s="459">
        <v>4655</v>
      </c>
      <c r="I4662" s="444">
        <f t="shared" ca="1" si="175"/>
        <v>-204378266823235.16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-851576111763.47986</v>
      </c>
      <c r="L4662" s="444">
        <f t="shared" ca="1" si="174"/>
        <v>-205229842934998.63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25">
      <c r="G4663" s="459"/>
      <c r="H4663" s="459">
        <v>4656</v>
      </c>
      <c r="I4663" s="444">
        <f t="shared" ca="1" si="175"/>
        <v>-205229842934998.63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-855124345562.49426</v>
      </c>
      <c r="L4663" s="444">
        <f t="shared" ca="1" si="174"/>
        <v>-206084967280561.13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25">
      <c r="G4664" s="459"/>
      <c r="H4664" s="459">
        <v>4657</v>
      </c>
      <c r="I4664" s="444">
        <f t="shared" ca="1" si="175"/>
        <v>-206084967280561.13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-858687363669.00464</v>
      </c>
      <c r="L4664" s="444">
        <f t="shared" ca="1" si="174"/>
        <v>-206943654644230.13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25">
      <c r="G4665" s="459"/>
      <c r="H4665" s="459">
        <v>4658</v>
      </c>
      <c r="I4665" s="444">
        <f t="shared" ca="1" si="175"/>
        <v>-206943654644230.13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-862265227684.29224</v>
      </c>
      <c r="L4665" s="444">
        <f t="shared" ca="1" si="174"/>
        <v>-207805919871914.41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25">
      <c r="G4666" s="459"/>
      <c r="H4666" s="459">
        <v>4659</v>
      </c>
      <c r="I4666" s="444">
        <f t="shared" ca="1" si="175"/>
        <v>-207805919871914.41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-865857999466.31006</v>
      </c>
      <c r="L4666" s="444">
        <f t="shared" ca="1" si="174"/>
        <v>-208671777871380.72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25">
      <c r="G4667" s="459"/>
      <c r="H4667" s="459">
        <v>4660</v>
      </c>
      <c r="I4667" s="444">
        <f t="shared" ca="1" si="175"/>
        <v>-208671777871380.72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-869465741130.75293</v>
      </c>
      <c r="L4667" s="444">
        <f t="shared" ca="1" si="174"/>
        <v>-209541243612511.47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25">
      <c r="G4668" s="459"/>
      <c r="H4668" s="459">
        <v>4661</v>
      </c>
      <c r="I4668" s="444">
        <f t="shared" ca="1" si="175"/>
        <v>-209541243612511.47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-873088515052.1311</v>
      </c>
      <c r="L4668" s="444">
        <f t="shared" ca="1" si="174"/>
        <v>-210414332127563.59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25">
      <c r="G4669" s="459"/>
      <c r="H4669" s="459">
        <v>4662</v>
      </c>
      <c r="I4669" s="444">
        <f t="shared" ca="1" si="175"/>
        <v>-210414332127563.59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-876726383864.84827</v>
      </c>
      <c r="L4669" s="444">
        <f t="shared" ca="1" si="174"/>
        <v>-211291058511428.44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25">
      <c r="G4670" s="459"/>
      <c r="H4670" s="459">
        <v>4663</v>
      </c>
      <c r="I4670" s="444">
        <f t="shared" ca="1" si="175"/>
        <v>-211291058511428.44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-880379410464.28516</v>
      </c>
      <c r="L4670" s="444">
        <f t="shared" ca="1" si="174"/>
        <v>-212171437921892.72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25">
      <c r="G4671" s="459"/>
      <c r="H4671" s="459">
        <v>4664</v>
      </c>
      <c r="I4671" s="444">
        <f t="shared" ca="1" si="175"/>
        <v>-212171437921892.72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-884047658007.88635</v>
      </c>
      <c r="L4671" s="444">
        <f t="shared" ca="1" si="174"/>
        <v>-213055485579900.59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25">
      <c r="G4672" s="459"/>
      <c r="H4672" s="459">
        <v>4665</v>
      </c>
      <c r="I4672" s="444">
        <f t="shared" ca="1" si="175"/>
        <v>-213055485579900.59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-887731189916.25244</v>
      </c>
      <c r="L4672" s="444">
        <f t="shared" ca="1" si="174"/>
        <v>-213943216769816.84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25">
      <c r="G4673" s="459"/>
      <c r="H4673" s="459">
        <v>4666</v>
      </c>
      <c r="I4673" s="444">
        <f t="shared" ca="1" si="175"/>
        <v>-213943216769816.84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-891430069874.23682</v>
      </c>
      <c r="L4673" s="444">
        <f t="shared" ca="1" si="174"/>
        <v>-214834646839691.09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25">
      <c r="G4674" s="459"/>
      <c r="H4674" s="459">
        <v>4667</v>
      </c>
      <c r="I4674" s="444">
        <f t="shared" ca="1" si="175"/>
        <v>-214834646839691.09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-895144361832.04626</v>
      </c>
      <c r="L4674" s="444">
        <f t="shared" ca="1" si="174"/>
        <v>-215729791201523.13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25">
      <c r="G4675" s="459"/>
      <c r="H4675" s="459">
        <v>4668</v>
      </c>
      <c r="I4675" s="444">
        <f t="shared" ca="1" si="175"/>
        <v>-215729791201523.13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-898874130006.34631</v>
      </c>
      <c r="L4675" s="444">
        <f t="shared" ca="1" si="174"/>
        <v>-216628665331529.47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25">
      <c r="G4676" s="459"/>
      <c r="H4676" s="459">
        <v>4669</v>
      </c>
      <c r="I4676" s="444">
        <f t="shared" ca="1" si="175"/>
        <v>-216628665331529.47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-902619438881.3728</v>
      </c>
      <c r="L4676" s="444">
        <f t="shared" ca="1" si="174"/>
        <v>-217531284770410.84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25">
      <c r="G4677" s="459"/>
      <c r="H4677" s="459">
        <v>4670</v>
      </c>
      <c r="I4677" s="444">
        <f t="shared" ca="1" si="175"/>
        <v>-217531284770410.84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-906380353210.04517</v>
      </c>
      <c r="L4677" s="444">
        <f t="shared" ca="1" si="174"/>
        <v>-218437665123620.88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25">
      <c r="G4678" s="459"/>
      <c r="H4678" s="459">
        <v>4671</v>
      </c>
      <c r="I4678" s="444">
        <f t="shared" ca="1" si="175"/>
        <v>-218437665123620.88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-910156938015.08691</v>
      </c>
      <c r="L4678" s="444">
        <f t="shared" ca="1" si="174"/>
        <v>-219347822061635.97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25">
      <c r="G4679" s="459"/>
      <c r="H4679" s="459">
        <v>4672</v>
      </c>
      <c r="I4679" s="444">
        <f t="shared" ca="1" si="175"/>
        <v>-219347822061635.97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-913949258590.1499</v>
      </c>
      <c r="L4679" s="444">
        <f t="shared" ca="1" si="174"/>
        <v>-220261771320226.13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25">
      <c r="G4680" s="459"/>
      <c r="H4680" s="459">
        <v>4673</v>
      </c>
      <c r="I4680" s="444">
        <f t="shared" ca="1" si="175"/>
        <v>-220261771320226.13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-917757380500.94226</v>
      </c>
      <c r="L4680" s="444">
        <f t="shared" ca="1" si="174"/>
        <v>-221179528700727.06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25">
      <c r="G4681" s="459"/>
      <c r="H4681" s="459">
        <v>4674</v>
      </c>
      <c r="I4681" s="444">
        <f t="shared" ca="1" si="175"/>
        <v>-221179528700727.06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-921581369586.36267</v>
      </c>
      <c r="L4681" s="444">
        <f t="shared" ca="1" si="174"/>
        <v>-222101110070313.44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25">
      <c r="G4682" s="459"/>
      <c r="H4682" s="459">
        <v>4675</v>
      </c>
      <c r="I4682" s="444">
        <f t="shared" ca="1" si="175"/>
        <v>-222101110070313.44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-925421291959.63928</v>
      </c>
      <c r="L4682" s="444">
        <f t="shared" ca="1" si="174"/>
        <v>-223026531362273.06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25">
      <c r="G4683" s="459"/>
      <c r="H4683" s="459">
        <v>4676</v>
      </c>
      <c r="I4683" s="444">
        <f t="shared" ca="1" si="175"/>
        <v>-223026531362273.06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-929277214009.47107</v>
      </c>
      <c r="L4683" s="444">
        <f t="shared" ca="1" si="174"/>
        <v>-223955808576282.53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25">
      <c r="G4684" s="459"/>
      <c r="H4684" s="459">
        <v>4677</v>
      </c>
      <c r="I4684" s="444">
        <f t="shared" ca="1" si="175"/>
        <v>-223955808576282.53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-933149202401.17725</v>
      </c>
      <c r="L4684" s="444">
        <f t="shared" ca="1" si="174"/>
        <v>-224888957778683.72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25">
      <c r="G4685" s="459"/>
      <c r="H4685" s="459">
        <v>4678</v>
      </c>
      <c r="I4685" s="444">
        <f t="shared" ca="1" si="175"/>
        <v>-224888957778683.72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-937037324077.84875</v>
      </c>
      <c r="L4685" s="444">
        <f t="shared" ca="1" si="174"/>
        <v>-225825995102761.56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25">
      <c r="G4686" s="459"/>
      <c r="H4686" s="459">
        <v>4679</v>
      </c>
      <c r="I4686" s="444">
        <f t="shared" ca="1" si="175"/>
        <v>-225825995102761.56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-940941646261.50659</v>
      </c>
      <c r="L4686" s="444">
        <f t="shared" ca="1" si="174"/>
        <v>-226766936749023.06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25">
      <c r="G4687" s="459"/>
      <c r="H4687" s="459">
        <v>4680</v>
      </c>
      <c r="I4687" s="444">
        <f t="shared" ca="1" si="175"/>
        <v>-226766936749023.06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-944862236454.26282</v>
      </c>
      <c r="L4687" s="444">
        <f t="shared" ca="1" si="174"/>
        <v>-227711798985477.31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25">
      <c r="G4688" s="459"/>
      <c r="H4688" s="459">
        <v>4681</v>
      </c>
      <c r="I4688" s="444">
        <f t="shared" ca="1" si="175"/>
        <v>-227711798985477.31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-948799162439.48877</v>
      </c>
      <c r="L4688" s="444">
        <f t="shared" ca="1" si="174"/>
        <v>-228660598147916.81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25">
      <c r="G4689" s="459"/>
      <c r="H4689" s="459">
        <v>4682</v>
      </c>
      <c r="I4689" s="444">
        <f t="shared" ca="1" si="175"/>
        <v>-228660598147916.81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-952752492282.98657</v>
      </c>
      <c r="L4689" s="444">
        <f t="shared" ca="1" si="174"/>
        <v>-229613350640199.81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25">
      <c r="G4690" s="459"/>
      <c r="H4690" s="459">
        <v>4683</v>
      </c>
      <c r="I4690" s="444">
        <f t="shared" ca="1" si="175"/>
        <v>-229613350640199.81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-956722294334.16577</v>
      </c>
      <c r="L4690" s="444">
        <f t="shared" ca="1" si="174"/>
        <v>-230570072934533.97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25">
      <c r="G4691" s="459"/>
      <c r="H4691" s="459">
        <v>4684</v>
      </c>
      <c r="I4691" s="444">
        <f t="shared" ca="1" si="175"/>
        <v>-230570072934533.97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-960708637227.22485</v>
      </c>
      <c r="L4691" s="444">
        <f t="shared" ca="1" si="174"/>
        <v>-231530781571761.19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25">
      <c r="G4692" s="459"/>
      <c r="H4692" s="459">
        <v>4685</v>
      </c>
      <c r="I4692" s="444">
        <f t="shared" ca="1" si="175"/>
        <v>-231530781571761.19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-964711589882.33838</v>
      </c>
      <c r="L4692" s="444">
        <f t="shared" ca="1" si="174"/>
        <v>-232495493161643.53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25">
      <c r="G4693" s="459"/>
      <c r="H4693" s="459">
        <v>4686</v>
      </c>
      <c r="I4693" s="444">
        <f t="shared" ca="1" si="175"/>
        <v>-232495493161643.53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-968731221506.84802</v>
      </c>
      <c r="L4693" s="444">
        <f t="shared" ca="1" si="174"/>
        <v>-233464224383150.38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25">
      <c r="G4694" s="459"/>
      <c r="H4694" s="459">
        <v>4687</v>
      </c>
      <c r="I4694" s="444">
        <f t="shared" ca="1" si="175"/>
        <v>-233464224383150.38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-972767601596.45984</v>
      </c>
      <c r="L4694" s="444">
        <f t="shared" ca="1" si="174"/>
        <v>-234436991984746.84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25">
      <c r="G4695" s="459"/>
      <c r="H4695" s="459">
        <v>4688</v>
      </c>
      <c r="I4695" s="444">
        <f t="shared" ca="1" si="175"/>
        <v>-234436991984746.84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-976820799936.44519</v>
      </c>
      <c r="L4695" s="444">
        <f t="shared" ca="1" si="174"/>
        <v>-235413812784683.28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25">
      <c r="G4696" s="459"/>
      <c r="H4696" s="459">
        <v>4689</v>
      </c>
      <c r="I4696" s="444">
        <f t="shared" ca="1" si="175"/>
        <v>-235413812784683.28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-980890886602.84705</v>
      </c>
      <c r="L4696" s="444">
        <f t="shared" ca="1" si="174"/>
        <v>-236394703671286.13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25">
      <c r="G4697" s="459"/>
      <c r="H4697" s="459">
        <v>4690</v>
      </c>
      <c r="I4697" s="444">
        <f t="shared" ca="1" si="175"/>
        <v>-236394703671286.13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-984977931963.69226</v>
      </c>
      <c r="L4697" s="444">
        <f t="shared" ca="1" si="174"/>
        <v>-237379681603249.81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25">
      <c r="G4698" s="459"/>
      <c r="H4698" s="459">
        <v>4691</v>
      </c>
      <c r="I4698" s="444">
        <f t="shared" ca="1" si="175"/>
        <v>-237379681603249.81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-989082006680.20752</v>
      </c>
      <c r="L4698" s="444">
        <f t="shared" ca="1" si="174"/>
        <v>-238368763609930.03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25">
      <c r="G4699" s="459"/>
      <c r="H4699" s="459">
        <v>4692</v>
      </c>
      <c r="I4699" s="444">
        <f t="shared" ca="1" si="175"/>
        <v>-238368763609930.03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-993203181708.04175</v>
      </c>
      <c r="L4699" s="444">
        <f t="shared" ca="1" si="174"/>
        <v>-239361966791638.06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25">
      <c r="G4700" s="459"/>
      <c r="H4700" s="459">
        <v>4693</v>
      </c>
      <c r="I4700" s="444">
        <f t="shared" ca="1" si="175"/>
        <v>-239361966791638.06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-997341528298.49194</v>
      </c>
      <c r="L4700" s="444">
        <f t="shared" ca="1" si="174"/>
        <v>-240359308319936.56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25">
      <c r="G4701" s="459"/>
      <c r="H4701" s="459">
        <v>4694</v>
      </c>
      <c r="I4701" s="444">
        <f t="shared" ca="1" si="175"/>
        <v>-240359308319936.56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-1001497117999.7357</v>
      </c>
      <c r="L4701" s="444">
        <f t="shared" ca="1" si="174"/>
        <v>-241360805437936.31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25">
      <c r="G4702" s="459"/>
      <c r="H4702" s="459">
        <v>4695</v>
      </c>
      <c r="I4702" s="444">
        <f t="shared" ca="1" si="175"/>
        <v>-241360805437936.31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-1005670022658.068</v>
      </c>
      <c r="L4702" s="444">
        <f t="shared" ca="1" si="174"/>
        <v>-242366475460594.38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25">
      <c r="G4703" s="459"/>
      <c r="H4703" s="459">
        <v>4696</v>
      </c>
      <c r="I4703" s="444">
        <f t="shared" ca="1" si="175"/>
        <v>-242366475460594.38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-1009860314419.1433</v>
      </c>
      <c r="L4703" s="444">
        <f t="shared" ca="1" si="174"/>
        <v>-243376335775013.53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25">
      <c r="G4704" s="459"/>
      <c r="H4704" s="459">
        <v>4697</v>
      </c>
      <c r="I4704" s="444">
        <f t="shared" ca="1" si="175"/>
        <v>-243376335775013.53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-1014068065729.2231</v>
      </c>
      <c r="L4704" s="444">
        <f t="shared" ca="1" si="174"/>
        <v>-244390403840742.75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25">
      <c r="G4705" s="459"/>
      <c r="H4705" s="459">
        <v>4698</v>
      </c>
      <c r="I4705" s="444">
        <f t="shared" ca="1" si="175"/>
        <v>-244390403840742.75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-1018293349336.4281</v>
      </c>
      <c r="L4705" s="444">
        <f t="shared" ca="1" si="174"/>
        <v>-245408697190079.19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25">
      <c r="G4706" s="459"/>
      <c r="H4706" s="459">
        <v>4699</v>
      </c>
      <c r="I4706" s="444">
        <f t="shared" ca="1" si="175"/>
        <v>-245408697190079.19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-1022536238291.9967</v>
      </c>
      <c r="L4706" s="444">
        <f t="shared" ca="1" si="174"/>
        <v>-246431233428371.19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25">
      <c r="G4707" s="459"/>
      <c r="H4707" s="459">
        <v>4700</v>
      </c>
      <c r="I4707" s="444">
        <f t="shared" ca="1" si="175"/>
        <v>-246431233428371.19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-1026796805951.5466</v>
      </c>
      <c r="L4707" s="444">
        <f t="shared" ca="1" si="174"/>
        <v>-247458030234322.72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25">
      <c r="G4708" s="459"/>
      <c r="H4708" s="459">
        <v>4701</v>
      </c>
      <c r="I4708" s="444">
        <f t="shared" ca="1" si="175"/>
        <v>-247458030234322.72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-1031075125976.3446</v>
      </c>
      <c r="L4708" s="444">
        <f t="shared" ca="1" si="174"/>
        <v>-248489105360299.06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25">
      <c r="G4709" s="459"/>
      <c r="H4709" s="459">
        <v>4702</v>
      </c>
      <c r="I4709" s="444">
        <f t="shared" ca="1" si="175"/>
        <v>-248489105360299.06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-1035371272334.5795</v>
      </c>
      <c r="L4709" s="444">
        <f t="shared" ca="1" si="174"/>
        <v>-249524476632633.66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25">
      <c r="G4710" s="459"/>
      <c r="H4710" s="459">
        <v>4703</v>
      </c>
      <c r="I4710" s="444">
        <f t="shared" ca="1" si="175"/>
        <v>-249524476632633.66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-1039685319302.6404</v>
      </c>
      <c r="L4710" s="444">
        <f t="shared" ca="1" si="174"/>
        <v>-250564161951936.28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25">
      <c r="G4711" s="459"/>
      <c r="H4711" s="459">
        <v>4704</v>
      </c>
      <c r="I4711" s="444">
        <f t="shared" ca="1" si="175"/>
        <v>-250564161951936.28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-1044017341466.4011</v>
      </c>
      <c r="L4711" s="444">
        <f t="shared" ca="1" si="174"/>
        <v>-251608179293402.69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25">
      <c r="G4712" s="459"/>
      <c r="H4712" s="459">
        <v>4705</v>
      </c>
      <c r="I4712" s="444">
        <f t="shared" ca="1" si="175"/>
        <v>-251608179293402.69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-1048367413722.5112</v>
      </c>
      <c r="L4712" s="444">
        <f t="shared" ca="1" si="174"/>
        <v>-252656546707125.19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25">
      <c r="G4713" s="459"/>
      <c r="H4713" s="459">
        <v>4706</v>
      </c>
      <c r="I4713" s="444">
        <f t="shared" ca="1" si="175"/>
        <v>-252656546707125.19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-1052735611279.6881</v>
      </c>
      <c r="L4713" s="444">
        <f t="shared" ca="1" si="174"/>
        <v>-253709282318404.88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25">
      <c r="G4714" s="459"/>
      <c r="H4714" s="459">
        <v>4707</v>
      </c>
      <c r="I4714" s="444">
        <f t="shared" ca="1" si="175"/>
        <v>-253709282318404.88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-1057122009660.0204</v>
      </c>
      <c r="L4714" s="444">
        <f t="shared" ca="1" si="174"/>
        <v>-254766404328064.91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25">
      <c r="G4715" s="459"/>
      <c r="H4715" s="459">
        <v>4708</v>
      </c>
      <c r="I4715" s="444">
        <f t="shared" ca="1" si="175"/>
        <v>-254766404328064.91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-1061526684700.2704</v>
      </c>
      <c r="L4715" s="444">
        <f t="shared" ca="1" si="174"/>
        <v>-255827931012765.19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25">
      <c r="G4716" s="459"/>
      <c r="H4716" s="459">
        <v>4709</v>
      </c>
      <c r="I4716" s="444">
        <f t="shared" ca="1" si="175"/>
        <v>-255827931012765.19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-1065949712553.1882</v>
      </c>
      <c r="L4716" s="444">
        <f t="shared" ca="1" si="174"/>
        <v>-256893880725318.38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25">
      <c r="G4717" s="459"/>
      <c r="H4717" s="459">
        <v>4710</v>
      </c>
      <c r="I4717" s="444">
        <f t="shared" ca="1" si="175"/>
        <v>-256893880725318.38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-1070391169688.8267</v>
      </c>
      <c r="L4717" s="444">
        <f t="shared" ca="1" si="174"/>
        <v>-257964271895007.19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25">
      <c r="G4718" s="459"/>
      <c r="H4718" s="459">
        <v>4711</v>
      </c>
      <c r="I4718" s="444">
        <f t="shared" ca="1" si="175"/>
        <v>-257964271895007.19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-1074851132895.8634</v>
      </c>
      <c r="L4718" s="444">
        <f t="shared" ca="1" si="174"/>
        <v>-259039123027903.06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25">
      <c r="G4719" s="459"/>
      <c r="H4719" s="459">
        <v>4712</v>
      </c>
      <c r="I4719" s="444">
        <f t="shared" ca="1" si="175"/>
        <v>-259039123027903.06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-1079329679282.9294</v>
      </c>
      <c r="L4719" s="444">
        <f t="shared" ca="1" si="174"/>
        <v>-260118452707186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25">
      <c r="G4720" s="459"/>
      <c r="H4720" s="459">
        <v>4713</v>
      </c>
      <c r="I4720" s="444">
        <f t="shared" ca="1" si="175"/>
        <v>-260118452707186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-1083826886279.9417</v>
      </c>
      <c r="L4720" s="444">
        <f t="shared" ca="1" si="174"/>
        <v>-261202279593465.94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25">
      <c r="G4721" s="459"/>
      <c r="H4721" s="459">
        <v>4714</v>
      </c>
      <c r="I4721" s="444">
        <f t="shared" ca="1" si="175"/>
        <v>-261202279593465.94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-1088342831639.4414</v>
      </c>
      <c r="L4721" s="444">
        <f t="shared" ca="1" si="174"/>
        <v>-262290622425105.38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25">
      <c r="G4722" s="459"/>
      <c r="H4722" s="459">
        <v>4715</v>
      </c>
      <c r="I4722" s="444">
        <f t="shared" ca="1" si="175"/>
        <v>-262290622425105.38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-1092877593437.9391</v>
      </c>
      <c r="L4722" s="444">
        <f t="shared" ca="1" si="174"/>
        <v>-263383500018543.31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25">
      <c r="G4723" s="459"/>
      <c r="H4723" s="459">
        <v>4716</v>
      </c>
      <c r="I4723" s="444">
        <f t="shared" ca="1" si="175"/>
        <v>-263383500018543.31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-1097431250077.2638</v>
      </c>
      <c r="L4723" s="444">
        <f t="shared" ca="1" si="174"/>
        <v>-264480931268620.56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25">
      <c r="G4724" s="459"/>
      <c r="H4724" s="459">
        <v>4717</v>
      </c>
      <c r="I4724" s="444">
        <f t="shared" ca="1" si="175"/>
        <v>-264480931268620.56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-1102003880285.9189</v>
      </c>
      <c r="L4724" s="444">
        <f t="shared" ca="1" si="174"/>
        <v>-265582935148906.47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25">
      <c r="G4725" s="459"/>
      <c r="H4725" s="459">
        <v>4718</v>
      </c>
      <c r="I4725" s="444">
        <f t="shared" ca="1" si="175"/>
        <v>-265582935148906.47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-1106595563120.4436</v>
      </c>
      <c r="L4725" s="444">
        <f t="shared" ca="1" si="174"/>
        <v>-266689530712026.91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25">
      <c r="G4726" s="459"/>
      <c r="H4726" s="459">
        <v>4719</v>
      </c>
      <c r="I4726" s="444">
        <f t="shared" ca="1" si="175"/>
        <v>-266689530712026.91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-1111206377966.7788</v>
      </c>
      <c r="L4726" s="444">
        <f t="shared" ca="1" si="174"/>
        <v>-267800737089993.69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25">
      <c r="G4727" s="459"/>
      <c r="H4727" s="459">
        <v>4720</v>
      </c>
      <c r="I4727" s="444">
        <f t="shared" ca="1" si="175"/>
        <v>-267800737089993.69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-1115836404541.6404</v>
      </c>
      <c r="L4727" s="444">
        <f t="shared" ca="1" si="174"/>
        <v>-268916573494535.31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25">
      <c r="G4728" s="459"/>
      <c r="H4728" s="459">
        <v>4721</v>
      </c>
      <c r="I4728" s="444">
        <f t="shared" ca="1" si="175"/>
        <v>-268916573494535.31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-1120485722893.897</v>
      </c>
      <c r="L4728" s="444">
        <f t="shared" ca="1" si="174"/>
        <v>-270037059217429.22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25">
      <c r="G4729" s="459"/>
      <c r="H4729" s="459">
        <v>4722</v>
      </c>
      <c r="I4729" s="444">
        <f t="shared" ca="1" si="175"/>
        <v>-270037059217429.22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-1125154413405.9551</v>
      </c>
      <c r="L4729" s="444">
        <f t="shared" ca="1" si="174"/>
        <v>-271162213630835.19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25">
      <c r="G4730" s="459"/>
      <c r="H4730" s="459">
        <v>4723</v>
      </c>
      <c r="I4730" s="444">
        <f t="shared" ca="1" si="175"/>
        <v>-271162213630835.19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-1129842556795.1467</v>
      </c>
      <c r="L4730" s="444">
        <f t="shared" ca="1" si="174"/>
        <v>-272292056187630.34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25">
      <c r="G4731" s="459"/>
      <c r="H4731" s="459">
        <v>4724</v>
      </c>
      <c r="I4731" s="444">
        <f t="shared" ca="1" si="175"/>
        <v>-272292056187630.34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-1134550234115.1265</v>
      </c>
      <c r="L4731" s="444">
        <f t="shared" ca="1" si="174"/>
        <v>-273426606421745.47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25">
      <c r="G4732" s="459"/>
      <c r="H4732" s="459">
        <v>4725</v>
      </c>
      <c r="I4732" s="444">
        <f t="shared" ca="1" si="175"/>
        <v>-273426606421745.47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-1139277526757.2727</v>
      </c>
      <c r="L4732" s="444">
        <f t="shared" ca="1" si="174"/>
        <v>-274565883948502.75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25">
      <c r="G4733" s="459"/>
      <c r="H4733" s="459">
        <v>4726</v>
      </c>
      <c r="I4733" s="444">
        <f t="shared" ca="1" si="175"/>
        <v>-274565883948502.75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-1144024516452.0947</v>
      </c>
      <c r="L4733" s="444">
        <f t="shared" ca="1" si="174"/>
        <v>-275709908464954.84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25">
      <c r="G4734" s="459"/>
      <c r="H4734" s="459">
        <v>4727</v>
      </c>
      <c r="I4734" s="444">
        <f t="shared" ca="1" si="175"/>
        <v>-275709908464954.84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-1148791285270.6453</v>
      </c>
      <c r="L4734" s="444">
        <f t="shared" ca="1" si="174"/>
        <v>-276858699750225.5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25">
      <c r="G4735" s="459"/>
      <c r="H4735" s="459">
        <v>4728</v>
      </c>
      <c r="I4735" s="444">
        <f t="shared" ca="1" si="175"/>
        <v>-276858699750225.5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-1153577915625.9395</v>
      </c>
      <c r="L4735" s="444">
        <f t="shared" ca="1" si="174"/>
        <v>-278012277665851.44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25">
      <c r="G4736" s="459"/>
      <c r="H4736" s="459">
        <v>4729</v>
      </c>
      <c r="I4736" s="444">
        <f t="shared" ca="1" si="175"/>
        <v>-278012277665851.44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-1158384490274.3811</v>
      </c>
      <c r="L4736" s="444">
        <f t="shared" ca="1" si="174"/>
        <v>-279170662156125.81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25">
      <c r="G4737" s="459"/>
      <c r="H4737" s="459">
        <v>4730</v>
      </c>
      <c r="I4737" s="444">
        <f t="shared" ca="1" si="175"/>
        <v>-279170662156125.81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-1163211092317.1909</v>
      </c>
      <c r="L4737" s="444">
        <f t="shared" ca="1" si="174"/>
        <v>-280333873248443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25">
      <c r="G4738" s="459"/>
      <c r="H4738" s="459">
        <v>4731</v>
      </c>
      <c r="I4738" s="444">
        <f t="shared" ca="1" si="175"/>
        <v>-280333873248443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-1168057805201.8457</v>
      </c>
      <c r="L4738" s="444">
        <f t="shared" ca="1" si="174"/>
        <v>-281501931053644.88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25">
      <c r="G4739" s="459"/>
      <c r="H4739" s="459">
        <v>4732</v>
      </c>
      <c r="I4739" s="444">
        <f t="shared" ca="1" si="175"/>
        <v>-281501931053644.88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-1172924712723.5203</v>
      </c>
      <c r="L4739" s="444">
        <f t="shared" ca="1" si="174"/>
        <v>-282674855766368.38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25">
      <c r="G4740" s="459"/>
      <c r="H4740" s="459">
        <v>4733</v>
      </c>
      <c r="I4740" s="444">
        <f t="shared" ca="1" si="175"/>
        <v>-282674855766368.38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-1177811899026.5349</v>
      </c>
      <c r="L4740" s="444">
        <f t="shared" ca="1" si="174"/>
        <v>-283852667665394.94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25">
      <c r="G4741" s="459"/>
      <c r="H4741" s="459">
        <v>4734</v>
      </c>
      <c r="I4741" s="444">
        <f t="shared" ca="1" si="175"/>
        <v>-283852667665394.94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-1182719448605.8123</v>
      </c>
      <c r="L4741" s="444">
        <f t="shared" ca="1" si="174"/>
        <v>-285035387114000.75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25">
      <c r="G4742" s="459"/>
      <c r="H4742" s="459">
        <v>4735</v>
      </c>
      <c r="I4742" s="444">
        <f t="shared" ca="1" si="175"/>
        <v>-285035387114000.75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-1187647446308.3364</v>
      </c>
      <c r="L4742" s="444">
        <f t="shared" ca="1" si="174"/>
        <v>-286223034560309.06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25">
      <c r="G4743" s="459"/>
      <c r="H4743" s="459">
        <v>4736</v>
      </c>
      <c r="I4743" s="444">
        <f t="shared" ca="1" si="175"/>
        <v>-286223034560309.06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-1192595977334.6211</v>
      </c>
      <c r="L4743" s="444">
        <f t="shared" ca="1" si="174"/>
        <v>-287415630537643.69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25">
      <c r="G4744" s="459"/>
      <c r="H4744" s="459">
        <v>4737</v>
      </c>
      <c r="I4744" s="444">
        <f t="shared" ca="1" si="175"/>
        <v>-287415630537643.69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-1197565127240.1821</v>
      </c>
      <c r="L4744" s="444">
        <f t="shared" ca="1" si="174"/>
        <v>-288613195664883.88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25">
      <c r="G4745" s="459"/>
      <c r="H4745" s="459">
        <v>4738</v>
      </c>
      <c r="I4745" s="444">
        <f t="shared" ca="1" si="175"/>
        <v>-288613195664883.88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-1202554981937.0161</v>
      </c>
      <c r="L4745" s="444">
        <f t="shared" ca="1" si="174"/>
        <v>-289815750646820.88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25">
      <c r="G4746" s="459"/>
      <c r="H4746" s="459">
        <v>4739</v>
      </c>
      <c r="I4746" s="444">
        <f t="shared" ca="1" si="175"/>
        <v>-289815750646820.88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-1207565627695.0869</v>
      </c>
      <c r="L4746" s="444">
        <f t="shared" ca="1" si="174"/>
        <v>-291023316274515.94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25">
      <c r="G4747" s="459"/>
      <c r="H4747" s="459">
        <v>4740</v>
      </c>
      <c r="I4747" s="444">
        <f t="shared" ca="1" si="175"/>
        <v>-291023316274515.94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-1212597151143.8164</v>
      </c>
      <c r="L4747" s="444">
        <f t="shared" ca="1" si="174"/>
        <v>-292235913425659.75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25">
      <c r="G4748" s="459"/>
      <c r="H4748" s="459">
        <v>4741</v>
      </c>
      <c r="I4748" s="444">
        <f t="shared" ca="1" si="175"/>
        <v>-292235913425659.75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-1217649639273.5823</v>
      </c>
      <c r="L4748" s="444">
        <f t="shared" ca="1" si="174"/>
        <v>-293453563064933.31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25">
      <c r="G4749" s="459"/>
      <c r="H4749" s="459">
        <v>4742</v>
      </c>
      <c r="I4749" s="444">
        <f t="shared" ca="1" si="175"/>
        <v>-293453563064933.31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-1222723179437.2222</v>
      </c>
      <c r="L4749" s="444">
        <f t="shared" ca="1" si="174"/>
        <v>-294676286244370.56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25">
      <c r="G4750" s="459"/>
      <c r="H4750" s="459">
        <v>4743</v>
      </c>
      <c r="I4750" s="444">
        <f t="shared" ca="1" si="175"/>
        <v>-294676286244370.56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-1227817859351.5439</v>
      </c>
      <c r="L4750" s="444">
        <f t="shared" ca="1" si="174"/>
        <v>-295904104103722.13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25">
      <c r="G4751" s="459"/>
      <c r="H4751" s="459">
        <v>4744</v>
      </c>
      <c r="I4751" s="444">
        <f t="shared" ca="1" si="175"/>
        <v>-295904104103722.13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-1232933767098.8423</v>
      </c>
      <c r="L4751" s="444">
        <f t="shared" ca="1" si="174"/>
        <v>-297137037870820.94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25">
      <c r="G4752" s="459"/>
      <c r="H4752" s="459">
        <v>4745</v>
      </c>
      <c r="I4752" s="444">
        <f t="shared" ca="1" si="175"/>
        <v>-297137037870820.94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-1238070991128.4207</v>
      </c>
      <c r="L4752" s="444">
        <f t="shared" ca="1" si="174"/>
        <v>-298375108861949.38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25">
      <c r="G4753" s="459"/>
      <c r="H4753" s="459">
        <v>4746</v>
      </c>
      <c r="I4753" s="444">
        <f t="shared" ca="1" si="175"/>
        <v>-298375108861949.38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-1243229620258.1223</v>
      </c>
      <c r="L4753" s="444">
        <f t="shared" ca="1" si="174"/>
        <v>-299618338482207.5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25">
      <c r="G4754" s="459"/>
      <c r="H4754" s="459">
        <v>4747</v>
      </c>
      <c r="I4754" s="444">
        <f t="shared" ca="1" si="175"/>
        <v>-299618338482207.5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-1248409743675.8645</v>
      </c>
      <c r="L4754" s="444">
        <f t="shared" ca="1" si="174"/>
        <v>-300866748225883.38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25">
      <c r="G4755" s="459"/>
      <c r="H4755" s="459">
        <v>4748</v>
      </c>
      <c r="I4755" s="444">
        <f t="shared" ca="1" si="175"/>
        <v>-300866748225883.38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-1253611450941.1807</v>
      </c>
      <c r="L4755" s="444">
        <f t="shared" ca="1" si="174"/>
        <v>-302120359676824.56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25">
      <c r="G4756" s="459"/>
      <c r="H4756" s="459">
        <v>4749</v>
      </c>
      <c r="I4756" s="444">
        <f t="shared" ca="1" si="175"/>
        <v>-302120359676824.56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-1258834831986.769</v>
      </c>
      <c r="L4756" s="444">
        <f t="shared" ca="1" si="174"/>
        <v>-303379194508811.31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25">
      <c r="G4757" s="459"/>
      <c r="H4757" s="459">
        <v>4750</v>
      </c>
      <c r="I4757" s="444">
        <f t="shared" ca="1" si="175"/>
        <v>-303379194508811.31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-1264079977120.0471</v>
      </c>
      <c r="L4757" s="444">
        <f t="shared" ca="1" si="174"/>
        <v>-304643274485931.38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25">
      <c r="G4758" s="459"/>
      <c r="H4758" s="459">
        <v>4751</v>
      </c>
      <c r="I4758" s="444">
        <f t="shared" ca="1" si="175"/>
        <v>-304643274485931.38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-1269346977024.7141</v>
      </c>
      <c r="L4758" s="444">
        <f t="shared" ca="1" si="174"/>
        <v>-305912621462956.06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25">
      <c r="G4759" s="459"/>
      <c r="H4759" s="459">
        <v>4752</v>
      </c>
      <c r="I4759" s="444">
        <f t="shared" ca="1" si="175"/>
        <v>-305912621462956.06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-1274635922762.3169</v>
      </c>
      <c r="L4759" s="444">
        <f t="shared" ca="1" si="174"/>
        <v>-307187257385718.38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25">
      <c r="G4760" s="459"/>
      <c r="H4760" s="459">
        <v>4753</v>
      </c>
      <c r="I4760" s="444">
        <f t="shared" ca="1" si="175"/>
        <v>-307187257385718.38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-1279946905773.8267</v>
      </c>
      <c r="L4760" s="444">
        <f t="shared" ca="1" si="174"/>
        <v>-308467204291492.19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25">
      <c r="G4761" s="459"/>
      <c r="H4761" s="459">
        <v>4754</v>
      </c>
      <c r="I4761" s="444">
        <f t="shared" ca="1" si="175"/>
        <v>-308467204291492.19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-1285280017881.2175</v>
      </c>
      <c r="L4761" s="444">
        <f t="shared" ca="1" si="174"/>
        <v>-309752484309373.38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25">
      <c r="G4762" s="459"/>
      <c r="H4762" s="459">
        <v>4755</v>
      </c>
      <c r="I4762" s="444">
        <f t="shared" ca="1" si="175"/>
        <v>-309752484309373.38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-1290635351289.0557</v>
      </c>
      <c r="L4762" s="444">
        <f t="shared" ca="1" si="174"/>
        <v>-311043119660662.44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25">
      <c r="G4763" s="459"/>
      <c r="H4763" s="459">
        <v>4756</v>
      </c>
      <c r="I4763" s="444">
        <f t="shared" ca="1" si="175"/>
        <v>-311043119660662.44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-1296012998586.0935</v>
      </c>
      <c r="L4763" s="444">
        <f t="shared" ca="1" si="174"/>
        <v>-312339132659248.5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25">
      <c r="G4764" s="459"/>
      <c r="H4764" s="459">
        <v>4757</v>
      </c>
      <c r="I4764" s="444">
        <f t="shared" ca="1" si="175"/>
        <v>-312339132659248.5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-1301413052746.8687</v>
      </c>
      <c r="L4764" s="444">
        <f t="shared" ca="1" si="174"/>
        <v>-313640545711995.38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25">
      <c r="G4765" s="459"/>
      <c r="H4765" s="459">
        <v>4758</v>
      </c>
      <c r="I4765" s="444">
        <f t="shared" ca="1" si="175"/>
        <v>-313640545711995.38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-1306835607133.314</v>
      </c>
      <c r="L4765" s="444">
        <f t="shared" ca="1" si="174"/>
        <v>-314947381319128.69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25">
      <c r="G4766" s="459"/>
      <c r="H4766" s="459">
        <v>4759</v>
      </c>
      <c r="I4766" s="444">
        <f t="shared" ca="1" si="175"/>
        <v>-314947381319128.69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-1312280755496.3696</v>
      </c>
      <c r="L4766" s="444">
        <f t="shared" ca="1" si="174"/>
        <v>-316259662074625.06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25">
      <c r="G4767" s="459"/>
      <c r="H4767" s="459">
        <v>4760</v>
      </c>
      <c r="I4767" s="444">
        <f t="shared" ca="1" si="175"/>
        <v>-316259662074625.06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-1317748591977.6045</v>
      </c>
      <c r="L4767" s="444">
        <f t="shared" ca="1" si="174"/>
        <v>-317577410666602.69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25">
      <c r="G4768" s="459"/>
      <c r="H4768" s="459">
        <v>4761</v>
      </c>
      <c r="I4768" s="444">
        <f t="shared" ca="1" si="175"/>
        <v>-317577410666602.69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-1323239211110.8445</v>
      </c>
      <c r="L4768" s="444">
        <f t="shared" ca="1" si="174"/>
        <v>-318900649877713.56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25">
      <c r="G4769" s="459"/>
      <c r="H4769" s="459">
        <v>4762</v>
      </c>
      <c r="I4769" s="444">
        <f t="shared" ca="1" si="175"/>
        <v>-318900649877713.56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-1328752707823.8064</v>
      </c>
      <c r="L4769" s="444">
        <f t="shared" ca="1" si="174"/>
        <v>-320229402585537.38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25">
      <c r="G4770" s="459"/>
      <c r="H4770" s="459">
        <v>4763</v>
      </c>
      <c r="I4770" s="444">
        <f t="shared" ca="1" si="175"/>
        <v>-320229402585537.38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-1334289177439.739</v>
      </c>
      <c r="L4770" s="444">
        <f t="shared" ca="1" si="174"/>
        <v>-321563691762977.13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25">
      <c r="G4771" s="459"/>
      <c r="H4771" s="459">
        <v>4764</v>
      </c>
      <c r="I4771" s="444">
        <f t="shared" ca="1" si="175"/>
        <v>-321563691762977.13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-1339848715679.0713</v>
      </c>
      <c r="L4771" s="444">
        <f t="shared" ca="1" si="174"/>
        <v>-322903540478656.19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25">
      <c r="G4772" s="459"/>
      <c r="H4772" s="459">
        <v>4765</v>
      </c>
      <c r="I4772" s="444">
        <f t="shared" ca="1" si="175"/>
        <v>-322903540478656.19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-1345431418661.0674</v>
      </c>
      <c r="L4772" s="444">
        <f t="shared" ca="1" si="174"/>
        <v>-324248971897317.25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25">
      <c r="G4773" s="459"/>
      <c r="H4773" s="459">
        <v>4766</v>
      </c>
      <c r="I4773" s="444">
        <f t="shared" ca="1" si="175"/>
        <v>-324248971897317.25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-1351037382905.4885</v>
      </c>
      <c r="L4773" s="444">
        <f t="shared" ca="1" si="174"/>
        <v>-325600009280222.75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25">
      <c r="G4774" s="459"/>
      <c r="H4774" s="459">
        <v>4767</v>
      </c>
      <c r="I4774" s="444">
        <f t="shared" ca="1" si="175"/>
        <v>-325600009280222.75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-1356666705334.2615</v>
      </c>
      <c r="L4774" s="444">
        <f t="shared" ca="1" si="174"/>
        <v>-326956675985557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25">
      <c r="G4775" s="459"/>
      <c r="H4775" s="459">
        <v>4768</v>
      </c>
      <c r="I4775" s="444">
        <f t="shared" ca="1" si="175"/>
        <v>-326956675985557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-1362319483273.1541</v>
      </c>
      <c r="L4775" s="444">
        <f t="shared" ca="1" si="174"/>
        <v>-328318995468830.13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25">
      <c r="G4776" s="459"/>
      <c r="H4776" s="459">
        <v>4769</v>
      </c>
      <c r="I4776" s="444">
        <f t="shared" ca="1" si="175"/>
        <v>-328318995468830.13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-1367995814453.4587</v>
      </c>
      <c r="L4776" s="444">
        <f t="shared" ca="1" si="174"/>
        <v>-329686991283283.56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25">
      <c r="G4777" s="459"/>
      <c r="H4777" s="459">
        <v>4770</v>
      </c>
      <c r="I4777" s="444">
        <f t="shared" ca="1" si="175"/>
        <v>-329686991283283.56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-1373695797013.6814</v>
      </c>
      <c r="L4777" s="444">
        <f t="shared" ca="1" si="174"/>
        <v>-331060687080297.25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25">
      <c r="G4778" s="459"/>
      <c r="H4778" s="459">
        <v>4771</v>
      </c>
      <c r="I4778" s="444">
        <f t="shared" ca="1" si="175"/>
        <v>-331060687080297.25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-1379419529501.2385</v>
      </c>
      <c r="L4778" s="444">
        <f t="shared" ca="1" si="174"/>
        <v>-332440106609798.5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25">
      <c r="G4779" s="459"/>
      <c r="H4779" s="459">
        <v>4772</v>
      </c>
      <c r="I4779" s="444">
        <f t="shared" ca="1" si="175"/>
        <v>-332440106609798.5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-1385167110874.1604</v>
      </c>
      <c r="L4779" s="444">
        <f t="shared" ca="1" si="174"/>
        <v>-333825273720672.69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25">
      <c r="G4780" s="459"/>
      <c r="H4780" s="459">
        <v>4773</v>
      </c>
      <c r="I4780" s="444">
        <f t="shared" ca="1" si="175"/>
        <v>-333825273720672.69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-1390938640502.8027</v>
      </c>
      <c r="L4780" s="444">
        <f t="shared" ca="1" si="174"/>
        <v>-335216212361175.5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25">
      <c r="G4781" s="459"/>
      <c r="H4781" s="459">
        <v>4774</v>
      </c>
      <c r="I4781" s="444">
        <f t="shared" ca="1" si="175"/>
        <v>-335216212361175.5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-1396734218171.5645</v>
      </c>
      <c r="L4781" s="444">
        <f t="shared" ca="1" si="174"/>
        <v>-336612946579347.06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25">
      <c r="G4782" s="459"/>
      <c r="H4782" s="459">
        <v>4775</v>
      </c>
      <c r="I4782" s="444">
        <f t="shared" ca="1" si="175"/>
        <v>-336612946579347.06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-1402553944080.6128</v>
      </c>
      <c r="L4782" s="444">
        <f t="shared" ca="1" si="174"/>
        <v>-338015500523427.69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25">
      <c r="G4783" s="459"/>
      <c r="H4783" s="459">
        <v>4776</v>
      </c>
      <c r="I4783" s="444">
        <f t="shared" ca="1" si="175"/>
        <v>-338015500523427.69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-1408397918847.6152</v>
      </c>
      <c r="L4783" s="444">
        <f t="shared" ca="1" si="174"/>
        <v>-339423898442275.31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25">
      <c r="G4784" s="459"/>
      <c r="H4784" s="459">
        <v>4777</v>
      </c>
      <c r="I4784" s="444">
        <f t="shared" ca="1" si="175"/>
        <v>-339423898442275.31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-1414266243509.4805</v>
      </c>
      <c r="L4784" s="444">
        <f t="shared" ca="1" si="174"/>
        <v>-340838164685784.81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25">
      <c r="G4785" s="459"/>
      <c r="H4785" s="459">
        <v>4778</v>
      </c>
      <c r="I4785" s="444">
        <f t="shared" ca="1" si="175"/>
        <v>-340838164685784.81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-1420159019524.1033</v>
      </c>
      <c r="L4785" s="444">
        <f t="shared" ca="1" si="174"/>
        <v>-342258323705308.94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25">
      <c r="G4786" s="459"/>
      <c r="H4786" s="459">
        <v>4779</v>
      </c>
      <c r="I4786" s="444">
        <f t="shared" ca="1" si="175"/>
        <v>-342258323705308.94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-1426076348772.1206</v>
      </c>
      <c r="L4786" s="444">
        <f t="shared" ca="1" si="174"/>
        <v>-343684400054081.06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25">
      <c r="G4787" s="459"/>
      <c r="H4787" s="459">
        <v>4780</v>
      </c>
      <c r="I4787" s="444">
        <f t="shared" ca="1" si="175"/>
        <v>-343684400054081.06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-1432018333558.6711</v>
      </c>
      <c r="L4787" s="444">
        <f t="shared" ca="1" si="174"/>
        <v>-345116418387639.75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25">
      <c r="G4788" s="459"/>
      <c r="H4788" s="459">
        <v>4781</v>
      </c>
      <c r="I4788" s="444">
        <f t="shared" ca="1" si="175"/>
        <v>-345116418387639.75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-1437985076615.1655</v>
      </c>
      <c r="L4788" s="444">
        <f t="shared" ca="1" si="174"/>
        <v>-346554403464254.94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25">
      <c r="G4789" s="459"/>
      <c r="H4789" s="459">
        <v>4782</v>
      </c>
      <c r="I4789" s="444">
        <f t="shared" ca="1" si="175"/>
        <v>-346554403464254.94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-1443976681101.0623</v>
      </c>
      <c r="L4789" s="444">
        <f t="shared" ca="1" si="174"/>
        <v>-347998380145356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25">
      <c r="G4790" s="459"/>
      <c r="H4790" s="459">
        <v>4783</v>
      </c>
      <c r="I4790" s="444">
        <f t="shared" ca="1" si="175"/>
        <v>-347998380145356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-1449993250605.6499</v>
      </c>
      <c r="L4790" s="444">
        <f t="shared" ca="1" si="174"/>
        <v>-349448373395961.63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25">
      <c r="G4791" s="459"/>
      <c r="H4791" s="459">
        <v>4784</v>
      </c>
      <c r="I4791" s="444">
        <f t="shared" ca="1" si="175"/>
        <v>-349448373395961.63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-1456034889149.8401</v>
      </c>
      <c r="L4791" s="444">
        <f t="shared" ca="1" si="174"/>
        <v>-350904408285111.44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25">
      <c r="G4792" s="459"/>
      <c r="H4792" s="459">
        <v>4785</v>
      </c>
      <c r="I4792" s="444">
        <f t="shared" ca="1" si="175"/>
        <v>-350904408285111.44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-1462101701187.9644</v>
      </c>
      <c r="L4792" s="444">
        <f t="shared" ca="1" si="174"/>
        <v>-352366509986299.38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25">
      <c r="G4793" s="459"/>
      <c r="H4793" s="459">
        <v>4786</v>
      </c>
      <c r="I4793" s="444">
        <f t="shared" ca="1" si="175"/>
        <v>-352366509986299.38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-1468193791609.5808</v>
      </c>
      <c r="L4793" s="444">
        <f t="shared" ca="1" si="174"/>
        <v>-353834703777908.94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25">
      <c r="G4794" s="459"/>
      <c r="H4794" s="459">
        <v>4787</v>
      </c>
      <c r="I4794" s="444">
        <f t="shared" ca="1" si="175"/>
        <v>-353834703777908.94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-1474311265741.2871</v>
      </c>
      <c r="L4794" s="444">
        <f t="shared" ca="1" si="174"/>
        <v>-355309015043650.25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25">
      <c r="G4795" s="459"/>
      <c r="H4795" s="459">
        <v>4788</v>
      </c>
      <c r="I4795" s="444">
        <f t="shared" ca="1" si="175"/>
        <v>-355309015043650.25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-1480454229348.5427</v>
      </c>
      <c r="L4795" s="444">
        <f t="shared" ca="1" si="174"/>
        <v>-356789469272998.81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25">
      <c r="G4796" s="459"/>
      <c r="H4796" s="459">
        <v>4789</v>
      </c>
      <c r="I4796" s="444">
        <f t="shared" ca="1" si="175"/>
        <v>-356789469272998.81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-1486622788637.4951</v>
      </c>
      <c r="L4796" s="444">
        <f t="shared" ca="1" si="174"/>
        <v>-358276092061636.31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25">
      <c r="G4797" s="459"/>
      <c r="H4797" s="459">
        <v>4790</v>
      </c>
      <c r="I4797" s="444">
        <f t="shared" ca="1" si="175"/>
        <v>-358276092061636.31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-1492817050256.8179</v>
      </c>
      <c r="L4797" s="444">
        <f t="shared" ca="1" si="174"/>
        <v>-359768909111893.13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25">
      <c r="G4798" s="459"/>
      <c r="H4798" s="459">
        <v>4791</v>
      </c>
      <c r="I4798" s="444">
        <f t="shared" ca="1" si="175"/>
        <v>-359768909111893.13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-1499037121299.5547</v>
      </c>
      <c r="L4798" s="444">
        <f t="shared" ca="1" si="174"/>
        <v>-361267946233192.69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25">
      <c r="G4799" s="459"/>
      <c r="H4799" s="459">
        <v>4792</v>
      </c>
      <c r="I4799" s="444">
        <f t="shared" ca="1" si="175"/>
        <v>-361267946233192.69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-1505283109304.9695</v>
      </c>
      <c r="L4799" s="444">
        <f t="shared" ca="1" si="174"/>
        <v>-362773229342497.69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25">
      <c r="G4800" s="459"/>
      <c r="H4800" s="459">
        <v>4793</v>
      </c>
      <c r="I4800" s="444">
        <f t="shared" ca="1" si="175"/>
        <v>-362773229342497.69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-1511555122260.407</v>
      </c>
      <c r="L4800" s="444">
        <f t="shared" ca="1" si="174"/>
        <v>-364284784464758.13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25">
      <c r="G4801" s="459"/>
      <c r="H4801" s="459">
        <v>4794</v>
      </c>
      <c r="I4801" s="444">
        <f t="shared" ca="1" si="175"/>
        <v>-364284784464758.13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-1517853268603.1589</v>
      </c>
      <c r="L4801" s="444">
        <f t="shared" ca="1" si="174"/>
        <v>-365802637733361.31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25">
      <c r="G4802" s="459"/>
      <c r="H4802" s="459">
        <v>4795</v>
      </c>
      <c r="I4802" s="444">
        <f t="shared" ca="1" si="175"/>
        <v>-365802637733361.31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-1524177657222.3389</v>
      </c>
      <c r="L4802" s="444">
        <f t="shared" ca="1" si="174"/>
        <v>-367326815390583.63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25">
      <c r="G4803" s="459"/>
      <c r="H4803" s="459">
        <v>4796</v>
      </c>
      <c r="I4803" s="444">
        <f t="shared" ca="1" si="175"/>
        <v>-367326815390583.63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-1530528397460.7651</v>
      </c>
      <c r="L4803" s="444">
        <f t="shared" ca="1" si="174"/>
        <v>-368857343788044.38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25">
      <c r="G4804" s="459"/>
      <c r="H4804" s="459">
        <v>4797</v>
      </c>
      <c r="I4804" s="444">
        <f t="shared" ca="1" si="175"/>
        <v>-368857343788044.38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-1536905599116.8516</v>
      </c>
      <c r="L4804" s="444">
        <f t="shared" ca="1" si="174"/>
        <v>-370394249387161.25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25">
      <c r="G4805" s="459"/>
      <c r="H4805" s="459">
        <v>4798</v>
      </c>
      <c r="I4805" s="444">
        <f t="shared" ca="1" si="175"/>
        <v>-370394249387161.25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-1543309372446.5051</v>
      </c>
      <c r="L4805" s="444">
        <f t="shared" ca="1" si="174"/>
        <v>-371937558759607.75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25">
      <c r="G4806" s="459"/>
      <c r="H4806" s="459">
        <v>4799</v>
      </c>
      <c r="I4806" s="444">
        <f t="shared" ca="1" si="175"/>
        <v>-371937558759607.75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-1549739828165.0322</v>
      </c>
      <c r="L4806" s="444">
        <f t="shared" ca="1" si="174"/>
        <v>-373487298587772.81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25">
      <c r="G4807" s="459"/>
      <c r="H4807" s="459">
        <v>4800</v>
      </c>
      <c r="I4807" s="444">
        <f t="shared" ca="1" si="175"/>
        <v>-373487298587772.81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-1556197077449.0535</v>
      </c>
      <c r="L4807" s="444">
        <f t="shared" ca="1" si="174"/>
        <v>-375043495665221.88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25">
      <c r="G4808" s="459"/>
      <c r="H4808" s="459">
        <v>4801</v>
      </c>
      <c r="I4808" s="444">
        <f t="shared" ca="1" si="175"/>
        <v>-375043495665221.88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-1562681231938.4246</v>
      </c>
      <c r="L4808" s="444">
        <f t="shared" ca="1" si="174"/>
        <v>-376606176897160.31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25">
      <c r="G4809" s="459"/>
      <c r="H4809" s="459">
        <v>4802</v>
      </c>
      <c r="I4809" s="444">
        <f t="shared" ca="1" si="175"/>
        <v>-376606176897160.31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-1569192403738.168</v>
      </c>
      <c r="L4809" s="444">
        <f t="shared" ca="1" si="174"/>
        <v>-378175369300898.5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25">
      <c r="G4810" s="459"/>
      <c r="H4810" s="459">
        <v>4803</v>
      </c>
      <c r="I4810" s="444">
        <f t="shared" ca="1" si="175"/>
        <v>-378175369300898.5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-1575730705420.4104</v>
      </c>
      <c r="L4810" s="444">
        <f t="shared" ca="1" si="174"/>
        <v>-379751100006318.94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25">
      <c r="G4811" s="459"/>
      <c r="H4811" s="459">
        <v>4804</v>
      </c>
      <c r="I4811" s="444">
        <f t="shared" ca="1" si="175"/>
        <v>-379751100006318.94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-1582296250026.3289</v>
      </c>
      <c r="L4811" s="444">
        <f t="shared" ca="1" si="174"/>
        <v>-381333396256345.25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25">
      <c r="G4812" s="459"/>
      <c r="H4812" s="459">
        <v>4805</v>
      </c>
      <c r="I4812" s="444">
        <f t="shared" ca="1" si="175"/>
        <v>-381333396256345.25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-1588889151068.1052</v>
      </c>
      <c r="L4812" s="444">
        <f t="shared" ca="1" si="174"/>
        <v>-382922285407413.38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25">
      <c r="G4813" s="459"/>
      <c r="H4813" s="459">
        <v>4806</v>
      </c>
      <c r="I4813" s="444">
        <f t="shared" ca="1" si="175"/>
        <v>-382922285407413.38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-1595509522530.8892</v>
      </c>
      <c r="L4813" s="444">
        <f t="shared" ca="1" si="174"/>
        <v>-384517794929944.25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25">
      <c r="G4814" s="459"/>
      <c r="H4814" s="459">
        <v>4807</v>
      </c>
      <c r="I4814" s="444">
        <f t="shared" ca="1" si="175"/>
        <v>-384517794929944.25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-1602157478874.7676</v>
      </c>
      <c r="L4814" s="444">
        <f t="shared" ca="1" si="174"/>
        <v>-386119952408819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25">
      <c r="G4815" s="459"/>
      <c r="H4815" s="459">
        <v>4808</v>
      </c>
      <c r="I4815" s="444">
        <f t="shared" ca="1" si="175"/>
        <v>-386119952408819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-1608833135036.7458</v>
      </c>
      <c r="L4815" s="444">
        <f t="shared" ca="1" si="174"/>
        <v>-387728785543855.75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25">
      <c r="G4816" s="459"/>
      <c r="H4816" s="459">
        <v>4809</v>
      </c>
      <c r="I4816" s="444">
        <f t="shared" ca="1" si="175"/>
        <v>-387728785543855.75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-1615536606432.7322</v>
      </c>
      <c r="L4816" s="444">
        <f t="shared" ca="1" si="174"/>
        <v>-389344322150288.5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25">
      <c r="G4817" s="459"/>
      <c r="H4817" s="459">
        <v>4810</v>
      </c>
      <c r="I4817" s="444">
        <f t="shared" ca="1" si="175"/>
        <v>-389344322150288.5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-1622268008959.5354</v>
      </c>
      <c r="L4817" s="444">
        <f t="shared" ca="1" si="174"/>
        <v>-390966590159248.06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25">
      <c r="G4818" s="459"/>
      <c r="H4818" s="459">
        <v>4811</v>
      </c>
      <c r="I4818" s="444">
        <f t="shared" ca="1" si="175"/>
        <v>-390966590159248.06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-1629027458996.8669</v>
      </c>
      <c r="L4818" s="444">
        <f t="shared" ca="1" si="174"/>
        <v>-392595617618244.94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25">
      <c r="G4819" s="459"/>
      <c r="H4819" s="459">
        <v>4812</v>
      </c>
      <c r="I4819" s="444">
        <f t="shared" ca="1" si="175"/>
        <v>-392595617618244.94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-1635815073409.354</v>
      </c>
      <c r="L4819" s="444">
        <f t="shared" ca="1" si="174"/>
        <v>-394231432691654.31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25">
      <c r="G4820" s="459"/>
      <c r="H4820" s="459">
        <v>4813</v>
      </c>
      <c r="I4820" s="444">
        <f t="shared" ca="1" si="175"/>
        <v>-394231432691654.31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-1642630969548.5596</v>
      </c>
      <c r="L4820" s="444">
        <f t="shared" ca="1" si="174"/>
        <v>-395874063661202.88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25">
      <c r="G4821" s="459"/>
      <c r="H4821" s="459">
        <v>4814</v>
      </c>
      <c r="I4821" s="444">
        <f t="shared" ca="1" si="175"/>
        <v>-395874063661202.88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-1649475265255.012</v>
      </c>
      <c r="L4821" s="444">
        <f t="shared" ca="1" si="174"/>
        <v>-397523538926457.88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25">
      <c r="G4822" s="459"/>
      <c r="H4822" s="459">
        <v>4815</v>
      </c>
      <c r="I4822" s="444">
        <f t="shared" ca="1" si="175"/>
        <v>-397523538926457.88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-1656348078860.2412</v>
      </c>
      <c r="L4822" s="444">
        <f t="shared" ca="1" si="174"/>
        <v>-399179887005318.13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25">
      <c r="G4823" s="459"/>
      <c r="H4823" s="459">
        <v>4816</v>
      </c>
      <c r="I4823" s="444">
        <f t="shared" ca="1" si="175"/>
        <v>-399179887005318.13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-1663249529188.8254</v>
      </c>
      <c r="L4823" s="444">
        <f t="shared" ca="1" si="174"/>
        <v>-400843136534506.94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25">
      <c r="G4824" s="459"/>
      <c r="H4824" s="459">
        <v>4817</v>
      </c>
      <c r="I4824" s="444">
        <f t="shared" ca="1" si="175"/>
        <v>-400843136534506.94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-1670179735560.4456</v>
      </c>
      <c r="L4824" s="444">
        <f t="shared" ca="1" si="174"/>
        <v>-402513316270067.38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25">
      <c r="G4825" s="459"/>
      <c r="H4825" s="459">
        <v>4818</v>
      </c>
      <c r="I4825" s="444">
        <f t="shared" ca="1" si="175"/>
        <v>-402513316270067.38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-1677138817791.9473</v>
      </c>
      <c r="L4825" s="444">
        <f t="shared" ca="1" si="174"/>
        <v>-404190455087859.31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25">
      <c r="G4826" s="459"/>
      <c r="H4826" s="459">
        <v>4819</v>
      </c>
      <c r="I4826" s="444">
        <f t="shared" ca="1" si="175"/>
        <v>-404190455087859.31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-1684126896199.4138</v>
      </c>
      <c r="L4826" s="444">
        <f t="shared" ca="1" si="174"/>
        <v>-405874581984058.75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25">
      <c r="G4827" s="459"/>
      <c r="H4827" s="459">
        <v>4820</v>
      </c>
      <c r="I4827" s="444">
        <f t="shared" ca="1" si="175"/>
        <v>-405874581984058.75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-1691144091600.2449</v>
      </c>
      <c r="L4827" s="444">
        <f t="shared" ca="1" si="174"/>
        <v>-407565726075659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25">
      <c r="G4828" s="459"/>
      <c r="H4828" s="459">
        <v>4821</v>
      </c>
      <c r="I4828" s="444">
        <f t="shared" ca="1" si="175"/>
        <v>-407565726075659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-1698190525315.2458</v>
      </c>
      <c r="L4828" s="444">
        <f t="shared" ca="1" si="174"/>
        <v>-409263916600974.25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25">
      <c r="G4829" s="459"/>
      <c r="H4829" s="459">
        <v>4822</v>
      </c>
      <c r="I4829" s="444">
        <f t="shared" ca="1" si="175"/>
        <v>-409263916600974.25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-1705266319170.7261</v>
      </c>
      <c r="L4829" s="444">
        <f t="shared" ca="1" si="174"/>
        <v>-410969182920145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25">
      <c r="G4830" s="459"/>
      <c r="H4830" s="459">
        <v>4823</v>
      </c>
      <c r="I4830" s="444">
        <f t="shared" ca="1" si="175"/>
        <v>-410969182920145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-1712371595500.6042</v>
      </c>
      <c r="L4830" s="444">
        <f t="shared" ca="1" si="174"/>
        <v>-412681554515645.63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25">
      <c r="G4831" s="459"/>
      <c r="H4831" s="459">
        <v>4824</v>
      </c>
      <c r="I4831" s="444">
        <f t="shared" ca="1" si="175"/>
        <v>-412681554515645.63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-1719506477148.5234</v>
      </c>
      <c r="L4831" s="444">
        <f t="shared" ca="1" si="174"/>
        <v>-414401060992794.13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25">
      <c r="G4832" s="459"/>
      <c r="H4832" s="459">
        <v>4825</v>
      </c>
      <c r="I4832" s="444">
        <f t="shared" ca="1" si="175"/>
        <v>-414401060992794.13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-1726671087469.9756</v>
      </c>
      <c r="L4832" s="444">
        <f t="shared" ca="1" si="174"/>
        <v>-416127732080264.13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25">
      <c r="G4833" s="459"/>
      <c r="H4833" s="459">
        <v>4826</v>
      </c>
      <c r="I4833" s="444">
        <f t="shared" ca="1" si="175"/>
        <v>-416127732080264.13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-1733865550334.4338</v>
      </c>
      <c r="L4833" s="444">
        <f t="shared" ca="1" si="174"/>
        <v>-417861597630598.56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25">
      <c r="G4834" s="459"/>
      <c r="H4834" s="459">
        <v>4827</v>
      </c>
      <c r="I4834" s="444">
        <f t="shared" ca="1" si="175"/>
        <v>-417861597630598.56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-1741089990127.4939</v>
      </c>
      <c r="L4834" s="444">
        <f t="shared" ca="1" si="174"/>
        <v>-419602687620726.06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25">
      <c r="G4835" s="459"/>
      <c r="H4835" s="459">
        <v>4828</v>
      </c>
      <c r="I4835" s="444">
        <f t="shared" ca="1" si="175"/>
        <v>-419602687620726.06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-1748344531753.0251</v>
      </c>
      <c r="L4835" s="444">
        <f t="shared" ca="1" si="174"/>
        <v>-421351032152479.06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25">
      <c r="G4836" s="459"/>
      <c r="H4836" s="459">
        <v>4829</v>
      </c>
      <c r="I4836" s="444">
        <f t="shared" ca="1" si="175"/>
        <v>-421351032152479.06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-1755629300635.3293</v>
      </c>
      <c r="L4836" s="444">
        <f t="shared" ca="1" si="174"/>
        <v>-423106661453114.38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25">
      <c r="G4837" s="459"/>
      <c r="H4837" s="459">
        <v>4830</v>
      </c>
      <c r="I4837" s="444">
        <f t="shared" ca="1" si="175"/>
        <v>-423106661453114.38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-1762944422721.3098</v>
      </c>
      <c r="L4837" s="444">
        <f t="shared" ca="1" si="174"/>
        <v>-424869605875835.69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25">
      <c r="G4838" s="459"/>
      <c r="H4838" s="459">
        <v>4831</v>
      </c>
      <c r="I4838" s="444">
        <f t="shared" ca="1" si="175"/>
        <v>-424869605875835.69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-1770290024482.6487</v>
      </c>
      <c r="L4838" s="444">
        <f t="shared" ca="1" si="174"/>
        <v>-426639895900318.31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25">
      <c r="G4839" s="459"/>
      <c r="H4839" s="459">
        <v>4832</v>
      </c>
      <c r="I4839" s="444">
        <f t="shared" ca="1" si="175"/>
        <v>-426639895900318.31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-1777666232917.9929</v>
      </c>
      <c r="L4839" s="444">
        <f t="shared" ca="1" si="174"/>
        <v>-428417562133236.31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25">
      <c r="G4840" s="459"/>
      <c r="H4840" s="459">
        <v>4833</v>
      </c>
      <c r="I4840" s="444">
        <f t="shared" ca="1" si="175"/>
        <v>-428417562133236.31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-1785073175555.1514</v>
      </c>
      <c r="L4840" s="444">
        <f t="shared" ca="1" si="174"/>
        <v>-430202635308791.44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25">
      <c r="G4841" s="459"/>
      <c r="H4841" s="459">
        <v>4834</v>
      </c>
      <c r="I4841" s="444">
        <f t="shared" ca="1" si="175"/>
        <v>-430202635308791.44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-1792510980453.2976</v>
      </c>
      <c r="L4841" s="444">
        <f t="shared" ca="1" si="174"/>
        <v>-431995146289244.75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25">
      <c r="G4842" s="459"/>
      <c r="H4842" s="459">
        <v>4835</v>
      </c>
      <c r="I4842" s="444">
        <f t="shared" ca="1" si="175"/>
        <v>-431995146289244.75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-1799979776205.1865</v>
      </c>
      <c r="L4842" s="444">
        <f t="shared" ca="1" si="174"/>
        <v>-433795126065449.94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25">
      <c r="G4843" s="459"/>
      <c r="H4843" s="459">
        <v>4836</v>
      </c>
      <c r="I4843" s="444">
        <f t="shared" ca="1" si="175"/>
        <v>-433795126065449.94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-1807479691939.3748</v>
      </c>
      <c r="L4843" s="444">
        <f t="shared" ca="1" si="174"/>
        <v>-435602605757389.31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25">
      <c r="G4844" s="459"/>
      <c r="H4844" s="459">
        <v>4837</v>
      </c>
      <c r="I4844" s="444">
        <f t="shared" ca="1" si="175"/>
        <v>-435602605757389.31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-1815010857322.4553</v>
      </c>
      <c r="L4844" s="444">
        <f t="shared" ca="1" si="174"/>
        <v>-437417616614711.75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25">
      <c r="G4845" s="459"/>
      <c r="H4845" s="459">
        <v>4838</v>
      </c>
      <c r="I4845" s="444">
        <f t="shared" ca="1" si="175"/>
        <v>-437417616614711.75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-1822573402561.2988</v>
      </c>
      <c r="L4845" s="444">
        <f t="shared" ca="1" si="174"/>
        <v>-439240190017273.06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25">
      <c r="G4846" s="459"/>
      <c r="H4846" s="459">
        <v>4839</v>
      </c>
      <c r="I4846" s="444">
        <f t="shared" ca="1" si="175"/>
        <v>-439240190017273.06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-1830167458405.3042</v>
      </c>
      <c r="L4846" s="444">
        <f t="shared" ca="1" si="174"/>
        <v>-441070357475678.38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25">
      <c r="G4847" s="459"/>
      <c r="H4847" s="459">
        <v>4840</v>
      </c>
      <c r="I4847" s="444">
        <f t="shared" ca="1" si="175"/>
        <v>-441070357475678.38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-1837793156148.6599</v>
      </c>
      <c r="L4847" s="444">
        <f t="shared" ca="1" si="174"/>
        <v>-442908150631827.06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25">
      <c r="G4848" s="459"/>
      <c r="H4848" s="459">
        <v>4841</v>
      </c>
      <c r="I4848" s="444">
        <f t="shared" ca="1" si="175"/>
        <v>-442908150631827.06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-1845450627632.6128</v>
      </c>
      <c r="L4848" s="444">
        <f t="shared" ca="1" si="174"/>
        <v>-444753601259459.69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25">
      <c r="G4849" s="459"/>
      <c r="H4849" s="459">
        <v>4842</v>
      </c>
      <c r="I4849" s="444">
        <f t="shared" ca="1" si="175"/>
        <v>-444753601259459.69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-1853140005247.7488</v>
      </c>
      <c r="L4849" s="444">
        <f t="shared" ca="1" si="174"/>
        <v>-446606741264707.44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25">
      <c r="G4850" s="459"/>
      <c r="H4850" s="459">
        <v>4843</v>
      </c>
      <c r="I4850" s="444">
        <f t="shared" ca="1" si="175"/>
        <v>-446606741264707.44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-1860861421936.281</v>
      </c>
      <c r="L4850" s="444">
        <f t="shared" ca="1" si="174"/>
        <v>-448467602686643.69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25">
      <c r="G4851" s="459"/>
      <c r="H4851" s="459">
        <v>4844</v>
      </c>
      <c r="I4851" s="444">
        <f t="shared" ca="1" si="175"/>
        <v>-448467602686643.69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-1868615011194.3484</v>
      </c>
      <c r="L4851" s="444">
        <f t="shared" ca="1" si="174"/>
        <v>-450336217697838.06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25">
      <c r="G4852" s="459"/>
      <c r="H4852" s="459">
        <v>4845</v>
      </c>
      <c r="I4852" s="444">
        <f t="shared" ca="1" si="175"/>
        <v>-450336217697838.06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-1876400907074.3252</v>
      </c>
      <c r="L4852" s="444">
        <f t="shared" ca="1" si="174"/>
        <v>-452212618604912.38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25">
      <c r="G4853" s="459"/>
      <c r="H4853" s="459">
        <v>4846</v>
      </c>
      <c r="I4853" s="444">
        <f t="shared" ca="1" si="175"/>
        <v>-452212618604912.38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-1884219244187.1348</v>
      </c>
      <c r="L4853" s="444">
        <f t="shared" ref="L4853:L5107" ca="1" si="179">I4853-J4853+K4853</f>
        <v>-454096837849099.5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25">
      <c r="G4854" s="459"/>
      <c r="H4854" s="459">
        <v>4847</v>
      </c>
      <c r="I4854" s="444">
        <f t="shared" ref="I4854:I5108" ca="1" si="180">L4853</f>
        <v>-454096837849099.5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-1892070157704.5815</v>
      </c>
      <c r="L4854" s="444">
        <f t="shared" ca="1" si="179"/>
        <v>-455988908006804.06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25">
      <c r="G4855" s="459"/>
      <c r="H4855" s="459">
        <v>4848</v>
      </c>
      <c r="I4855" s="444">
        <f t="shared" ca="1" si="180"/>
        <v>-455988908006804.06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-1899953783361.6836</v>
      </c>
      <c r="L4855" s="444">
        <f t="shared" ca="1" si="179"/>
        <v>-457888861790165.75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25">
      <c r="G4856" s="459"/>
      <c r="H4856" s="459">
        <v>4849</v>
      </c>
      <c r="I4856" s="444">
        <f t="shared" ca="1" si="180"/>
        <v>-457888861790165.75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-1907870257459.0239</v>
      </c>
      <c r="L4856" s="444">
        <f t="shared" ca="1" si="179"/>
        <v>-459796732047624.75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25">
      <c r="G4857" s="459"/>
      <c r="H4857" s="459">
        <v>4850</v>
      </c>
      <c r="I4857" s="444">
        <f t="shared" ca="1" si="180"/>
        <v>-459796732047624.75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-1915819716865.1028</v>
      </c>
      <c r="L4857" s="444">
        <f t="shared" ca="1" si="179"/>
        <v>-461712551764489.88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25">
      <c r="G4858" s="459"/>
      <c r="H4858" s="459">
        <v>4851</v>
      </c>
      <c r="I4858" s="444">
        <f t="shared" ca="1" si="180"/>
        <v>-461712551764489.88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-1923802299018.7075</v>
      </c>
      <c r="L4858" s="444">
        <f t="shared" ca="1" si="179"/>
        <v>-463636354063508.56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25">
      <c r="G4859" s="459"/>
      <c r="H4859" s="459">
        <v>4852</v>
      </c>
      <c r="I4859" s="444">
        <f t="shared" ca="1" si="180"/>
        <v>-463636354063508.56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-1931818141931.2856</v>
      </c>
      <c r="L4859" s="444">
        <f t="shared" ca="1" si="179"/>
        <v>-465568172205439.88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25">
      <c r="G4860" s="459"/>
      <c r="H4860" s="459">
        <v>4853</v>
      </c>
      <c r="I4860" s="444">
        <f t="shared" ca="1" si="180"/>
        <v>-465568172205439.88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-1939867384189.3328</v>
      </c>
      <c r="L4860" s="444">
        <f t="shared" ca="1" si="179"/>
        <v>-467508039589629.19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25">
      <c r="G4861" s="459"/>
      <c r="H4861" s="459">
        <v>4854</v>
      </c>
      <c r="I4861" s="444">
        <f t="shared" ca="1" si="180"/>
        <v>-467508039589629.19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-1947950164956.7883</v>
      </c>
      <c r="L4861" s="444">
        <f t="shared" ca="1" si="179"/>
        <v>-469455989754586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25">
      <c r="G4862" s="459"/>
      <c r="H4862" s="459">
        <v>4855</v>
      </c>
      <c r="I4862" s="444">
        <f t="shared" ca="1" si="180"/>
        <v>-469455989754586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-1956066623977.4417</v>
      </c>
      <c r="L4862" s="444">
        <f t="shared" ca="1" si="179"/>
        <v>-471412056378563.44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25">
      <c r="G4863" s="459"/>
      <c r="H4863" s="459">
        <v>4856</v>
      </c>
      <c r="I4863" s="444">
        <f t="shared" ca="1" si="180"/>
        <v>-471412056378563.44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-1964216901577.3477</v>
      </c>
      <c r="L4863" s="444">
        <f t="shared" ca="1" si="179"/>
        <v>-473376273280140.81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25">
      <c r="G4864" s="459"/>
      <c r="H4864" s="459">
        <v>4857</v>
      </c>
      <c r="I4864" s="444">
        <f t="shared" ca="1" si="180"/>
        <v>-473376273280140.81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-1972401138667.2534</v>
      </c>
      <c r="L4864" s="444">
        <f t="shared" ca="1" si="179"/>
        <v>-475348674418808.06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25">
      <c r="G4865" s="459"/>
      <c r="H4865" s="459">
        <v>4858</v>
      </c>
      <c r="I4865" s="444">
        <f t="shared" ca="1" si="180"/>
        <v>-475348674418808.06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-1980619476745.0334</v>
      </c>
      <c r="L4865" s="444">
        <f t="shared" ca="1" si="179"/>
        <v>-477329293895553.13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25">
      <c r="G4866" s="459"/>
      <c r="H4866" s="459">
        <v>4859</v>
      </c>
      <c r="I4866" s="444">
        <f t="shared" ca="1" si="180"/>
        <v>-477329293895553.13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-1988872057898.1382</v>
      </c>
      <c r="L4866" s="444">
        <f t="shared" ca="1" si="179"/>
        <v>-479318165953451.25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25">
      <c r="G4867" s="459"/>
      <c r="H4867" s="459">
        <v>4860</v>
      </c>
      <c r="I4867" s="444">
        <f t="shared" ca="1" si="180"/>
        <v>-479318165953451.25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-1997159024806.0469</v>
      </c>
      <c r="L4867" s="444">
        <f t="shared" ca="1" si="179"/>
        <v>-481315324978257.31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25">
      <c r="G4868" s="459"/>
      <c r="H4868" s="459">
        <v>4861</v>
      </c>
      <c r="I4868" s="444">
        <f t="shared" ca="1" si="180"/>
        <v>-481315324978257.31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-2005480520742.7388</v>
      </c>
      <c r="L4868" s="444">
        <f t="shared" ca="1" si="179"/>
        <v>-483320805499000.06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25">
      <c r="G4869" s="459"/>
      <c r="H4869" s="459">
        <v>4862</v>
      </c>
      <c r="I4869" s="444">
        <f t="shared" ca="1" si="180"/>
        <v>-483320805499000.06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-2013836689579.1667</v>
      </c>
      <c r="L4869" s="444">
        <f t="shared" ca="1" si="179"/>
        <v>-485334642188579.25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25">
      <c r="G4870" s="459"/>
      <c r="H4870" s="459">
        <v>4863</v>
      </c>
      <c r="I4870" s="444">
        <f t="shared" ca="1" si="180"/>
        <v>-485334642188579.25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-2022227675785.7468</v>
      </c>
      <c r="L4870" s="444">
        <f t="shared" ca="1" si="179"/>
        <v>-487356869864365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25">
      <c r="G4871" s="459"/>
      <c r="H4871" s="459">
        <v>4864</v>
      </c>
      <c r="I4871" s="444">
        <f t="shared" ca="1" si="180"/>
        <v>-487356869864365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-2030653624434.8545</v>
      </c>
      <c r="L4871" s="444">
        <f t="shared" ca="1" si="179"/>
        <v>-489387523488799.88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25">
      <c r="G4872" s="459"/>
      <c r="H4872" s="459">
        <v>4865</v>
      </c>
      <c r="I4872" s="444">
        <f t="shared" ca="1" si="180"/>
        <v>-489387523488799.88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-2039114681203.3328</v>
      </c>
      <c r="L4872" s="444">
        <f t="shared" ca="1" si="179"/>
        <v>-491426638170003.19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25">
      <c r="G4873" s="459"/>
      <c r="H4873" s="459">
        <v>4866</v>
      </c>
      <c r="I4873" s="444">
        <f t="shared" ca="1" si="180"/>
        <v>-491426638170003.19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-2047610992375.0132</v>
      </c>
      <c r="L4873" s="444">
        <f t="shared" ca="1" si="179"/>
        <v>-493474249162378.19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25">
      <c r="G4874" s="459"/>
      <c r="H4874" s="459">
        <v>4867</v>
      </c>
      <c r="I4874" s="444">
        <f t="shared" ca="1" si="180"/>
        <v>-493474249162378.19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-2056142704843.2424</v>
      </c>
      <c r="L4874" s="444">
        <f t="shared" ca="1" si="179"/>
        <v>-495530391867221.44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25">
      <c r="G4875" s="459"/>
      <c r="H4875" s="459">
        <v>4868</v>
      </c>
      <c r="I4875" s="444">
        <f t="shared" ca="1" si="180"/>
        <v>-495530391867221.44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-2064709966113.4226</v>
      </c>
      <c r="L4875" s="444">
        <f t="shared" ca="1" si="179"/>
        <v>-497595101833334.88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25">
      <c r="G4876" s="459"/>
      <c r="H4876" s="459">
        <v>4869</v>
      </c>
      <c r="I4876" s="444">
        <f t="shared" ca="1" si="180"/>
        <v>-497595101833334.88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-2073312924305.5618</v>
      </c>
      <c r="L4876" s="444">
        <f t="shared" ca="1" si="179"/>
        <v>-499668414757640.44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25">
      <c r="G4877" s="459"/>
      <c r="H4877" s="459">
        <v>4870</v>
      </c>
      <c r="I4877" s="444">
        <f t="shared" ca="1" si="180"/>
        <v>-499668414757640.44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-2081951728156.8352</v>
      </c>
      <c r="L4877" s="444">
        <f t="shared" ca="1" si="179"/>
        <v>-501750366485797.25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25">
      <c r="G4878" s="459"/>
      <c r="H4878" s="459">
        <v>4871</v>
      </c>
      <c r="I4878" s="444">
        <f t="shared" ca="1" si="180"/>
        <v>-501750366485797.25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-2090626527024.1555</v>
      </c>
      <c r="L4878" s="444">
        <f t="shared" ca="1" si="179"/>
        <v>-503840993012821.38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25">
      <c r="G4879" s="459"/>
      <c r="H4879" s="459">
        <v>4872</v>
      </c>
      <c r="I4879" s="444">
        <f t="shared" ca="1" si="180"/>
        <v>-503840993012821.38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-2099337470886.7556</v>
      </c>
      <c r="L4879" s="444">
        <f t="shared" ca="1" si="179"/>
        <v>-505940330483708.13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25">
      <c r="G4880" s="459"/>
      <c r="H4880" s="459">
        <v>4873</v>
      </c>
      <c r="I4880" s="444">
        <f t="shared" ca="1" si="180"/>
        <v>-505940330483708.13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-2108084710348.7839</v>
      </c>
      <c r="L4880" s="444">
        <f t="shared" ca="1" si="179"/>
        <v>-508048415194056.94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25">
      <c r="G4881" s="459"/>
      <c r="H4881" s="459">
        <v>4874</v>
      </c>
      <c r="I4881" s="444">
        <f t="shared" ca="1" si="180"/>
        <v>-508048415194056.94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-2116868396641.9038</v>
      </c>
      <c r="L4881" s="444">
        <f t="shared" ca="1" si="179"/>
        <v>-510165283590698.81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25">
      <c r="G4882" s="459"/>
      <c r="H4882" s="459">
        <v>4875</v>
      </c>
      <c r="I4882" s="444">
        <f t="shared" ca="1" si="180"/>
        <v>-510165283590698.81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-2125688681627.9116</v>
      </c>
      <c r="L4882" s="444">
        <f t="shared" ca="1" si="179"/>
        <v>-512290972272326.75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25">
      <c r="G4883" s="459"/>
      <c r="H4883" s="459">
        <v>4876</v>
      </c>
      <c r="I4883" s="444">
        <f t="shared" ca="1" si="180"/>
        <v>-512290972272326.75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-2134545717801.3613</v>
      </c>
      <c r="L4883" s="444">
        <f t="shared" ca="1" si="179"/>
        <v>-514425517990128.13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25">
      <c r="G4884" s="459"/>
      <c r="H4884" s="459">
        <v>4877</v>
      </c>
      <c r="I4884" s="444">
        <f t="shared" ca="1" si="180"/>
        <v>-514425517990128.13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-2143439658292.2007</v>
      </c>
      <c r="L4884" s="444">
        <f t="shared" ca="1" si="179"/>
        <v>-516568957648420.31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25">
      <c r="G4885" s="459"/>
      <c r="H4885" s="459">
        <v>4878</v>
      </c>
      <c r="I4885" s="444">
        <f t="shared" ca="1" si="180"/>
        <v>-516568957648420.31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-2152370656868.418</v>
      </c>
      <c r="L4885" s="444">
        <f t="shared" ca="1" si="179"/>
        <v>-518721328305288.75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25">
      <c r="G4886" s="459"/>
      <c r="H4886" s="459">
        <v>4879</v>
      </c>
      <c r="I4886" s="444">
        <f t="shared" ca="1" si="180"/>
        <v>-518721328305288.75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-2161338867938.7031</v>
      </c>
      <c r="L4886" s="444">
        <f t="shared" ca="1" si="179"/>
        <v>-520882667173227.44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25">
      <c r="G4887" s="459"/>
      <c r="H4887" s="459">
        <v>4880</v>
      </c>
      <c r="I4887" s="444">
        <f t="shared" ca="1" si="180"/>
        <v>-520882667173227.44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-2170344446555.114</v>
      </c>
      <c r="L4887" s="444">
        <f t="shared" ca="1" si="179"/>
        <v>-523053011619782.56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25">
      <c r="G4888" s="459"/>
      <c r="H4888" s="459">
        <v>4881</v>
      </c>
      <c r="I4888" s="444">
        <f t="shared" ca="1" si="180"/>
        <v>-523053011619782.56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-2179387548415.761</v>
      </c>
      <c r="L4888" s="444">
        <f t="shared" ca="1" si="179"/>
        <v>-525232399168198.31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25">
      <c r="G4889" s="459"/>
      <c r="H4889" s="459">
        <v>4882</v>
      </c>
      <c r="I4889" s="444">
        <f t="shared" ca="1" si="180"/>
        <v>-525232399168198.31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-2188468329867.4929</v>
      </c>
      <c r="L4889" s="444">
        <f t="shared" ca="1" si="179"/>
        <v>-527420867498065.81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25">
      <c r="G4890" s="459"/>
      <c r="H4890" s="459">
        <v>4883</v>
      </c>
      <c r="I4890" s="444">
        <f t="shared" ca="1" si="180"/>
        <v>-527420867498065.81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-2197586947908.6072</v>
      </c>
      <c r="L4890" s="444">
        <f t="shared" ca="1" si="179"/>
        <v>-529618454445974.44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25">
      <c r="G4891" s="459"/>
      <c r="H4891" s="459">
        <v>4884</v>
      </c>
      <c r="I4891" s="444">
        <f t="shared" ca="1" si="180"/>
        <v>-529618454445974.44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-2206743560191.5601</v>
      </c>
      <c r="L4891" s="444">
        <f t="shared" ca="1" si="179"/>
        <v>-531825198006166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25">
      <c r="G4892" s="459"/>
      <c r="H4892" s="459">
        <v>4885</v>
      </c>
      <c r="I4892" s="444">
        <f t="shared" ca="1" si="180"/>
        <v>-531825198006166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-2215938325025.6914</v>
      </c>
      <c r="L4892" s="444">
        <f t="shared" ca="1" si="179"/>
        <v>-534041136331191.69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25">
      <c r="G4893" s="459"/>
      <c r="H4893" s="459">
        <v>4886</v>
      </c>
      <c r="I4893" s="444">
        <f t="shared" ca="1" si="180"/>
        <v>-534041136331191.69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-2225171401379.9653</v>
      </c>
      <c r="L4893" s="444">
        <f t="shared" ca="1" si="179"/>
        <v>-536266307732571.63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25">
      <c r="G4894" s="459"/>
      <c r="H4894" s="459">
        <v>4887</v>
      </c>
      <c r="I4894" s="444">
        <f t="shared" ca="1" si="180"/>
        <v>-536266307732571.63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-2234442948885.7148</v>
      </c>
      <c r="L4894" s="444">
        <f t="shared" ca="1" si="179"/>
        <v>-538500750681457.31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25">
      <c r="G4895" s="459"/>
      <c r="H4895" s="459">
        <v>4888</v>
      </c>
      <c r="I4895" s="444">
        <f t="shared" ca="1" si="180"/>
        <v>-538500750681457.31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-2243753127839.4053</v>
      </c>
      <c r="L4895" s="444">
        <f t="shared" ca="1" si="179"/>
        <v>-540744503809296.69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25">
      <c r="G4896" s="459"/>
      <c r="H4896" s="459">
        <v>4889</v>
      </c>
      <c r="I4896" s="444">
        <f t="shared" ca="1" si="180"/>
        <v>-540744503809296.69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-2253102099205.4028</v>
      </c>
      <c r="L4896" s="444">
        <f t="shared" ca="1" si="179"/>
        <v>-542997605908502.06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25">
      <c r="G4897" s="459"/>
      <c r="H4897" s="459">
        <v>4890</v>
      </c>
      <c r="I4897" s="444">
        <f t="shared" ca="1" si="180"/>
        <v>-542997605908502.06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-2262490024618.7588</v>
      </c>
      <c r="L4897" s="444">
        <f t="shared" ca="1" si="179"/>
        <v>-545260095933120.81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25">
      <c r="G4898" s="459"/>
      <c r="H4898" s="459">
        <v>4891</v>
      </c>
      <c r="I4898" s="444">
        <f t="shared" ca="1" si="180"/>
        <v>-545260095933120.81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-2271917066388.0034</v>
      </c>
      <c r="L4898" s="444">
        <f t="shared" ca="1" si="179"/>
        <v>-547532012999508.81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25">
      <c r="G4899" s="459"/>
      <c r="H4899" s="459">
        <v>4892</v>
      </c>
      <c r="I4899" s="444">
        <f t="shared" ca="1" si="180"/>
        <v>-547532012999508.81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-2281383387497.9531</v>
      </c>
      <c r="L4899" s="444">
        <f t="shared" ca="1" si="179"/>
        <v>-549813396387006.75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25">
      <c r="G4900" s="459"/>
      <c r="H4900" s="459">
        <v>4893</v>
      </c>
      <c r="I4900" s="444">
        <f t="shared" ca="1" si="180"/>
        <v>-549813396387006.75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-2290889151612.5283</v>
      </c>
      <c r="L4900" s="444">
        <f t="shared" ca="1" si="179"/>
        <v>-552104285538619.25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25">
      <c r="G4901" s="459"/>
      <c r="H4901" s="459">
        <v>4894</v>
      </c>
      <c r="I4901" s="444">
        <f t="shared" ca="1" si="180"/>
        <v>-552104285538619.25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-2300434523077.5801</v>
      </c>
      <c r="L4901" s="444">
        <f t="shared" ca="1" si="179"/>
        <v>-554404720061696.81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25">
      <c r="G4902" s="459"/>
      <c r="H4902" s="459">
        <v>4895</v>
      </c>
      <c r="I4902" s="444">
        <f t="shared" ca="1" si="180"/>
        <v>-554404720061696.81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-2310019666923.7368</v>
      </c>
      <c r="L4902" s="444">
        <f t="shared" ca="1" si="179"/>
        <v>-556714739728620.56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25">
      <c r="G4903" s="459"/>
      <c r="H4903" s="459">
        <v>4896</v>
      </c>
      <c r="I4903" s="444">
        <f t="shared" ca="1" si="180"/>
        <v>-556714739728620.56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-2319644748869.252</v>
      </c>
      <c r="L4903" s="444">
        <f t="shared" ca="1" si="179"/>
        <v>-559034384477489.81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25">
      <c r="G4904" s="459"/>
      <c r="H4904" s="459">
        <v>4897</v>
      </c>
      <c r="I4904" s="444">
        <f t="shared" ca="1" si="180"/>
        <v>-559034384477489.81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-2329309935322.874</v>
      </c>
      <c r="L4904" s="444">
        <f t="shared" ca="1" si="179"/>
        <v>-561363694412812.69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25">
      <c r="G4905" s="459"/>
      <c r="H4905" s="459">
        <v>4898</v>
      </c>
      <c r="I4905" s="444">
        <f t="shared" ca="1" si="180"/>
        <v>-561363694412812.69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-2339015393386.7197</v>
      </c>
      <c r="L4905" s="444">
        <f t="shared" ca="1" si="179"/>
        <v>-563702709806199.38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25">
      <c r="G4906" s="459"/>
      <c r="H4906" s="459">
        <v>4899</v>
      </c>
      <c r="I4906" s="444">
        <f t="shared" ca="1" si="180"/>
        <v>-563702709806199.38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-2348761290859.1641</v>
      </c>
      <c r="L4906" s="444">
        <f t="shared" ca="1" si="179"/>
        <v>-566051471097058.5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25">
      <c r="G4907" s="459"/>
      <c r="H4907" s="459">
        <v>4900</v>
      </c>
      <c r="I4907" s="444">
        <f t="shared" ca="1" si="180"/>
        <v>-566051471097058.5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-2358547796237.7437</v>
      </c>
      <c r="L4907" s="444">
        <f t="shared" ca="1" si="179"/>
        <v>-568410018893296.25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25">
      <c r="G4908" s="459"/>
      <c r="H4908" s="459">
        <v>4901</v>
      </c>
      <c r="I4908" s="444">
        <f t="shared" ca="1" si="180"/>
        <v>-568410018893296.25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-2368375078722.0679</v>
      </c>
      <c r="L4908" s="444">
        <f t="shared" ca="1" si="179"/>
        <v>-570778393972018.38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25">
      <c r="G4909" s="459"/>
      <c r="H4909" s="459">
        <v>4902</v>
      </c>
      <c r="I4909" s="444">
        <f t="shared" ca="1" si="180"/>
        <v>-570778393972018.38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-2378243308216.7432</v>
      </c>
      <c r="L4909" s="444">
        <f t="shared" ca="1" si="179"/>
        <v>-573156637280235.13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25">
      <c r="G4910" s="459"/>
      <c r="H4910" s="459">
        <v>4903</v>
      </c>
      <c r="I4910" s="444">
        <f t="shared" ca="1" si="180"/>
        <v>-573156637280235.13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-2388152655334.313</v>
      </c>
      <c r="L4910" s="444">
        <f t="shared" ca="1" si="179"/>
        <v>-575544789935569.5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25">
      <c r="G4911" s="459"/>
      <c r="H4911" s="459">
        <v>4904</v>
      </c>
      <c r="I4911" s="444">
        <f t="shared" ca="1" si="180"/>
        <v>-575544789935569.5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-2398103291398.2061</v>
      </c>
      <c r="L4911" s="444">
        <f t="shared" ca="1" si="179"/>
        <v>-577942893226967.75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25">
      <c r="G4912" s="459"/>
      <c r="H4912" s="459">
        <v>4905</v>
      </c>
      <c r="I4912" s="444">
        <f t="shared" ca="1" si="180"/>
        <v>-577942893226967.75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-2408095388445.6987</v>
      </c>
      <c r="L4912" s="444">
        <f t="shared" ca="1" si="179"/>
        <v>-580350988615413.5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25">
      <c r="G4913" s="459"/>
      <c r="H4913" s="459">
        <v>4906</v>
      </c>
      <c r="I4913" s="444">
        <f t="shared" ca="1" si="180"/>
        <v>-580350988615413.5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-2418129119230.8896</v>
      </c>
      <c r="L4913" s="444">
        <f t="shared" ca="1" si="179"/>
        <v>-582769117734644.38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25">
      <c r="G4914" s="459"/>
      <c r="H4914" s="459">
        <v>4907</v>
      </c>
      <c r="I4914" s="444">
        <f t="shared" ca="1" si="180"/>
        <v>-582769117734644.38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-2428204657227.6851</v>
      </c>
      <c r="L4914" s="444">
        <f t="shared" ca="1" si="179"/>
        <v>-585197322391872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25">
      <c r="G4915" s="459"/>
      <c r="H4915" s="459">
        <v>4908</v>
      </c>
      <c r="I4915" s="444">
        <f t="shared" ca="1" si="180"/>
        <v>-585197322391872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-2438322176632.7998</v>
      </c>
      <c r="L4915" s="444">
        <f t="shared" ca="1" si="179"/>
        <v>-587635644568504.75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25">
      <c r="G4916" s="459"/>
      <c r="H4916" s="459">
        <v>4909</v>
      </c>
      <c r="I4916" s="444">
        <f t="shared" ca="1" si="180"/>
        <v>-587635644568504.75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-2448481852368.7695</v>
      </c>
      <c r="L4916" s="444">
        <f t="shared" ca="1" si="179"/>
        <v>-590084126420873.5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25">
      <c r="G4917" s="459"/>
      <c r="H4917" s="459">
        <v>4910</v>
      </c>
      <c r="I4917" s="444">
        <f t="shared" ca="1" si="180"/>
        <v>-590084126420873.5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-2458683860086.9727</v>
      </c>
      <c r="L4917" s="444">
        <f t="shared" ca="1" si="179"/>
        <v>-592542810280960.5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25">
      <c r="G4918" s="459"/>
      <c r="H4918" s="459">
        <v>4911</v>
      </c>
      <c r="I4918" s="444">
        <f t="shared" ca="1" si="180"/>
        <v>-592542810280960.5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-2468928376170.6689</v>
      </c>
      <c r="L4918" s="444">
        <f t="shared" ca="1" si="179"/>
        <v>-595011738657131.13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25">
      <c r="G4919" s="459"/>
      <c r="H4919" s="459">
        <v>4912</v>
      </c>
      <c r="I4919" s="444">
        <f t="shared" ca="1" si="180"/>
        <v>-595011738657131.13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-2479215577738.0464</v>
      </c>
      <c r="L4919" s="444">
        <f t="shared" ca="1" si="179"/>
        <v>-597490954234869.13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25">
      <c r="G4920" s="459"/>
      <c r="H4920" s="459">
        <v>4913</v>
      </c>
      <c r="I4920" s="444">
        <f t="shared" ca="1" si="180"/>
        <v>-597490954234869.13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-2489545642645.2881</v>
      </c>
      <c r="L4920" s="444">
        <f t="shared" ca="1" si="179"/>
        <v>-599980499877514.38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25">
      <c r="G4921" s="459"/>
      <c r="H4921" s="459">
        <v>4914</v>
      </c>
      <c r="I4921" s="444">
        <f t="shared" ca="1" si="180"/>
        <v>-599980499877514.38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-2499918749489.6431</v>
      </c>
      <c r="L4921" s="444">
        <f t="shared" ca="1" si="179"/>
        <v>-602480418627004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25">
      <c r="G4922" s="459"/>
      <c r="H4922" s="459">
        <v>4915</v>
      </c>
      <c r="I4922" s="444">
        <f t="shared" ca="1" si="180"/>
        <v>-602480418627004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-2510335077612.5166</v>
      </c>
      <c r="L4922" s="444">
        <f t="shared" ca="1" si="179"/>
        <v>-604990753704616.5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25">
      <c r="G4923" s="459"/>
      <c r="H4923" s="459">
        <v>4916</v>
      </c>
      <c r="I4923" s="444">
        <f t="shared" ca="1" si="180"/>
        <v>-604990753704616.5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-2520794807102.5688</v>
      </c>
      <c r="L4923" s="444">
        <f t="shared" ca="1" si="179"/>
        <v>-607511548511719.13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25">
      <c r="G4924" s="459"/>
      <c r="H4924" s="459">
        <v>4917</v>
      </c>
      <c r="I4924" s="444">
        <f t="shared" ca="1" si="180"/>
        <v>-607511548511719.13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-2531298118798.8296</v>
      </c>
      <c r="L4924" s="444">
        <f t="shared" ca="1" si="179"/>
        <v>-610042846630518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25">
      <c r="G4925" s="459"/>
      <c r="H4925" s="459">
        <v>4918</v>
      </c>
      <c r="I4925" s="444">
        <f t="shared" ca="1" si="180"/>
        <v>-610042846630518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-2541845194293.8252</v>
      </c>
      <c r="L4925" s="444">
        <f t="shared" ca="1" si="179"/>
        <v>-612584691824811.88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25">
      <c r="G4926" s="459"/>
      <c r="H4926" s="459">
        <v>4919</v>
      </c>
      <c r="I4926" s="444">
        <f t="shared" ca="1" si="180"/>
        <v>-612584691824811.88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-2552436215936.7163</v>
      </c>
      <c r="L4926" s="444">
        <f t="shared" ca="1" si="179"/>
        <v>-615137128040748.63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25">
      <c r="G4927" s="459"/>
      <c r="H4927" s="459">
        <v>4920</v>
      </c>
      <c r="I4927" s="444">
        <f t="shared" ca="1" si="180"/>
        <v>-615137128040748.63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-2563071366836.4526</v>
      </c>
      <c r="L4927" s="444">
        <f t="shared" ca="1" si="179"/>
        <v>-617700199407585.13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25">
      <c r="G4928" s="459"/>
      <c r="H4928" s="459">
        <v>4921</v>
      </c>
      <c r="I4928" s="444">
        <f t="shared" ca="1" si="180"/>
        <v>-617700199407585.13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-2573750830864.938</v>
      </c>
      <c r="L4928" s="444">
        <f t="shared" ca="1" si="179"/>
        <v>-620273950238450.13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25">
      <c r="G4929" s="459"/>
      <c r="H4929" s="459">
        <v>4922</v>
      </c>
      <c r="I4929" s="444">
        <f t="shared" ca="1" si="180"/>
        <v>-620273950238450.13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-2584474792660.209</v>
      </c>
      <c r="L4929" s="444">
        <f t="shared" ca="1" si="179"/>
        <v>-622858425031110.38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25">
      <c r="G4930" s="459"/>
      <c r="H4930" s="459">
        <v>4923</v>
      </c>
      <c r="I4930" s="444">
        <f t="shared" ca="1" si="180"/>
        <v>-622858425031110.38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-2595243437629.6265</v>
      </c>
      <c r="L4930" s="444">
        <f t="shared" ca="1" si="179"/>
        <v>-625453668468740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25">
      <c r="G4931" s="459"/>
      <c r="H4931" s="459">
        <v>4924</v>
      </c>
      <c r="I4931" s="444">
        <f t="shared" ca="1" si="180"/>
        <v>-625453668468740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-2606056951953.0835</v>
      </c>
      <c r="L4931" s="444">
        <f t="shared" ca="1" si="179"/>
        <v>-628059725420693.13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25">
      <c r="G4932" s="459"/>
      <c r="H4932" s="459">
        <v>4925</v>
      </c>
      <c r="I4932" s="444">
        <f t="shared" ca="1" si="180"/>
        <v>-628059725420693.13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-2616915522586.2212</v>
      </c>
      <c r="L4932" s="444">
        <f t="shared" ca="1" si="179"/>
        <v>-630676640943279.38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25">
      <c r="G4933" s="459"/>
      <c r="H4933" s="459">
        <v>4926</v>
      </c>
      <c r="I4933" s="444">
        <f t="shared" ca="1" si="180"/>
        <v>-630676640943279.38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-2627819337263.6641</v>
      </c>
      <c r="L4933" s="444">
        <f t="shared" ca="1" si="179"/>
        <v>-633304460280543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25">
      <c r="G4934" s="459"/>
      <c r="H4934" s="459">
        <v>4927</v>
      </c>
      <c r="I4934" s="444">
        <f t="shared" ca="1" si="180"/>
        <v>-633304460280543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-2638768584502.2627</v>
      </c>
      <c r="L4934" s="444">
        <f t="shared" ca="1" si="179"/>
        <v>-635943228865045.25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25">
      <c r="G4935" s="459"/>
      <c r="H4935" s="459">
        <v>4928</v>
      </c>
      <c r="I4935" s="444">
        <f t="shared" ca="1" si="180"/>
        <v>-635943228865045.25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-2649763453604.355</v>
      </c>
      <c r="L4935" s="444">
        <f t="shared" ca="1" si="179"/>
        <v>-638592992318649.63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25">
      <c r="G4936" s="459"/>
      <c r="H4936" s="459">
        <v>4929</v>
      </c>
      <c r="I4936" s="444">
        <f t="shared" ca="1" si="180"/>
        <v>-638592992318649.63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-2660804134661.04</v>
      </c>
      <c r="L4936" s="444">
        <f t="shared" ca="1" si="179"/>
        <v>-641253796453310.63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25">
      <c r="G4937" s="459"/>
      <c r="H4937" s="459">
        <v>4930</v>
      </c>
      <c r="I4937" s="444">
        <f t="shared" ca="1" si="180"/>
        <v>-641253796453310.63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-2671890818555.4609</v>
      </c>
      <c r="L4937" s="444">
        <f t="shared" ca="1" si="179"/>
        <v>-643925687271866.13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25">
      <c r="G4938" s="459"/>
      <c r="H4938" s="459">
        <v>4931</v>
      </c>
      <c r="I4938" s="444">
        <f t="shared" ca="1" si="180"/>
        <v>-643925687271866.13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-2683023696966.1089</v>
      </c>
      <c r="L4938" s="444">
        <f t="shared" ca="1" si="179"/>
        <v>-646608710968832.25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25">
      <c r="G4939" s="459"/>
      <c r="H4939" s="459">
        <v>4932</v>
      </c>
      <c r="I4939" s="444">
        <f t="shared" ca="1" si="180"/>
        <v>-646608710968832.25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-2694202962370.1343</v>
      </c>
      <c r="L4939" s="444">
        <f t="shared" ca="1" si="179"/>
        <v>-649302913931202.38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25">
      <c r="G4940" s="459"/>
      <c r="H4940" s="459">
        <v>4933</v>
      </c>
      <c r="I4940" s="444">
        <f t="shared" ca="1" si="180"/>
        <v>-649302913931202.38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-2705428808046.6768</v>
      </c>
      <c r="L4940" s="444">
        <f t="shared" ca="1" si="179"/>
        <v>-652008342739249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25">
      <c r="G4941" s="459"/>
      <c r="H4941" s="459">
        <v>4934</v>
      </c>
      <c r="I4941" s="444">
        <f t="shared" ca="1" si="180"/>
        <v>-652008342739249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-2716701428080.2041</v>
      </c>
      <c r="L4941" s="444">
        <f t="shared" ca="1" si="179"/>
        <v>-654725044167329.25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25">
      <c r="G4942" s="459"/>
      <c r="H4942" s="459">
        <v>4935</v>
      </c>
      <c r="I4942" s="444">
        <f t="shared" ca="1" si="180"/>
        <v>-654725044167329.25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-2728021017363.8721</v>
      </c>
      <c r="L4942" s="444">
        <f t="shared" ca="1" si="179"/>
        <v>-657453065184693.13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25">
      <c r="G4943" s="459"/>
      <c r="H4943" s="459">
        <v>4936</v>
      </c>
      <c r="I4943" s="444">
        <f t="shared" ca="1" si="180"/>
        <v>-657453065184693.13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-2739387771602.8882</v>
      </c>
      <c r="L4943" s="444">
        <f t="shared" ca="1" si="179"/>
        <v>-660192452956296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25">
      <c r="G4944" s="459"/>
      <c r="H4944" s="459">
        <v>4937</v>
      </c>
      <c r="I4944" s="444">
        <f t="shared" ca="1" si="180"/>
        <v>-660192452956296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-2750801887317.8999</v>
      </c>
      <c r="L4944" s="444">
        <f t="shared" ca="1" si="179"/>
        <v>-662943254843613.88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25">
      <c r="G4945" s="459"/>
      <c r="H4945" s="459">
        <v>4938</v>
      </c>
      <c r="I4945" s="444">
        <f t="shared" ca="1" si="180"/>
        <v>-662943254843613.88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-2762263561848.3911</v>
      </c>
      <c r="L4945" s="444">
        <f t="shared" ca="1" si="179"/>
        <v>-665705518405462.25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25">
      <c r="G4946" s="459"/>
      <c r="H4946" s="459">
        <v>4939</v>
      </c>
      <c r="I4946" s="444">
        <f t="shared" ca="1" si="180"/>
        <v>-665705518405462.25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-2773772993356.0928</v>
      </c>
      <c r="L4946" s="444">
        <f t="shared" ca="1" si="179"/>
        <v>-668479291398818.38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25">
      <c r="G4947" s="459"/>
      <c r="H4947" s="459">
        <v>4940</v>
      </c>
      <c r="I4947" s="444">
        <f t="shared" ca="1" si="180"/>
        <v>-668479291398818.38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-2785330380828.4097</v>
      </c>
      <c r="L4947" s="444">
        <f t="shared" ca="1" si="179"/>
        <v>-671264621779646.75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25">
      <c r="G4948" s="459"/>
      <c r="H4948" s="459">
        <v>4941</v>
      </c>
      <c r="I4948" s="444">
        <f t="shared" ca="1" si="180"/>
        <v>-671264621779646.75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-2796935924081.8613</v>
      </c>
      <c r="L4948" s="444">
        <f t="shared" ca="1" si="179"/>
        <v>-674061557703728.63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25">
      <c r="G4949" s="459"/>
      <c r="H4949" s="459">
        <v>4942</v>
      </c>
      <c r="I4949" s="444">
        <f t="shared" ca="1" si="180"/>
        <v>-674061557703728.63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-2808589823765.5361</v>
      </c>
      <c r="L4949" s="444">
        <f t="shared" ca="1" si="179"/>
        <v>-676870147527494.13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25">
      <c r="G4950" s="459"/>
      <c r="H4950" s="459">
        <v>4943</v>
      </c>
      <c r="I4950" s="444">
        <f t="shared" ca="1" si="180"/>
        <v>-676870147527494.13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-2820292281364.5586</v>
      </c>
      <c r="L4950" s="444">
        <f t="shared" ca="1" si="179"/>
        <v>-679690439808858.63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25">
      <c r="G4951" s="459"/>
      <c r="H4951" s="459">
        <v>4944</v>
      </c>
      <c r="I4951" s="444">
        <f t="shared" ca="1" si="180"/>
        <v>-679690439808858.63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-2832043499203.5776</v>
      </c>
      <c r="L4951" s="444">
        <f t="shared" ca="1" si="179"/>
        <v>-682522483308062.25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25">
      <c r="G4952" s="459"/>
      <c r="H4952" s="459">
        <v>4945</v>
      </c>
      <c r="I4952" s="444">
        <f t="shared" ca="1" si="180"/>
        <v>-682522483308062.25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-2843843680450.2593</v>
      </c>
      <c r="L4952" s="444">
        <f t="shared" ca="1" si="179"/>
        <v>-685366326988512.5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25">
      <c r="G4953" s="459"/>
      <c r="H4953" s="459">
        <v>4946</v>
      </c>
      <c r="I4953" s="444">
        <f t="shared" ca="1" si="180"/>
        <v>-685366326988512.5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-2855693029118.8022</v>
      </c>
      <c r="L4953" s="444">
        <f t="shared" ca="1" si="179"/>
        <v>-688222020017631.25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25">
      <c r="G4954" s="459"/>
      <c r="H4954" s="459">
        <v>4947</v>
      </c>
      <c r="I4954" s="444">
        <f t="shared" ca="1" si="180"/>
        <v>-688222020017631.25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-2867591750073.4634</v>
      </c>
      <c r="L4954" s="444">
        <f t="shared" ca="1" si="179"/>
        <v>-691089611767704.75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25">
      <c r="G4955" s="459"/>
      <c r="H4955" s="459">
        <v>4948</v>
      </c>
      <c r="I4955" s="444">
        <f t="shared" ca="1" si="180"/>
        <v>-691089611767704.75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-2879540049032.103</v>
      </c>
      <c r="L4955" s="444">
        <f t="shared" ca="1" si="179"/>
        <v>-693969151816736.88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25">
      <c r="G4956" s="459"/>
      <c r="H4956" s="459">
        <v>4949</v>
      </c>
      <c r="I4956" s="444">
        <f t="shared" ca="1" si="180"/>
        <v>-693969151816736.88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-2891538132569.7368</v>
      </c>
      <c r="L4956" s="444">
        <f t="shared" ca="1" si="179"/>
        <v>-696860689949306.63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25">
      <c r="G4957" s="459"/>
      <c r="H4957" s="459">
        <v>4950</v>
      </c>
      <c r="I4957" s="444">
        <f t="shared" ca="1" si="180"/>
        <v>-696860689949306.63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-2903586208122.1108</v>
      </c>
      <c r="L4957" s="444">
        <f t="shared" ca="1" si="179"/>
        <v>-699764276157428.75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25">
      <c r="G4958" s="459"/>
      <c r="H4958" s="459">
        <v>4951</v>
      </c>
      <c r="I4958" s="444">
        <f t="shared" ca="1" si="180"/>
        <v>-699764276157428.75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-2915684483989.2866</v>
      </c>
      <c r="L4958" s="444">
        <f t="shared" ca="1" si="179"/>
        <v>-702679960641418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25">
      <c r="G4959" s="459"/>
      <c r="H4959" s="459">
        <v>4952</v>
      </c>
      <c r="I4959" s="444">
        <f t="shared" ca="1" si="180"/>
        <v>-702679960641418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-2927833169339.2417</v>
      </c>
      <c r="L4959" s="444">
        <f t="shared" ca="1" si="179"/>
        <v>-705607793810757.25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25">
      <c r="G4960" s="459"/>
      <c r="H4960" s="459">
        <v>4953</v>
      </c>
      <c r="I4960" s="444">
        <f t="shared" ca="1" si="180"/>
        <v>-705607793810757.25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-2940032474211.4883</v>
      </c>
      <c r="L4960" s="444">
        <f t="shared" ca="1" si="179"/>
        <v>-708547826284968.75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25">
      <c r="G4961" s="459"/>
      <c r="H4961" s="459">
        <v>4954</v>
      </c>
      <c r="I4961" s="444">
        <f t="shared" ca="1" si="180"/>
        <v>-708547826284968.75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-2952282609520.7031</v>
      </c>
      <c r="L4961" s="444">
        <f t="shared" ca="1" si="179"/>
        <v>-711500108894489.5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25">
      <c r="G4962" s="459"/>
      <c r="H4962" s="459">
        <v>4955</v>
      </c>
      <c r="I4962" s="444">
        <f t="shared" ca="1" si="180"/>
        <v>-711500108894489.5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-2964583787060.373</v>
      </c>
      <c r="L4962" s="444">
        <f t="shared" ca="1" si="179"/>
        <v>-714464692681549.88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25">
      <c r="G4963" s="459"/>
      <c r="H4963" s="459">
        <v>4956</v>
      </c>
      <c r="I4963" s="444">
        <f t="shared" ca="1" si="180"/>
        <v>-714464692681549.88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-2976936219506.458</v>
      </c>
      <c r="L4963" s="444">
        <f t="shared" ca="1" si="179"/>
        <v>-717441628901056.38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25">
      <c r="G4964" s="459"/>
      <c r="H4964" s="459">
        <v>4957</v>
      </c>
      <c r="I4964" s="444">
        <f t="shared" ca="1" si="180"/>
        <v>-717441628901056.38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-2989340120421.0684</v>
      </c>
      <c r="L4964" s="444">
        <f t="shared" ca="1" si="179"/>
        <v>-720430969021477.5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25">
      <c r="G4965" s="459"/>
      <c r="H4965" s="459">
        <v>4958</v>
      </c>
      <c r="I4965" s="444">
        <f t="shared" ca="1" si="180"/>
        <v>-720430969021477.5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-3001795704256.1563</v>
      </c>
      <c r="L4965" s="444">
        <f t="shared" ca="1" si="179"/>
        <v>-723432764725733.63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25">
      <c r="G4966" s="459"/>
      <c r="H4966" s="459">
        <v>4959</v>
      </c>
      <c r="I4966" s="444">
        <f t="shared" ca="1" si="180"/>
        <v>-723432764725733.63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-3014303186357.2236</v>
      </c>
      <c r="L4966" s="444">
        <f t="shared" ca="1" si="179"/>
        <v>-726447067912090.88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25">
      <c r="G4967" s="459"/>
      <c r="H4967" s="459">
        <v>4960</v>
      </c>
      <c r="I4967" s="444">
        <f t="shared" ca="1" si="180"/>
        <v>-726447067912090.88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-3026862782967.0454</v>
      </c>
      <c r="L4967" s="444">
        <f t="shared" ca="1" si="179"/>
        <v>-729473930695057.88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25">
      <c r="G4968" s="459"/>
      <c r="H4968" s="459">
        <v>4961</v>
      </c>
      <c r="I4968" s="444">
        <f t="shared" ca="1" si="180"/>
        <v>-729473930695057.88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-3039474711229.4077</v>
      </c>
      <c r="L4968" s="444">
        <f t="shared" ca="1" si="179"/>
        <v>-732513405406287.25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25">
      <c r="G4969" s="459"/>
      <c r="H4969" s="459">
        <v>4962</v>
      </c>
      <c r="I4969" s="444">
        <f t="shared" ca="1" si="180"/>
        <v>-732513405406287.25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-3052139189192.8633</v>
      </c>
      <c r="L4969" s="444">
        <f t="shared" ca="1" si="179"/>
        <v>-735565544595480.13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25">
      <c r="G4970" s="459"/>
      <c r="H4970" s="459">
        <v>4963</v>
      </c>
      <c r="I4970" s="444">
        <f t="shared" ca="1" si="180"/>
        <v>-735565544595480.13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-3064856435814.5005</v>
      </c>
      <c r="L4970" s="444">
        <f t="shared" ca="1" si="179"/>
        <v>-738630401031294.63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25">
      <c r="G4971" s="459"/>
      <c r="H4971" s="459">
        <v>4964</v>
      </c>
      <c r="I4971" s="444">
        <f t="shared" ca="1" si="180"/>
        <v>-738630401031294.63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-3077626670963.7275</v>
      </c>
      <c r="L4971" s="444">
        <f t="shared" ca="1" si="179"/>
        <v>-741708027702258.38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25">
      <c r="G4972" s="459"/>
      <c r="H4972" s="459">
        <v>4965</v>
      </c>
      <c r="I4972" s="444">
        <f t="shared" ca="1" si="180"/>
        <v>-741708027702258.38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-3090450115426.0767</v>
      </c>
      <c r="L4972" s="444">
        <f t="shared" ca="1" si="179"/>
        <v>-744798477817684.5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25">
      <c r="G4973" s="459"/>
      <c r="H4973" s="459">
        <v>4966</v>
      </c>
      <c r="I4973" s="444">
        <f t="shared" ca="1" si="180"/>
        <v>-744798477817684.5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-3103326990907.0186</v>
      </c>
      <c r="L4973" s="444">
        <f t="shared" ca="1" si="179"/>
        <v>-747901804808591.5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25">
      <c r="G4974" s="459"/>
      <c r="H4974" s="459">
        <v>4967</v>
      </c>
      <c r="I4974" s="444">
        <f t="shared" ca="1" si="180"/>
        <v>-747901804808591.5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-3116257520035.7979</v>
      </c>
      <c r="L4974" s="444">
        <f t="shared" ca="1" si="179"/>
        <v>-751018062328627.25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25">
      <c r="G4975" s="459"/>
      <c r="H4975" s="459">
        <v>4968</v>
      </c>
      <c r="I4975" s="444">
        <f t="shared" ca="1" si="180"/>
        <v>-751018062328627.25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-3129241926369.2803</v>
      </c>
      <c r="L4975" s="444">
        <f t="shared" ca="1" si="179"/>
        <v>-754147304254996.5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25">
      <c r="G4976" s="459"/>
      <c r="H4976" s="459">
        <v>4969</v>
      </c>
      <c r="I4976" s="444">
        <f t="shared" ca="1" si="180"/>
        <v>-754147304254996.5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-3142280434395.8188</v>
      </c>
      <c r="L4976" s="444">
        <f t="shared" ca="1" si="179"/>
        <v>-757289584689392.38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25">
      <c r="G4977" s="459"/>
      <c r="H4977" s="459">
        <v>4970</v>
      </c>
      <c r="I4977" s="444">
        <f t="shared" ca="1" si="180"/>
        <v>-757289584689392.38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-3155373269539.1348</v>
      </c>
      <c r="L4977" s="444">
        <f t="shared" ca="1" si="179"/>
        <v>-760444957958931.5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25">
      <c r="G4978" s="459"/>
      <c r="H4978" s="459">
        <v>4971</v>
      </c>
      <c r="I4978" s="444">
        <f t="shared" ca="1" si="180"/>
        <v>-760444957958931.5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-3168520658162.2144</v>
      </c>
      <c r="L4978" s="444">
        <f t="shared" ca="1" si="179"/>
        <v>-763613478617093.75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25">
      <c r="G4979" s="459"/>
      <c r="H4979" s="459">
        <v>4972</v>
      </c>
      <c r="I4979" s="444">
        <f t="shared" ca="1" si="180"/>
        <v>-763613478617093.75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-3181722827571.2241</v>
      </c>
      <c r="L4979" s="444">
        <f t="shared" ca="1" si="179"/>
        <v>-766795201444665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25">
      <c r="G4980" s="459"/>
      <c r="H4980" s="459">
        <v>4973</v>
      </c>
      <c r="I4980" s="444">
        <f t="shared" ca="1" si="180"/>
        <v>-766795201444665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-3194980006019.4375</v>
      </c>
      <c r="L4980" s="444">
        <f t="shared" ca="1" si="179"/>
        <v>-769990181450684.5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25">
      <c r="G4981" s="459"/>
      <c r="H4981" s="459">
        <v>4974</v>
      </c>
      <c r="I4981" s="444">
        <f t="shared" ca="1" si="180"/>
        <v>-769990181450684.5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-3208292422711.1855</v>
      </c>
      <c r="L4981" s="444">
        <f t="shared" ca="1" si="179"/>
        <v>-773198473873395.63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25">
      <c r="G4982" s="459"/>
      <c r="H4982" s="459">
        <v>4975</v>
      </c>
      <c r="I4982" s="444">
        <f t="shared" ca="1" si="180"/>
        <v>-773198473873395.63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-3221660307805.8149</v>
      </c>
      <c r="L4982" s="444">
        <f t="shared" ca="1" si="179"/>
        <v>-776420134181201.5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25">
      <c r="G4983" s="459"/>
      <c r="H4983" s="459">
        <v>4976</v>
      </c>
      <c r="I4983" s="444">
        <f t="shared" ca="1" si="180"/>
        <v>-776420134181201.5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-3235083892421.6729</v>
      </c>
      <c r="L4983" s="444">
        <f t="shared" ca="1" si="179"/>
        <v>-779655218073623.13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25">
      <c r="G4984" s="459"/>
      <c r="H4984" s="459">
        <v>4977</v>
      </c>
      <c r="I4984" s="444">
        <f t="shared" ca="1" si="180"/>
        <v>-779655218073623.13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-3248563408640.0962</v>
      </c>
      <c r="L4984" s="444">
        <f t="shared" ca="1" si="179"/>
        <v>-782903781482263.25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25">
      <c r="G4985" s="459"/>
      <c r="H4985" s="459">
        <v>4978</v>
      </c>
      <c r="I4985" s="444">
        <f t="shared" ca="1" si="180"/>
        <v>-782903781482263.25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-3262099089509.4302</v>
      </c>
      <c r="L4985" s="444">
        <f t="shared" ca="1" si="179"/>
        <v>-786165880571772.63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25">
      <c r="G4986" s="459"/>
      <c r="H4986" s="459">
        <v>4979</v>
      </c>
      <c r="I4986" s="444">
        <f t="shared" ca="1" si="180"/>
        <v>-786165880571772.63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-3275691169049.0527</v>
      </c>
      <c r="L4986" s="444">
        <f t="shared" ca="1" si="179"/>
        <v>-789441571740821.63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25">
      <c r="G4987" s="459"/>
      <c r="H4987" s="459">
        <v>4980</v>
      </c>
      <c r="I4987" s="444">
        <f t="shared" ca="1" si="180"/>
        <v>-789441571740821.63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-3289339882253.4233</v>
      </c>
      <c r="L4987" s="444">
        <f t="shared" ca="1" si="179"/>
        <v>-792730911623075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25">
      <c r="G4988" s="459"/>
      <c r="H4988" s="459">
        <v>4981</v>
      </c>
      <c r="I4988" s="444">
        <f t="shared" ca="1" si="180"/>
        <v>-792730911623075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-3303045465096.146</v>
      </c>
      <c r="L4988" s="444">
        <f t="shared" ca="1" si="179"/>
        <v>-796033957088171.13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25">
      <c r="G4989" s="459"/>
      <c r="H4989" s="459">
        <v>4982</v>
      </c>
      <c r="I4989" s="444">
        <f t="shared" ca="1" si="180"/>
        <v>-796033957088171.13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-3316808154534.0464</v>
      </c>
      <c r="L4989" s="444">
        <f t="shared" ca="1" si="179"/>
        <v>-799350765242705.13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25">
      <c r="G4990" s="459"/>
      <c r="H4990" s="459">
        <v>4983</v>
      </c>
      <c r="I4990" s="444">
        <f t="shared" ca="1" si="180"/>
        <v>-799350765242705.13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-3330628188511.2715</v>
      </c>
      <c r="L4990" s="444">
        <f t="shared" ca="1" si="179"/>
        <v>-802681393431216.38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25">
      <c r="G4991" s="459"/>
      <c r="H4991" s="459">
        <v>4984</v>
      </c>
      <c r="I4991" s="444">
        <f t="shared" ca="1" si="180"/>
        <v>-802681393431216.38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-3344505805963.4014</v>
      </c>
      <c r="L4991" s="444">
        <f t="shared" ca="1" si="179"/>
        <v>-806025899237179.75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25">
      <c r="G4992" s="459"/>
      <c r="H4992" s="459">
        <v>4985</v>
      </c>
      <c r="I4992" s="444">
        <f t="shared" ca="1" si="180"/>
        <v>-806025899237179.75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-3358441246821.582</v>
      </c>
      <c r="L4992" s="444">
        <f t="shared" ca="1" si="179"/>
        <v>-809384340484001.38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25">
      <c r="G4993" s="459"/>
      <c r="H4993" s="459">
        <v>4986</v>
      </c>
      <c r="I4993" s="444">
        <f t="shared" ca="1" si="180"/>
        <v>-809384340484001.38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-3372434752016.6724</v>
      </c>
      <c r="L4993" s="444">
        <f t="shared" ca="1" si="179"/>
        <v>-812756775236018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25">
      <c r="G4994" s="459"/>
      <c r="H4994" s="459">
        <v>4987</v>
      </c>
      <c r="I4994" s="444">
        <f t="shared" ca="1" si="180"/>
        <v>-812756775236018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-3386486563483.4082</v>
      </c>
      <c r="L4994" s="444">
        <f t="shared" ca="1" si="179"/>
        <v>-816143261799501.38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25">
      <c r="G4995" s="459"/>
      <c r="H4995" s="459">
        <v>4988</v>
      </c>
      <c r="I4995" s="444">
        <f t="shared" ca="1" si="180"/>
        <v>-816143261799501.38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-3400596924164.5889</v>
      </c>
      <c r="L4995" s="444">
        <f t="shared" ca="1" si="179"/>
        <v>-819543858723666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25">
      <c r="G4996" s="459"/>
      <c r="H4996" s="459">
        <v>4989</v>
      </c>
      <c r="I4996" s="444">
        <f t="shared" ca="1" si="180"/>
        <v>-819543858723666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-3414766078015.2749</v>
      </c>
      <c r="L4996" s="444">
        <f t="shared" ca="1" si="179"/>
        <v>-822958624801681.25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25">
      <c r="G4997" s="459"/>
      <c r="H4997" s="459">
        <v>4990</v>
      </c>
      <c r="I4997" s="444">
        <f t="shared" ca="1" si="180"/>
        <v>-822958624801681.25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-3428994270007.0054</v>
      </c>
      <c r="L4997" s="444">
        <f t="shared" ca="1" si="179"/>
        <v>-826387619071688.25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25">
      <c r="G4998" s="459"/>
      <c r="H4998" s="459">
        <v>4991</v>
      </c>
      <c r="I4998" s="444">
        <f t="shared" ca="1" si="180"/>
        <v>-826387619071688.25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-3443281746132.0342</v>
      </c>
      <c r="L4998" s="444">
        <f t="shared" ca="1" si="179"/>
        <v>-829830900817820.25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25">
      <c r="G4999" s="459"/>
      <c r="H4999" s="459">
        <v>4992</v>
      </c>
      <c r="I4999" s="444">
        <f t="shared" ca="1" si="180"/>
        <v>-829830900817820.25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-3457628753407.5845</v>
      </c>
      <c r="L4999" s="444">
        <f t="shared" ca="1" si="179"/>
        <v>-833288529571227.88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25">
      <c r="G5000" s="459"/>
      <c r="H5000" s="459">
        <v>4993</v>
      </c>
      <c r="I5000" s="444">
        <f t="shared" ca="1" si="180"/>
        <v>-833288529571227.88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-3472035539880.1162</v>
      </c>
      <c r="L5000" s="444">
        <f t="shared" ca="1" si="179"/>
        <v>-836760565111108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25">
      <c r="G5001" s="459"/>
      <c r="H5001" s="459">
        <v>4994</v>
      </c>
      <c r="I5001" s="444">
        <f t="shared" ca="1" si="180"/>
        <v>-836760565111108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-3486502354629.6167</v>
      </c>
      <c r="L5001" s="444">
        <f t="shared" ca="1" si="179"/>
        <v>-840247067465737.63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25">
      <c r="G5002" s="459"/>
      <c r="H5002" s="459">
        <v>4995</v>
      </c>
      <c r="I5002" s="444">
        <f t="shared" ca="1" si="180"/>
        <v>-840247067465737.63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-3501029447773.9067</v>
      </c>
      <c r="L5002" s="444">
        <f t="shared" ca="1" si="179"/>
        <v>-843748096913511.5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25">
      <c r="G5003" s="459"/>
      <c r="H5003" s="459">
        <v>4996</v>
      </c>
      <c r="I5003" s="444">
        <f t="shared" ca="1" si="180"/>
        <v>-843748096913511.5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-3515617070472.9644</v>
      </c>
      <c r="L5003" s="444">
        <f t="shared" ca="1" si="179"/>
        <v>-847263713983984.5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25">
      <c r="G5004" s="459"/>
      <c r="H5004" s="459">
        <v>4997</v>
      </c>
      <c r="I5004" s="444">
        <f t="shared" ca="1" si="180"/>
        <v>-847263713983984.5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-3530265474933.2686</v>
      </c>
      <c r="L5004" s="444">
        <f t="shared" ca="1" si="179"/>
        <v>-850793979458917.75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25">
      <c r="G5005" s="459"/>
      <c r="H5005" s="459">
        <v>4998</v>
      </c>
      <c r="I5005" s="444">
        <f t="shared" ca="1" si="180"/>
        <v>-850793979458917.75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-3544974914412.1572</v>
      </c>
      <c r="L5005" s="444">
        <f t="shared" ca="1" si="179"/>
        <v>-854338954373329.88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25">
      <c r="G5006" s="459"/>
      <c r="H5006" s="459">
        <v>4999</v>
      </c>
      <c r="I5006" s="444">
        <f t="shared" ca="1" si="180"/>
        <v>-854338954373329.88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-3559745643222.2075</v>
      </c>
      <c r="L5006" s="444">
        <f t="shared" ca="1" si="179"/>
        <v>-857898700016552.13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25">
      <c r="G5007" s="459"/>
      <c r="H5007" s="459">
        <v>5000</v>
      </c>
      <c r="I5007" s="444">
        <f t="shared" ca="1" si="180"/>
        <v>-857898700016552.13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-3574577916735.6338</v>
      </c>
      <c r="L5007" s="444">
        <f t="shared" ca="1" si="179"/>
        <v>-861473277933287.75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25">
      <c r="G5008" s="459"/>
      <c r="H5008" s="459">
        <v>5001</v>
      </c>
      <c r="I5008" s="444">
        <f t="shared" ca="1" si="180"/>
        <v>-861473277933287.75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-3589471991388.6987</v>
      </c>
      <c r="L5008" s="444">
        <f t="shared" ca="1" si="179"/>
        <v>-865062749924676.5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25">
      <c r="G5009" s="459"/>
      <c r="H5009" s="459">
        <v>5002</v>
      </c>
      <c r="I5009" s="444">
        <f t="shared" ca="1" si="180"/>
        <v>-865062749924676.5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-3604428124686.1519</v>
      </c>
      <c r="L5009" s="444">
        <f t="shared" ca="1" si="179"/>
        <v>-868667178049362.63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25">
      <c r="G5010" s="459"/>
      <c r="H5010" s="459">
        <v>5003</v>
      </c>
      <c r="I5010" s="444">
        <f t="shared" ca="1" si="180"/>
        <v>-868667178049362.63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-3619446575205.6777</v>
      </c>
      <c r="L5010" s="444">
        <f t="shared" ca="1" si="179"/>
        <v>-872286624624568.25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25">
      <c r="G5011" s="459"/>
      <c r="H5011" s="459">
        <v>5004</v>
      </c>
      <c r="I5011" s="444">
        <f t="shared" ca="1" si="180"/>
        <v>-872286624624568.25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-3634527602602.3677</v>
      </c>
      <c r="L5011" s="444">
        <f t="shared" ca="1" si="179"/>
        <v>-875921152227170.63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25">
      <c r="G5012" s="459"/>
      <c r="H5012" s="459">
        <v>5005</v>
      </c>
      <c r="I5012" s="444">
        <f t="shared" ca="1" si="180"/>
        <v>-875921152227170.63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-3649671467613.2109</v>
      </c>
      <c r="L5012" s="444">
        <f t="shared" ca="1" si="179"/>
        <v>-879570823694783.88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25">
      <c r="G5013" s="459"/>
      <c r="H5013" s="459">
        <v>5006</v>
      </c>
      <c r="I5013" s="444">
        <f t="shared" ca="1" si="180"/>
        <v>-879570823694783.88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-3664878432061.6001</v>
      </c>
      <c r="L5013" s="444">
        <f t="shared" ca="1" si="179"/>
        <v>-883235702126845.5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25">
      <c r="G5014" s="459"/>
      <c r="H5014" s="459">
        <v>5007</v>
      </c>
      <c r="I5014" s="444">
        <f t="shared" ca="1" si="180"/>
        <v>-883235702126845.5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-3680148758861.856</v>
      </c>
      <c r="L5014" s="444">
        <f t="shared" ca="1" si="179"/>
        <v>-886915850885707.38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25">
      <c r="G5015" s="459"/>
      <c r="H5015" s="459">
        <v>5008</v>
      </c>
      <c r="I5015" s="444">
        <f t="shared" ca="1" si="180"/>
        <v>-886915850885707.38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-3695482712023.7803</v>
      </c>
      <c r="L5015" s="444">
        <f t="shared" ca="1" si="179"/>
        <v>-890611333597731.13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25">
      <c r="G5016" s="459"/>
      <c r="H5016" s="459">
        <v>5009</v>
      </c>
      <c r="I5016" s="444">
        <f t="shared" ca="1" si="180"/>
        <v>-890611333597731.13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-3710880556657.2124</v>
      </c>
      <c r="L5016" s="444">
        <f t="shared" ca="1" si="179"/>
        <v>-894322214154388.38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25">
      <c r="G5017" s="459"/>
      <c r="H5017" s="459">
        <v>5010</v>
      </c>
      <c r="I5017" s="444">
        <f t="shared" ca="1" si="180"/>
        <v>-894322214154388.38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-3726342558976.6182</v>
      </c>
      <c r="L5017" s="444">
        <f t="shared" ca="1" si="179"/>
        <v>-898048556713365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25">
      <c r="G5018" s="459"/>
      <c r="H5018" s="459">
        <v>5011</v>
      </c>
      <c r="I5018" s="444">
        <f t="shared" ca="1" si="180"/>
        <v>-898048556713365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-3741868986305.6875</v>
      </c>
      <c r="L5018" s="444">
        <f t="shared" ca="1" si="179"/>
        <v>-901790425699670.75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25">
      <c r="G5019" s="459"/>
      <c r="H5019" s="459">
        <v>5012</v>
      </c>
      <c r="I5019" s="444">
        <f t="shared" ca="1" si="180"/>
        <v>-901790425699670.75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-3757460107081.9614</v>
      </c>
      <c r="L5019" s="444">
        <f t="shared" ca="1" si="179"/>
        <v>-905547885806752.75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25">
      <c r="G5020" s="459"/>
      <c r="H5020" s="459">
        <v>5013</v>
      </c>
      <c r="I5020" s="444">
        <f t="shared" ca="1" si="180"/>
        <v>-905547885806752.75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-3773116190861.4697</v>
      </c>
      <c r="L5020" s="444">
        <f t="shared" ca="1" si="179"/>
        <v>-909321001997614.25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25">
      <c r="G5021" s="459"/>
      <c r="H5021" s="459">
        <v>5014</v>
      </c>
      <c r="I5021" s="444">
        <f t="shared" ca="1" si="180"/>
        <v>-909321001997614.25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-3788837508323.3931</v>
      </c>
      <c r="L5021" s="444">
        <f t="shared" ca="1" si="179"/>
        <v>-913109839505937.63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25">
      <c r="G5022" s="459"/>
      <c r="H5022" s="459">
        <v>5015</v>
      </c>
      <c r="I5022" s="444">
        <f t="shared" ca="1" si="180"/>
        <v>-913109839505937.63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-3804624331274.7402</v>
      </c>
      <c r="L5022" s="444">
        <f t="shared" ca="1" si="179"/>
        <v>-916914463837212.38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25">
      <c r="G5023" s="459"/>
      <c r="H5023" s="459">
        <v>5016</v>
      </c>
      <c r="I5023" s="444">
        <f t="shared" ca="1" si="180"/>
        <v>-916914463837212.38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-3820476932655.0522</v>
      </c>
      <c r="L5023" s="444">
        <f t="shared" ca="1" si="179"/>
        <v>-920734940769867.38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25">
      <c r="G5024" s="459"/>
      <c r="H5024" s="459">
        <v>5017</v>
      </c>
      <c r="I5024" s="444">
        <f t="shared" ca="1" si="180"/>
        <v>-920734940769867.38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-3836395586541.1138</v>
      </c>
      <c r="L5024" s="444">
        <f t="shared" ca="1" si="179"/>
        <v>-924571336356408.5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25">
      <c r="G5025" s="459"/>
      <c r="H5025" s="459">
        <v>5018</v>
      </c>
      <c r="I5025" s="444">
        <f t="shared" ca="1" si="180"/>
        <v>-924571336356408.5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-3852380568151.7017</v>
      </c>
      <c r="L5025" s="444">
        <f t="shared" ca="1" si="179"/>
        <v>-928423716924560.25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25">
      <c r="G5026" s="459"/>
      <c r="H5026" s="459">
        <v>5019</v>
      </c>
      <c r="I5026" s="444">
        <f t="shared" ca="1" si="180"/>
        <v>-928423716924560.25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-3868432153852.3345</v>
      </c>
      <c r="L5026" s="444">
        <f t="shared" ca="1" si="179"/>
        <v>-932292149078412.63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25">
      <c r="G5027" s="459"/>
      <c r="H5027" s="459">
        <v>5020</v>
      </c>
      <c r="I5027" s="444">
        <f t="shared" ca="1" si="180"/>
        <v>-932292149078412.63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-3884550621160.0522</v>
      </c>
      <c r="L5027" s="444">
        <f t="shared" ca="1" si="179"/>
        <v>-936176699699572.63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25">
      <c r="G5028" s="459"/>
      <c r="H5028" s="459">
        <v>5021</v>
      </c>
      <c r="I5028" s="444">
        <f t="shared" ca="1" si="180"/>
        <v>-936176699699572.63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-3900736248748.2188</v>
      </c>
      <c r="L5028" s="444">
        <f t="shared" ca="1" si="179"/>
        <v>-940077435948320.88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25">
      <c r="G5029" s="459"/>
      <c r="H5029" s="459">
        <v>5022</v>
      </c>
      <c r="I5029" s="444">
        <f t="shared" ca="1" si="180"/>
        <v>-940077435948320.88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-3916989316451.3369</v>
      </c>
      <c r="L5029" s="444">
        <f t="shared" ca="1" si="179"/>
        <v>-943994425264772.25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25">
      <c r="G5030" s="459"/>
      <c r="H5030" s="459">
        <v>5023</v>
      </c>
      <c r="I5030" s="444">
        <f t="shared" ca="1" si="180"/>
        <v>-943994425264772.25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-3933310105269.8843</v>
      </c>
      <c r="L5030" s="444">
        <f t="shared" ca="1" si="179"/>
        <v>-947927735370042.13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25">
      <c r="G5031" s="459"/>
      <c r="H5031" s="459">
        <v>5024</v>
      </c>
      <c r="I5031" s="444">
        <f t="shared" ca="1" si="180"/>
        <v>-947927735370042.13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-3949698897375.1753</v>
      </c>
      <c r="L5031" s="444">
        <f t="shared" ca="1" si="179"/>
        <v>-951877434267417.25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25">
      <c r="G5032" s="459"/>
      <c r="H5032" s="459">
        <v>5025</v>
      </c>
      <c r="I5032" s="444">
        <f t="shared" ca="1" si="180"/>
        <v>-951877434267417.25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-3966155976114.2378</v>
      </c>
      <c r="L5032" s="444">
        <f t="shared" ca="1" si="179"/>
        <v>-955843590243531.5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25">
      <c r="G5033" s="459"/>
      <c r="H5033" s="459">
        <v>5026</v>
      </c>
      <c r="I5033" s="444">
        <f t="shared" ca="1" si="180"/>
        <v>-955843590243531.5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-3982681626014.7148</v>
      </c>
      <c r="L5033" s="444">
        <f t="shared" ca="1" si="179"/>
        <v>-959826271869546.25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25">
      <c r="G5034" s="459"/>
      <c r="H5034" s="459">
        <v>5027</v>
      </c>
      <c r="I5034" s="444">
        <f t="shared" ca="1" si="180"/>
        <v>-959826271869546.25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-3999276132789.7759</v>
      </c>
      <c r="L5034" s="444">
        <f t="shared" ca="1" si="179"/>
        <v>-963825548002336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25">
      <c r="G5035" s="459"/>
      <c r="H5035" s="459">
        <v>5028</v>
      </c>
      <c r="I5035" s="444">
        <f t="shared" ca="1" si="180"/>
        <v>-963825548002336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-4015939783343.0664</v>
      </c>
      <c r="L5035" s="444">
        <f t="shared" ca="1" si="179"/>
        <v>-967841487785679.13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25">
      <c r="G5036" s="459"/>
      <c r="H5036" s="459">
        <v>5029</v>
      </c>
      <c r="I5036" s="444">
        <f t="shared" ca="1" si="180"/>
        <v>-967841487785679.13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-4032672865773.6626</v>
      </c>
      <c r="L5036" s="444">
        <f t="shared" ca="1" si="179"/>
        <v>-971874160651452.75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25">
      <c r="G5037" s="459"/>
      <c r="H5037" s="459">
        <v>5030</v>
      </c>
      <c r="I5037" s="444">
        <f t="shared" ca="1" si="180"/>
        <v>-971874160651452.75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-4049475669381.0532</v>
      </c>
      <c r="L5037" s="444">
        <f t="shared" ca="1" si="179"/>
        <v>-975923636320833.75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25">
      <c r="G5038" s="459"/>
      <c r="H5038" s="459">
        <v>5031</v>
      </c>
      <c r="I5038" s="444">
        <f t="shared" ca="1" si="180"/>
        <v>-975923636320833.75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-4066348484670.1411</v>
      </c>
      <c r="L5038" s="444">
        <f t="shared" ca="1" si="179"/>
        <v>-979989984805503.88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25">
      <c r="G5039" s="459"/>
      <c r="H5039" s="459">
        <v>5032</v>
      </c>
      <c r="I5039" s="444">
        <f t="shared" ca="1" si="180"/>
        <v>-979989984805503.88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-4083291603356.2661</v>
      </c>
      <c r="L5039" s="444">
        <f t="shared" ca="1" si="179"/>
        <v>-984073276408860.13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25">
      <c r="G5040" s="459"/>
      <c r="H5040" s="459">
        <v>5033</v>
      </c>
      <c r="I5040" s="444">
        <f t="shared" ca="1" si="180"/>
        <v>-984073276408860.13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-4100305318370.25</v>
      </c>
      <c r="L5040" s="444">
        <f t="shared" ca="1" si="179"/>
        <v>-988173581727230.38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25">
      <c r="G5041" s="459"/>
      <c r="H5041" s="459">
        <v>5034</v>
      </c>
      <c r="I5041" s="444">
        <f t="shared" ca="1" si="180"/>
        <v>-988173581727230.38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-4117389923863.4604</v>
      </c>
      <c r="L5041" s="444">
        <f t="shared" ca="1" si="179"/>
        <v>-992290971651093.88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25">
      <c r="G5042" s="459"/>
      <c r="H5042" s="459">
        <v>5035</v>
      </c>
      <c r="I5042" s="444">
        <f t="shared" ca="1" si="180"/>
        <v>-992290971651093.88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-4134545715212.8911</v>
      </c>
      <c r="L5042" s="444">
        <f t="shared" ca="1" si="179"/>
        <v>-996425517366306.75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25">
      <c r="G5043" s="459"/>
      <c r="H5043" s="459">
        <v>5036</v>
      </c>
      <c r="I5043" s="444">
        <f t="shared" ca="1" si="180"/>
        <v>-996425517366306.75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-4151772989026.2788</v>
      </c>
      <c r="L5043" s="444">
        <f t="shared" ca="1" si="179"/>
        <v>-1000577290355333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25">
      <c r="G5044" s="459"/>
      <c r="H5044" s="459">
        <v>5037</v>
      </c>
      <c r="I5044" s="444">
        <f t="shared" ca="1" si="180"/>
        <v>-1000577290355333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-4169072043147.2202</v>
      </c>
      <c r="L5044" s="444">
        <f t="shared" ca="1" si="179"/>
        <v>-1004746362398480.3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25">
      <c r="G5045" s="459"/>
      <c r="H5045" s="459">
        <v>5038</v>
      </c>
      <c r="I5045" s="444">
        <f t="shared" ca="1" si="180"/>
        <v>-1004746362398480.3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-4186443176660.335</v>
      </c>
      <c r="L5045" s="444">
        <f t="shared" ca="1" si="179"/>
        <v>-1008932805575140.6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25">
      <c r="G5046" s="459"/>
      <c r="H5046" s="459">
        <v>5039</v>
      </c>
      <c r="I5046" s="444">
        <f t="shared" ca="1" si="180"/>
        <v>-1008932805575140.6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-4203886689896.4194</v>
      </c>
      <c r="L5046" s="444">
        <f t="shared" ca="1" si="179"/>
        <v>-1013136692265037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25">
      <c r="G5047" s="459"/>
      <c r="H5047" s="459">
        <v>5040</v>
      </c>
      <c r="I5047" s="444">
        <f t="shared" ca="1" si="180"/>
        <v>-1013136692265037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-4221402884437.6543</v>
      </c>
      <c r="L5047" s="444">
        <f t="shared" ca="1" si="179"/>
        <v>-1017358095149474.6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25">
      <c r="G5048" s="459"/>
      <c r="H5048" s="459">
        <v>5041</v>
      </c>
      <c r="I5048" s="444">
        <f t="shared" ca="1" si="180"/>
        <v>-1017358095149474.6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-4238992063122.8105</v>
      </c>
      <c r="L5048" s="444">
        <f t="shared" ca="1" si="179"/>
        <v>-1021597087212597.4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25">
      <c r="G5049" s="459"/>
      <c r="H5049" s="459">
        <v>5042</v>
      </c>
      <c r="I5049" s="444">
        <f t="shared" ca="1" si="180"/>
        <v>-1021597087212597.4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-4256654530052.4888</v>
      </c>
      <c r="L5049" s="444">
        <f t="shared" ca="1" si="179"/>
        <v>-1025853741742649.9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25">
      <c r="G5050" s="459"/>
      <c r="H5050" s="459">
        <v>5043</v>
      </c>
      <c r="I5050" s="444">
        <f t="shared" ca="1" si="180"/>
        <v>-1025853741742649.9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-4274390590594.375</v>
      </c>
      <c r="L5050" s="444">
        <f t="shared" ca="1" si="179"/>
        <v>-1030128132333244.3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25">
      <c r="G5051" s="459"/>
      <c r="H5051" s="459">
        <v>5044</v>
      </c>
      <c r="I5051" s="444">
        <f t="shared" ca="1" si="180"/>
        <v>-1030128132333244.3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-4292200551388.5176</v>
      </c>
      <c r="L5051" s="444">
        <f t="shared" ca="1" si="179"/>
        <v>-1034420332884632.8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25">
      <c r="G5052" s="459"/>
      <c r="H5052" s="459">
        <v>5045</v>
      </c>
      <c r="I5052" s="444">
        <f t="shared" ca="1" si="180"/>
        <v>-1034420332884632.8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-4310084720352.6362</v>
      </c>
      <c r="L5052" s="444">
        <f t="shared" ca="1" si="179"/>
        <v>-1038730417604985.4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25">
      <c r="G5053" s="459"/>
      <c r="H5053" s="459">
        <v>5046</v>
      </c>
      <c r="I5053" s="444">
        <f t="shared" ca="1" si="180"/>
        <v>-1038730417604985.4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-4328043406687.4385</v>
      </c>
      <c r="L5053" s="444">
        <f t="shared" ca="1" si="179"/>
        <v>-1043058461011672.9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25">
      <c r="G5054" s="459"/>
      <c r="H5054" s="459">
        <v>5047</v>
      </c>
      <c r="I5054" s="444">
        <f t="shared" ca="1" si="180"/>
        <v>-1043058461011672.9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-4346076920881.9702</v>
      </c>
      <c r="L5054" s="444">
        <f t="shared" ca="1" si="179"/>
        <v>-1047404537932554.9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25">
      <c r="G5055" s="459"/>
      <c r="H5055" s="459">
        <v>5048</v>
      </c>
      <c r="I5055" s="444">
        <f t="shared" ca="1" si="180"/>
        <v>-1047404537932554.9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-4364185574718.9785</v>
      </c>
      <c r="L5055" s="444">
        <f t="shared" ca="1" si="179"/>
        <v>-1051768723507273.9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25">
      <c r="G5056" s="459"/>
      <c r="H5056" s="459">
        <v>5049</v>
      </c>
      <c r="I5056" s="444">
        <f t="shared" ca="1" si="180"/>
        <v>-1051768723507273.9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-4382369681280.3076</v>
      </c>
      <c r="L5056" s="444">
        <f t="shared" ca="1" si="179"/>
        <v>-1056151093188554.1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25">
      <c r="G5057" s="459"/>
      <c r="H5057" s="459">
        <v>5050</v>
      </c>
      <c r="I5057" s="444">
        <f t="shared" ca="1" si="180"/>
        <v>-1056151093188554.1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-4400629554952.3086</v>
      </c>
      <c r="L5057" s="444">
        <f t="shared" ca="1" si="179"/>
        <v>-1060551722743506.4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25">
      <c r="G5058" s="459"/>
      <c r="H5058" s="459">
        <v>5051</v>
      </c>
      <c r="I5058" s="444">
        <f t="shared" ca="1" si="180"/>
        <v>-1060551722743506.4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-4418965511431.2764</v>
      </c>
      <c r="L5058" s="444">
        <f t="shared" ca="1" si="179"/>
        <v>-1064970688254937.6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25">
      <c r="G5059" s="459"/>
      <c r="H5059" s="459">
        <v>5052</v>
      </c>
      <c r="I5059" s="444">
        <f t="shared" ca="1" si="180"/>
        <v>-1064970688254937.6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-4437377867728.9072</v>
      </c>
      <c r="L5059" s="444">
        <f t="shared" ca="1" si="179"/>
        <v>-1069408066122666.5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25">
      <c r="G5060" s="459"/>
      <c r="H5060" s="459">
        <v>5053</v>
      </c>
      <c r="I5060" s="444">
        <f t="shared" ca="1" si="180"/>
        <v>-1069408066122666.5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-4455866942177.7764</v>
      </c>
      <c r="L5060" s="444">
        <f t="shared" ca="1" si="179"/>
        <v>-1073863933064844.3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25">
      <c r="G5061" s="459"/>
      <c r="H5061" s="459">
        <v>5054</v>
      </c>
      <c r="I5061" s="444">
        <f t="shared" ca="1" si="180"/>
        <v>-1073863933064844.3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-4474433054436.8506</v>
      </c>
      <c r="L5061" s="444">
        <f t="shared" ca="1" si="179"/>
        <v>-1078338366119281.1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25">
      <c r="G5062" s="459"/>
      <c r="H5062" s="459">
        <v>5055</v>
      </c>
      <c r="I5062" s="444">
        <f t="shared" ca="1" si="180"/>
        <v>-1078338366119281.1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-4493076525497.0049</v>
      </c>
      <c r="L5062" s="444">
        <f t="shared" ca="1" si="179"/>
        <v>-1082831442644778.1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25">
      <c r="G5063" s="459"/>
      <c r="H5063" s="459">
        <v>5056</v>
      </c>
      <c r="I5063" s="444">
        <f t="shared" ca="1" si="180"/>
        <v>-1082831442644778.1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-4511797677686.5752</v>
      </c>
      <c r="L5063" s="444">
        <f t="shared" ca="1" si="179"/>
        <v>-1087343240322464.8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25">
      <c r="G5064" s="459"/>
      <c r="H5064" s="459">
        <v>5057</v>
      </c>
      <c r="I5064" s="444">
        <f t="shared" ca="1" si="180"/>
        <v>-1087343240322464.8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-4530596834676.9365</v>
      </c>
      <c r="L5064" s="444">
        <f t="shared" ca="1" si="179"/>
        <v>-1091873837157141.6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25">
      <c r="G5065" s="459"/>
      <c r="H5065" s="459">
        <v>5058</v>
      </c>
      <c r="I5065" s="444">
        <f t="shared" ca="1" si="180"/>
        <v>-1091873837157141.6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-4549474321488.0908</v>
      </c>
      <c r="L5065" s="444">
        <f t="shared" ca="1" si="179"/>
        <v>-1096423311478629.8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25">
      <c r="G5066" s="459"/>
      <c r="H5066" s="459">
        <v>5059</v>
      </c>
      <c r="I5066" s="444">
        <f t="shared" ca="1" si="180"/>
        <v>-1096423311478629.8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-4568430464494.291</v>
      </c>
      <c r="L5066" s="444">
        <f t="shared" ca="1" si="179"/>
        <v>-1100991741943124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25">
      <c r="G5067" s="459"/>
      <c r="H5067" s="459">
        <v>5060</v>
      </c>
      <c r="I5067" s="444">
        <f t="shared" ca="1" si="180"/>
        <v>-1100991741943124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-4587465591429.6826</v>
      </c>
      <c r="L5067" s="444">
        <f t="shared" ca="1" si="179"/>
        <v>-1105579207534553.6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25">
      <c r="G5068" s="459"/>
      <c r="H5068" s="459">
        <v>5061</v>
      </c>
      <c r="I5068" s="444">
        <f t="shared" ca="1" si="180"/>
        <v>-1105579207534553.6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-4606580031393.9736</v>
      </c>
      <c r="L5068" s="444">
        <f t="shared" ca="1" si="179"/>
        <v>-1110185787565947.6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25">
      <c r="G5069" s="459"/>
      <c r="H5069" s="459">
        <v>5062</v>
      </c>
      <c r="I5069" s="444">
        <f t="shared" ca="1" si="180"/>
        <v>-1110185787565947.6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-4625774114858.1152</v>
      </c>
      <c r="L5069" s="444">
        <f t="shared" ca="1" si="179"/>
        <v>-1114811561680805.8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25">
      <c r="G5070" s="459"/>
      <c r="H5070" s="459">
        <v>5063</v>
      </c>
      <c r="I5070" s="444">
        <f t="shared" ca="1" si="180"/>
        <v>-1114811561680805.8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-4645048173670.0234</v>
      </c>
      <c r="L5070" s="444">
        <f t="shared" ca="1" si="179"/>
        <v>-1119456609854475.8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25">
      <c r="G5071" s="459"/>
      <c r="H5071" s="459">
        <v>5064</v>
      </c>
      <c r="I5071" s="444">
        <f t="shared" ca="1" si="180"/>
        <v>-1119456609854475.8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-4664402541060.3154</v>
      </c>
      <c r="L5071" s="444">
        <f t="shared" ca="1" si="179"/>
        <v>-1124121012395536.1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25">
      <c r="G5072" s="459"/>
      <c r="H5072" s="459">
        <v>5065</v>
      </c>
      <c r="I5072" s="444">
        <f t="shared" ca="1" si="180"/>
        <v>-1124121012395536.1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-4683837551648.0664</v>
      </c>
      <c r="L5072" s="444">
        <f t="shared" ca="1" si="179"/>
        <v>-1128804849947184.3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25">
      <c r="G5073" s="459"/>
      <c r="H5073" s="459">
        <v>5066</v>
      </c>
      <c r="I5073" s="444">
        <f t="shared" ca="1" si="180"/>
        <v>-1128804849947184.3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-4703353541446.6006</v>
      </c>
      <c r="L5073" s="444">
        <f t="shared" ca="1" si="179"/>
        <v>-1133508203488630.8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25">
      <c r="G5074" s="459"/>
      <c r="H5074" s="459">
        <v>5067</v>
      </c>
      <c r="I5074" s="444">
        <f t="shared" ca="1" si="180"/>
        <v>-1133508203488630.8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-4722950847869.2949</v>
      </c>
      <c r="L5074" s="444">
        <f t="shared" ca="1" si="179"/>
        <v>-1138231154336500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25">
      <c r="G5075" s="459"/>
      <c r="H5075" s="459">
        <v>5068</v>
      </c>
      <c r="I5075" s="444">
        <f t="shared" ca="1" si="180"/>
        <v>-1138231154336500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-4742629809735.417</v>
      </c>
      <c r="L5075" s="444">
        <f t="shared" ca="1" si="179"/>
        <v>-1142973784146235.5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25">
      <c r="G5076" s="459"/>
      <c r="H5076" s="459">
        <v>5069</v>
      </c>
      <c r="I5076" s="444">
        <f t="shared" ca="1" si="180"/>
        <v>-1142973784146235.5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-4762390767275.9814</v>
      </c>
      <c r="L5076" s="444">
        <f t="shared" ca="1" si="179"/>
        <v>-1147736174913511.5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25">
      <c r="G5077" s="459"/>
      <c r="H5077" s="459">
        <v>5070</v>
      </c>
      <c r="I5077" s="444">
        <f t="shared" ca="1" si="180"/>
        <v>-1147736174913511.5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-4782234062139.6309</v>
      </c>
      <c r="L5077" s="444">
        <f t="shared" ca="1" si="179"/>
        <v>-1152518408975651.3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25">
      <c r="G5078" s="459"/>
      <c r="H5078" s="459">
        <v>5071</v>
      </c>
      <c r="I5078" s="444">
        <f t="shared" ca="1" si="180"/>
        <v>-1152518408975651.3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-4802160037398.5469</v>
      </c>
      <c r="L5078" s="444">
        <f t="shared" ca="1" si="179"/>
        <v>-1157320569013049.8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25">
      <c r="G5079" s="459"/>
      <c r="H5079" s="459">
        <v>5072</v>
      </c>
      <c r="I5079" s="444">
        <f t="shared" ca="1" si="180"/>
        <v>-1157320569013049.8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-4822169037554.374</v>
      </c>
      <c r="L5079" s="444">
        <f t="shared" ca="1" si="179"/>
        <v>-1162142738050604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25">
      <c r="G5080" s="459"/>
      <c r="H5080" s="459">
        <v>5073</v>
      </c>
      <c r="I5080" s="444">
        <f t="shared" ca="1" si="180"/>
        <v>-1162142738050604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-4842261408544.1836</v>
      </c>
      <c r="L5080" s="444">
        <f t="shared" ca="1" si="179"/>
        <v>-1166984999459148.3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25">
      <c r="G5081" s="459"/>
      <c r="H5081" s="459">
        <v>5074</v>
      </c>
      <c r="I5081" s="444">
        <f t="shared" ca="1" si="180"/>
        <v>-1166984999459148.3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-4862437497746.4512</v>
      </c>
      <c r="L5081" s="444">
        <f t="shared" ca="1" si="179"/>
        <v>-1171847436956894.8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25">
      <c r="G5082" s="459"/>
      <c r="H5082" s="459">
        <v>5075</v>
      </c>
      <c r="I5082" s="444">
        <f t="shared" ca="1" si="180"/>
        <v>-1171847436956894.8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-4882697653987.0615</v>
      </c>
      <c r="L5082" s="444">
        <f t="shared" ca="1" si="179"/>
        <v>-1176730134610881.8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25">
      <c r="G5083" s="459"/>
      <c r="H5083" s="459">
        <v>5076</v>
      </c>
      <c r="I5083" s="444">
        <f t="shared" ca="1" si="180"/>
        <v>-1176730134610881.8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-4903042227545.3408</v>
      </c>
      <c r="L5083" s="444">
        <f t="shared" ca="1" si="179"/>
        <v>-1181633176838427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25">
      <c r="G5084" s="459"/>
      <c r="H5084" s="459">
        <v>5077</v>
      </c>
      <c r="I5084" s="444">
        <f t="shared" ca="1" si="180"/>
        <v>-1181633176838427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-4923471570160.1123</v>
      </c>
      <c r="L5084" s="444">
        <f t="shared" ca="1" si="179"/>
        <v>-1186556648408587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25">
      <c r="G5085" s="459"/>
      <c r="H5085" s="459">
        <v>5078</v>
      </c>
      <c r="I5085" s="444">
        <f t="shared" ca="1" si="180"/>
        <v>-1186556648408587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-4943986035035.7793</v>
      </c>
      <c r="L5085" s="444">
        <f t="shared" ca="1" si="179"/>
        <v>-1191500634443622.8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25">
      <c r="G5086" s="459"/>
      <c r="H5086" s="459">
        <v>5079</v>
      </c>
      <c r="I5086" s="444">
        <f t="shared" ca="1" si="180"/>
        <v>-1191500634443622.8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-4964585976848.4277</v>
      </c>
      <c r="L5086" s="444">
        <f t="shared" ca="1" si="179"/>
        <v>-1196465220420471.3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25">
      <c r="G5087" s="459"/>
      <c r="H5087" s="459">
        <v>5080</v>
      </c>
      <c r="I5087" s="444">
        <f t="shared" ca="1" si="180"/>
        <v>-1196465220420471.3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-4985271751751.9639</v>
      </c>
      <c r="L5087" s="444">
        <f t="shared" ca="1" si="179"/>
        <v>-1201450492172223.3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25">
      <c r="G5088" s="459"/>
      <c r="H5088" s="459">
        <v>5081</v>
      </c>
      <c r="I5088" s="444">
        <f t="shared" ca="1" si="180"/>
        <v>-1201450492172223.3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-5006043717384.2637</v>
      </c>
      <c r="L5088" s="444">
        <f t="shared" ca="1" si="179"/>
        <v>-1206456535889607.5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25">
      <c r="G5089" s="459"/>
      <c r="H5089" s="459">
        <v>5082</v>
      </c>
      <c r="I5089" s="444">
        <f t="shared" ca="1" si="180"/>
        <v>-1206456535889607.5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-5026902232873.3643</v>
      </c>
      <c r="L5089" s="444">
        <f t="shared" ca="1" si="179"/>
        <v>-1211483438122480.8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25">
      <c r="G5090" s="459"/>
      <c r="H5090" s="459">
        <v>5083</v>
      </c>
      <c r="I5090" s="444">
        <f t="shared" ca="1" si="180"/>
        <v>-1211483438122480.8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-5047847658843.6699</v>
      </c>
      <c r="L5090" s="444">
        <f t="shared" ca="1" si="179"/>
        <v>-1216531285781324.5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25">
      <c r="G5091" s="459"/>
      <c r="H5091" s="459">
        <v>5084</v>
      </c>
      <c r="I5091" s="444">
        <f t="shared" ca="1" si="180"/>
        <v>-1216531285781324.5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-5068880357422.1855</v>
      </c>
      <c r="L5091" s="444">
        <f t="shared" ca="1" si="179"/>
        <v>-1221600166138746.8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25">
      <c r="G5092" s="459"/>
      <c r="H5092" s="459">
        <v>5085</v>
      </c>
      <c r="I5092" s="444">
        <f t="shared" ca="1" si="180"/>
        <v>-1221600166138746.8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-5090000692244.7783</v>
      </c>
      <c r="L5092" s="444">
        <f t="shared" ca="1" si="179"/>
        <v>-1226690166830991.5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25">
      <c r="G5093" s="459"/>
      <c r="H5093" s="459">
        <v>5086</v>
      </c>
      <c r="I5093" s="444">
        <f t="shared" ca="1" si="180"/>
        <v>-1226690166830991.5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-5111209028462.4648</v>
      </c>
      <c r="L5093" s="444">
        <f t="shared" ca="1" si="179"/>
        <v>-1231801375859454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25">
      <c r="G5094" s="459"/>
      <c r="H5094" s="459">
        <v>5087</v>
      </c>
      <c r="I5094" s="444">
        <f t="shared" ca="1" si="180"/>
        <v>-1231801375859454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-5132505732747.7246</v>
      </c>
      <c r="L5094" s="444">
        <f t="shared" ca="1" si="179"/>
        <v>-1236933881592201.8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25">
      <c r="G5095" s="459"/>
      <c r="H5095" s="459">
        <v>5088</v>
      </c>
      <c r="I5095" s="444">
        <f t="shared" ca="1" si="180"/>
        <v>-1236933881592201.8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-5153891173300.8408</v>
      </c>
      <c r="L5095" s="444">
        <f t="shared" ca="1" si="179"/>
        <v>-1242087772765502.5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25">
      <c r="G5096" s="459"/>
      <c r="H5096" s="459">
        <v>5089</v>
      </c>
      <c r="I5096" s="444">
        <f t="shared" ca="1" si="180"/>
        <v>-1242087772765502.5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-5175365719856.2607</v>
      </c>
      <c r="L5096" s="444">
        <f t="shared" ca="1" si="179"/>
        <v>-1247263138485358.8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25">
      <c r="G5097" s="459"/>
      <c r="H5097" s="459">
        <v>5090</v>
      </c>
      <c r="I5097" s="444">
        <f t="shared" ca="1" si="180"/>
        <v>-1247263138485358.8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-5196929743688.9951</v>
      </c>
      <c r="L5097" s="444">
        <f t="shared" ca="1" si="179"/>
        <v>-1252460068229047.8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25">
      <c r="G5098" s="459"/>
      <c r="H5098" s="459">
        <v>5091</v>
      </c>
      <c r="I5098" s="444">
        <f t="shared" ca="1" si="180"/>
        <v>-1252460068229047.8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-5218583617621.0322</v>
      </c>
      <c r="L5098" s="444">
        <f t="shared" ca="1" si="179"/>
        <v>-1257678651846668.8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25">
      <c r="G5099" s="459"/>
      <c r="H5099" s="459">
        <v>5092</v>
      </c>
      <c r="I5099" s="444">
        <f t="shared" ca="1" si="180"/>
        <v>-1257678651846668.8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-5240327716027.7861</v>
      </c>
      <c r="L5099" s="444">
        <f t="shared" ca="1" si="179"/>
        <v>-1262918979562696.5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25">
      <c r="G5100" s="459"/>
      <c r="H5100" s="459">
        <v>5093</v>
      </c>
      <c r="I5100" s="444">
        <f t="shared" ca="1" si="180"/>
        <v>-1262918979562696.5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-5262162414844.5684</v>
      </c>
      <c r="L5100" s="444">
        <f t="shared" ca="1" si="179"/>
        <v>-1268181141977541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25">
      <c r="G5101" s="459"/>
      <c r="H5101" s="459">
        <v>5094</v>
      </c>
      <c r="I5101" s="444">
        <f t="shared" ca="1" si="180"/>
        <v>-1268181141977541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-5284088091573.0879</v>
      </c>
      <c r="L5101" s="444">
        <f t="shared" ca="1" si="179"/>
        <v>-1273465230069114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25">
      <c r="G5102" s="459"/>
      <c r="H5102" s="459">
        <v>5095</v>
      </c>
      <c r="I5102" s="444">
        <f t="shared" ca="1" si="180"/>
        <v>-1273465230069114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-5306105125287.9746</v>
      </c>
      <c r="L5102" s="444">
        <f t="shared" ca="1" si="179"/>
        <v>-1278771335194402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25">
      <c r="G5103" s="459"/>
      <c r="H5103" s="459">
        <v>5096</v>
      </c>
      <c r="I5103" s="444">
        <f t="shared" ca="1" si="180"/>
        <v>-1278771335194402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-5328213896643.3418</v>
      </c>
      <c r="L5103" s="444">
        <f t="shared" ca="1" si="179"/>
        <v>-1284099549091045.3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25">
      <c r="G5104" s="459"/>
      <c r="H5104" s="459">
        <v>5097</v>
      </c>
      <c r="I5104" s="444">
        <f t="shared" ca="1" si="180"/>
        <v>-1284099549091045.3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-5350414787879.3555</v>
      </c>
      <c r="L5104" s="444">
        <f t="shared" ca="1" si="179"/>
        <v>-1289449963878924.5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25">
      <c r="G5105" s="459"/>
      <c r="H5105" s="459">
        <v>5098</v>
      </c>
      <c r="I5105" s="444">
        <f t="shared" ca="1" si="180"/>
        <v>-1289449963878924.5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-5372708182828.8516</v>
      </c>
      <c r="L5105" s="444">
        <f t="shared" ca="1" si="179"/>
        <v>-1294822672061753.3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25">
      <c r="G5106" s="459"/>
      <c r="H5106" s="459">
        <v>5099</v>
      </c>
      <c r="I5106" s="444">
        <f t="shared" ca="1" si="180"/>
        <v>-1294822672061753.3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-5395094466923.9717</v>
      </c>
      <c r="L5106" s="444">
        <f t="shared" ca="1" si="179"/>
        <v>-1300217766528677.3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25">
      <c r="G5107" s="459"/>
      <c r="H5107" s="459">
        <v>5100</v>
      </c>
      <c r="I5107" s="444">
        <f t="shared" ca="1" si="180"/>
        <v>-1300217766528677.3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-5417574027202.8223</v>
      </c>
      <c r="L5107" s="444">
        <f t="shared" ca="1" si="179"/>
        <v>-1305635340555880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25">
      <c r="G5108" s="459"/>
      <c r="H5108" s="459">
        <v>5101</v>
      </c>
      <c r="I5108" s="444">
        <f t="shared" ca="1" si="180"/>
        <v>-1305635340555880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-5440147252316.167</v>
      </c>
      <c r="L5108" s="444">
        <f t="shared" ref="L5108:L5362" ca="1" si="184">I5108-J5108+K5108</f>
        <v>-1311075487808196.3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25">
      <c r="G5109" s="459"/>
      <c r="H5109" s="459">
        <v>5102</v>
      </c>
      <c r="I5109" s="444">
        <f t="shared" ref="I5109:I5363" ca="1" si="185">L5108</f>
        <v>-1311075487808196.3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-5462814532534.1514</v>
      </c>
      <c r="L5109" s="444">
        <f t="shared" ca="1" si="184"/>
        <v>-1316538302340730.5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25">
      <c r="G5110" s="459"/>
      <c r="H5110" s="459">
        <v>5103</v>
      </c>
      <c r="I5110" s="444">
        <f t="shared" ca="1" si="185"/>
        <v>-1316538302340730.5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-5485576259753.0439</v>
      </c>
      <c r="L5110" s="444">
        <f t="shared" ca="1" si="184"/>
        <v>-1322023878600483.5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25">
      <c r="G5111" s="459"/>
      <c r="H5111" s="459">
        <v>5104</v>
      </c>
      <c r="I5111" s="444">
        <f t="shared" ca="1" si="185"/>
        <v>-1322023878600483.5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-5508432827502.0146</v>
      </c>
      <c r="L5111" s="444">
        <f t="shared" ca="1" si="184"/>
        <v>-1327532311427985.5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25">
      <c r="G5112" s="459"/>
      <c r="H5112" s="459">
        <v>5105</v>
      </c>
      <c r="I5112" s="444">
        <f t="shared" ca="1" si="185"/>
        <v>-1327532311427985.5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-5531384630949.9395</v>
      </c>
      <c r="L5112" s="444">
        <f t="shared" ca="1" si="184"/>
        <v>-1333063696058935.5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25">
      <c r="G5113" s="459"/>
      <c r="H5113" s="459">
        <v>5106</v>
      </c>
      <c r="I5113" s="444">
        <f t="shared" ca="1" si="185"/>
        <v>-1333063696058935.5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-5554432066912.2314</v>
      </c>
      <c r="L5113" s="444">
        <f t="shared" ca="1" si="184"/>
        <v>-1338618128125847.8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25">
      <c r="G5114" s="459"/>
      <c r="H5114" s="459">
        <v>5107</v>
      </c>
      <c r="I5114" s="444">
        <f t="shared" ca="1" si="185"/>
        <v>-1338618128125847.8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-5577575533857.6992</v>
      </c>
      <c r="L5114" s="444">
        <f t="shared" ca="1" si="184"/>
        <v>-1344195703659705.5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25">
      <c r="G5115" s="459"/>
      <c r="H5115" s="459">
        <v>5108</v>
      </c>
      <c r="I5115" s="444">
        <f t="shared" ca="1" si="185"/>
        <v>-1344195703659705.5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-5600815431915.4395</v>
      </c>
      <c r="L5115" s="444">
        <f t="shared" ca="1" si="184"/>
        <v>-1349796519091621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25">
      <c r="G5116" s="459"/>
      <c r="H5116" s="459">
        <v>5109</v>
      </c>
      <c r="I5116" s="444">
        <f t="shared" ca="1" si="185"/>
        <v>-1349796519091621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-5624152162881.7539</v>
      </c>
      <c r="L5116" s="444">
        <f t="shared" ca="1" si="184"/>
        <v>-1355420671254502.8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25">
      <c r="G5117" s="459"/>
      <c r="H5117" s="459">
        <v>5110</v>
      </c>
      <c r="I5117" s="444">
        <f t="shared" ca="1" si="185"/>
        <v>-1355420671254502.8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-5647586130227.0947</v>
      </c>
      <c r="L5117" s="444">
        <f t="shared" ca="1" si="184"/>
        <v>-1361068257384729.8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25">
      <c r="G5118" s="459"/>
      <c r="H5118" s="459">
        <v>5111</v>
      </c>
      <c r="I5118" s="444">
        <f t="shared" ca="1" si="185"/>
        <v>-1361068257384729.8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-5671117739103.041</v>
      </c>
      <c r="L5118" s="444">
        <f t="shared" ca="1" si="184"/>
        <v>-1366739375123832.8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25">
      <c r="G5119" s="459"/>
      <c r="H5119" s="459">
        <v>5112</v>
      </c>
      <c r="I5119" s="444">
        <f t="shared" ca="1" si="185"/>
        <v>-1366739375123832.8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-5694747396349.3027</v>
      </c>
      <c r="L5119" s="444">
        <f t="shared" ca="1" si="184"/>
        <v>-1372434122520182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25">
      <c r="G5120" s="459"/>
      <c r="H5120" s="459">
        <v>5113</v>
      </c>
      <c r="I5120" s="444">
        <f t="shared" ca="1" si="185"/>
        <v>-1372434122520182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-5718475510500.7578</v>
      </c>
      <c r="L5120" s="444">
        <f t="shared" ca="1" si="184"/>
        <v>-1378152598030682.8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25">
      <c r="G5121" s="459"/>
      <c r="H5121" s="459">
        <v>5114</v>
      </c>
      <c r="I5121" s="444">
        <f t="shared" ca="1" si="185"/>
        <v>-1378152598030682.8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-5742302491794.5117</v>
      </c>
      <c r="L5121" s="444">
        <f t="shared" ca="1" si="184"/>
        <v>-1383894900522477.3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25">
      <c r="G5122" s="459"/>
      <c r="H5122" s="459">
        <v>5115</v>
      </c>
      <c r="I5122" s="444">
        <f t="shared" ca="1" si="185"/>
        <v>-1383894900522477.3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-5766228752176.9883</v>
      </c>
      <c r="L5122" s="444">
        <f t="shared" ca="1" si="184"/>
        <v>-1389661129274654.3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25">
      <c r="G5123" s="459"/>
      <c r="H5123" s="459">
        <v>5116</v>
      </c>
      <c r="I5123" s="444">
        <f t="shared" ca="1" si="185"/>
        <v>-1389661129274654.3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-5790254705311.0596</v>
      </c>
      <c r="L5123" s="444">
        <f t="shared" ca="1" si="184"/>
        <v>-1395451383979965.3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25">
      <c r="G5124" s="459"/>
      <c r="H5124" s="459">
        <v>5117</v>
      </c>
      <c r="I5124" s="444">
        <f t="shared" ca="1" si="185"/>
        <v>-1395451383979965.3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-5814380766583.1885</v>
      </c>
      <c r="L5124" s="444">
        <f t="shared" ca="1" si="184"/>
        <v>-1401265764746548.5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25">
      <c r="G5125" s="459"/>
      <c r="H5125" s="459">
        <v>5118</v>
      </c>
      <c r="I5125" s="444">
        <f t="shared" ca="1" si="185"/>
        <v>-1401265764746548.5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-5838607353110.6191</v>
      </c>
      <c r="L5125" s="444">
        <f t="shared" ca="1" si="184"/>
        <v>-1407104372099659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25">
      <c r="G5126" s="459"/>
      <c r="H5126" s="459">
        <v>5119</v>
      </c>
      <c r="I5126" s="444">
        <f t="shared" ca="1" si="185"/>
        <v>-1407104372099659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-5862934883748.5791</v>
      </c>
      <c r="L5126" s="444">
        <f t="shared" ca="1" si="184"/>
        <v>-1412967306983407.5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25">
      <c r="G5127" s="459"/>
      <c r="H5127" s="459">
        <v>5120</v>
      </c>
      <c r="I5127" s="444">
        <f t="shared" ca="1" si="185"/>
        <v>-1412967306983407.5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-5887363779097.5313</v>
      </c>
      <c r="L5127" s="444">
        <f t="shared" ca="1" si="184"/>
        <v>-1418854670762505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25">
      <c r="G5128" s="459"/>
      <c r="H5128" s="459">
        <v>5121</v>
      </c>
      <c r="I5128" s="444">
        <f t="shared" ca="1" si="185"/>
        <v>-1418854670762505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-5911894461510.4375</v>
      </c>
      <c r="L5128" s="444">
        <f t="shared" ca="1" si="184"/>
        <v>-1424766565224015.5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25">
      <c r="G5129" s="459"/>
      <c r="H5129" s="459">
        <v>5122</v>
      </c>
      <c r="I5129" s="444">
        <f t="shared" ca="1" si="185"/>
        <v>-1424766565224015.5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-5936527355100.0645</v>
      </c>
      <c r="L5129" s="444">
        <f t="shared" ca="1" si="184"/>
        <v>-1430703092579115.5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25">
      <c r="G5130" s="459"/>
      <c r="H5130" s="459">
        <v>5123</v>
      </c>
      <c r="I5130" s="444">
        <f t="shared" ca="1" si="185"/>
        <v>-1430703092579115.5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-5961262885746.3145</v>
      </c>
      <c r="L5130" s="444">
        <f t="shared" ca="1" si="184"/>
        <v>-1436664355464861.8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25">
      <c r="G5131" s="459"/>
      <c r="H5131" s="459">
        <v>5124</v>
      </c>
      <c r="I5131" s="444">
        <f t="shared" ca="1" si="185"/>
        <v>-1436664355464861.8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-5986101481103.5908</v>
      </c>
      <c r="L5131" s="444">
        <f t="shared" ca="1" si="184"/>
        <v>-1442650456945965.3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25">
      <c r="G5132" s="459"/>
      <c r="H5132" s="459">
        <v>5125</v>
      </c>
      <c r="I5132" s="444">
        <f t="shared" ca="1" si="185"/>
        <v>-1442650456945965.3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-6011043570608.1885</v>
      </c>
      <c r="L5132" s="444">
        <f t="shared" ca="1" si="184"/>
        <v>-1448661500516573.5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25">
      <c r="G5133" s="459"/>
      <c r="H5133" s="459">
        <v>5126</v>
      </c>
      <c r="I5133" s="444">
        <f t="shared" ca="1" si="185"/>
        <v>-1448661500516573.5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-6036089585485.7227</v>
      </c>
      <c r="L5133" s="444">
        <f t="shared" ca="1" si="184"/>
        <v>-1454697590102059.3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25">
      <c r="G5134" s="459"/>
      <c r="H5134" s="459">
        <v>5127</v>
      </c>
      <c r="I5134" s="444">
        <f t="shared" ca="1" si="185"/>
        <v>-1454697590102059.3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-6061239958758.5801</v>
      </c>
      <c r="L5134" s="444">
        <f t="shared" ca="1" si="184"/>
        <v>-1460758830060817.8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25">
      <c r="G5135" s="459"/>
      <c r="H5135" s="459">
        <v>5128</v>
      </c>
      <c r="I5135" s="444">
        <f t="shared" ca="1" si="185"/>
        <v>-1460758830060817.8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-6086495125253.4072</v>
      </c>
      <c r="L5135" s="444">
        <f t="shared" ca="1" si="184"/>
        <v>-1466845325186071.3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25">
      <c r="G5136" s="459"/>
      <c r="H5136" s="459">
        <v>5129</v>
      </c>
      <c r="I5136" s="444">
        <f t="shared" ca="1" si="185"/>
        <v>-1466845325186071.3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-6111855521608.6299</v>
      </c>
      <c r="L5136" s="444">
        <f t="shared" ca="1" si="184"/>
        <v>-1472957180707680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25">
      <c r="G5137" s="459"/>
      <c r="H5137" s="459">
        <v>5130</v>
      </c>
      <c r="I5137" s="444">
        <f t="shared" ca="1" si="185"/>
        <v>-1472957180707680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-6137321586282</v>
      </c>
      <c r="L5137" s="444">
        <f t="shared" ca="1" si="184"/>
        <v>-1479094502293962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25">
      <c r="G5138" s="459"/>
      <c r="H5138" s="459">
        <v>5131</v>
      </c>
      <c r="I5138" s="444">
        <f t="shared" ca="1" si="185"/>
        <v>-1479094502293962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-6162893759558.1748</v>
      </c>
      <c r="L5138" s="444">
        <f t="shared" ca="1" si="184"/>
        <v>-1485257396053520.3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25">
      <c r="G5139" s="459"/>
      <c r="H5139" s="459">
        <v>5132</v>
      </c>
      <c r="I5139" s="444">
        <f t="shared" ca="1" si="185"/>
        <v>-1485257396053520.3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-6188572483556.334</v>
      </c>
      <c r="L5139" s="444">
        <f t="shared" ca="1" si="184"/>
        <v>-1491445968537076.5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25">
      <c r="G5140" s="459"/>
      <c r="H5140" s="459">
        <v>5133</v>
      </c>
      <c r="I5140" s="444">
        <f t="shared" ca="1" si="185"/>
        <v>-1491445968537076.5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-6214358202237.8184</v>
      </c>
      <c r="L5140" s="444">
        <f t="shared" ca="1" si="184"/>
        <v>-1497660326739314.3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25">
      <c r="G5141" s="459"/>
      <c r="H5141" s="459">
        <v>5134</v>
      </c>
      <c r="I5141" s="444">
        <f t="shared" ca="1" si="185"/>
        <v>-1497660326739314.3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-6240251361413.8096</v>
      </c>
      <c r="L5141" s="444">
        <f t="shared" ca="1" si="184"/>
        <v>-1503900578100728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25">
      <c r="G5142" s="459"/>
      <c r="H5142" s="459">
        <v>5135</v>
      </c>
      <c r="I5142" s="444">
        <f t="shared" ca="1" si="185"/>
        <v>-1503900578100728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-6266252408753.0332</v>
      </c>
      <c r="L5142" s="444">
        <f t="shared" ca="1" si="184"/>
        <v>-1510166830509481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25">
      <c r="G5143" s="459"/>
      <c r="H5143" s="459">
        <v>5136</v>
      </c>
      <c r="I5143" s="444">
        <f t="shared" ca="1" si="185"/>
        <v>-1510166830509481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-6292361793789.5039</v>
      </c>
      <c r="L5143" s="444">
        <f t="shared" ca="1" si="184"/>
        <v>-1516459192303270.5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25">
      <c r="G5144" s="459"/>
      <c r="H5144" s="459">
        <v>5137</v>
      </c>
      <c r="I5144" s="444">
        <f t="shared" ca="1" si="185"/>
        <v>-1516459192303270.5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-6318579967930.2939</v>
      </c>
      <c r="L5144" s="444">
        <f t="shared" ca="1" si="184"/>
        <v>-1522777772271200.8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25">
      <c r="G5145" s="459"/>
      <c r="H5145" s="459">
        <v>5138</v>
      </c>
      <c r="I5145" s="444">
        <f t="shared" ca="1" si="185"/>
        <v>-1522777772271200.8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-6344907384463.3359</v>
      </c>
      <c r="L5145" s="444">
        <f t="shared" ca="1" si="184"/>
        <v>-1529122679655664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25">
      <c r="G5146" s="459"/>
      <c r="H5146" s="459">
        <v>5139</v>
      </c>
      <c r="I5146" s="444">
        <f t="shared" ca="1" si="185"/>
        <v>-1529122679655664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-6371344498565.2666</v>
      </c>
      <c r="L5146" s="444">
        <f t="shared" ca="1" si="184"/>
        <v>-1535494024154229.3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25">
      <c r="G5147" s="459"/>
      <c r="H5147" s="459">
        <v>5140</v>
      </c>
      <c r="I5147" s="444">
        <f t="shared" ca="1" si="185"/>
        <v>-1535494024154229.3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-6397891767309.2881</v>
      </c>
      <c r="L5147" s="444">
        <f t="shared" ca="1" si="184"/>
        <v>-1541891915921538.5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25">
      <c r="G5148" s="459"/>
      <c r="H5148" s="459">
        <v>5141</v>
      </c>
      <c r="I5148" s="444">
        <f t="shared" ca="1" si="185"/>
        <v>-1541891915921538.5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-6424549649673.0771</v>
      </c>
      <c r="L5148" s="444">
        <f t="shared" ca="1" si="184"/>
        <v>-1548316465571211.5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25">
      <c r="G5149" s="459"/>
      <c r="H5149" s="459">
        <v>5142</v>
      </c>
      <c r="I5149" s="444">
        <f t="shared" ca="1" si="185"/>
        <v>-1548316465571211.5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-6451318606546.7148</v>
      </c>
      <c r="L5149" s="444">
        <f t="shared" ca="1" si="184"/>
        <v>-1554767784177758.3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25">
      <c r="G5150" s="459"/>
      <c r="H5150" s="459">
        <v>5143</v>
      </c>
      <c r="I5150" s="444">
        <f t="shared" ca="1" si="185"/>
        <v>-1554767784177758.3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-6478199100740.6592</v>
      </c>
      <c r="L5150" s="444">
        <f t="shared" ca="1" si="184"/>
        <v>-1561245983278499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25">
      <c r="G5151" s="459"/>
      <c r="H5151" s="459">
        <v>5144</v>
      </c>
      <c r="I5151" s="444">
        <f t="shared" ca="1" si="185"/>
        <v>-1561245983278499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-6505191596993.7461</v>
      </c>
      <c r="L5151" s="444">
        <f t="shared" ca="1" si="184"/>
        <v>-1567751174875492.8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25">
      <c r="G5152" s="459"/>
      <c r="H5152" s="459">
        <v>5145</v>
      </c>
      <c r="I5152" s="444">
        <f t="shared" ca="1" si="185"/>
        <v>-1567751174875492.8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-6532296561981.2197</v>
      </c>
      <c r="L5152" s="444">
        <f t="shared" ca="1" si="184"/>
        <v>-1574283471437474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25">
      <c r="G5153" s="459"/>
      <c r="H5153" s="459">
        <v>5146</v>
      </c>
      <c r="I5153" s="444">
        <f t="shared" ca="1" si="185"/>
        <v>-1574283471437474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-6559514464322.8086</v>
      </c>
      <c r="L5153" s="444">
        <f t="shared" ca="1" si="184"/>
        <v>-1580842985901796.8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25">
      <c r="G5154" s="459"/>
      <c r="H5154" s="459">
        <v>5147</v>
      </c>
      <c r="I5154" s="444">
        <f t="shared" ca="1" si="185"/>
        <v>-1580842985901796.8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-6586845774590.8193</v>
      </c>
      <c r="L5154" s="444">
        <f t="shared" ca="1" si="184"/>
        <v>-1587429831676387.5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25">
      <c r="G5155" s="459"/>
      <c r="H5155" s="459">
        <v>5148</v>
      </c>
      <c r="I5155" s="444">
        <f t="shared" ca="1" si="185"/>
        <v>-1587429831676387.5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-6614290965318.2813</v>
      </c>
      <c r="L5155" s="444">
        <f t="shared" ca="1" si="184"/>
        <v>-1594044122641705.8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25">
      <c r="G5156" s="459"/>
      <c r="H5156" s="459">
        <v>5149</v>
      </c>
      <c r="I5156" s="444">
        <f t="shared" ca="1" si="185"/>
        <v>-1594044122641705.8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-6641850511007.1074</v>
      </c>
      <c r="L5156" s="444">
        <f t="shared" ca="1" si="184"/>
        <v>-1600685973152712.8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25">
      <c r="G5157" s="459"/>
      <c r="H5157" s="459">
        <v>5150</v>
      </c>
      <c r="I5157" s="444">
        <f t="shared" ca="1" si="185"/>
        <v>-1600685973152712.8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-6669524888136.3027</v>
      </c>
      <c r="L5157" s="444">
        <f t="shared" ca="1" si="184"/>
        <v>-1607355498040849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25">
      <c r="G5158" s="459"/>
      <c r="H5158" s="459">
        <v>5151</v>
      </c>
      <c r="I5158" s="444">
        <f t="shared" ca="1" si="185"/>
        <v>-1607355498040849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-6697314575170.2041</v>
      </c>
      <c r="L5158" s="444">
        <f t="shared" ca="1" si="184"/>
        <v>-1614052812616019.3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25">
      <c r="G5159" s="459"/>
      <c r="H5159" s="459">
        <v>5152</v>
      </c>
      <c r="I5159" s="444">
        <f t="shared" ca="1" si="185"/>
        <v>-1614052812616019.3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-6725220052566.7471</v>
      </c>
      <c r="L5159" s="444">
        <f t="shared" ca="1" si="184"/>
        <v>-1620778032668586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25">
      <c r="G5160" s="459"/>
      <c r="H5160" s="459">
        <v>5153</v>
      </c>
      <c r="I5160" s="444">
        <f t="shared" ca="1" si="185"/>
        <v>-1620778032668586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-6753241802785.7754</v>
      </c>
      <c r="L5160" s="444">
        <f t="shared" ca="1" si="184"/>
        <v>-1627531274471371.8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25">
      <c r="G5161" s="459"/>
      <c r="H5161" s="459">
        <v>5154</v>
      </c>
      <c r="I5161" s="444">
        <f t="shared" ca="1" si="185"/>
        <v>-1627531274471371.8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-6781380310297.3818</v>
      </c>
      <c r="L5161" s="444">
        <f t="shared" ca="1" si="184"/>
        <v>-1634312654781669.3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25">
      <c r="G5162" s="459"/>
      <c r="H5162" s="459">
        <v>5155</v>
      </c>
      <c r="I5162" s="444">
        <f t="shared" ca="1" si="185"/>
        <v>-1634312654781669.3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-6809636061590.2881</v>
      </c>
      <c r="L5162" s="444">
        <f t="shared" ca="1" si="184"/>
        <v>-1641122290843259.5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25">
      <c r="G5163" s="459"/>
      <c r="H5163" s="459">
        <v>5156</v>
      </c>
      <c r="I5163" s="444">
        <f t="shared" ca="1" si="185"/>
        <v>-1641122290843259.5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-6838009545180.248</v>
      </c>
      <c r="L5163" s="444">
        <f t="shared" ca="1" si="184"/>
        <v>-1647960300388439.8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25">
      <c r="G5164" s="459"/>
      <c r="H5164" s="459">
        <v>5157</v>
      </c>
      <c r="I5164" s="444">
        <f t="shared" ca="1" si="185"/>
        <v>-1647960300388439.8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-6866501251618.499</v>
      </c>
      <c r="L5164" s="444">
        <f t="shared" ca="1" si="184"/>
        <v>-1654826801640058.3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25">
      <c r="G5165" s="459"/>
      <c r="H5165" s="459">
        <v>5158</v>
      </c>
      <c r="I5165" s="444">
        <f t="shared" ca="1" si="185"/>
        <v>-1654826801640058.3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-6895111673500.2422</v>
      </c>
      <c r="L5165" s="444">
        <f t="shared" ca="1" si="184"/>
        <v>-1661721913313558.5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25">
      <c r="G5166" s="459"/>
      <c r="H5166" s="459">
        <v>5159</v>
      </c>
      <c r="I5166" s="444">
        <f t="shared" ca="1" si="185"/>
        <v>-1661721913313558.5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-6923841305473.1602</v>
      </c>
      <c r="L5166" s="444">
        <f t="shared" ca="1" si="184"/>
        <v>-1668645754619031.8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25">
      <c r="G5167" s="459"/>
      <c r="H5167" s="459">
        <v>5160</v>
      </c>
      <c r="I5167" s="444">
        <f t="shared" ca="1" si="185"/>
        <v>-1668645754619031.8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-6952690644245.9658</v>
      </c>
      <c r="L5167" s="444">
        <f t="shared" ca="1" si="184"/>
        <v>-1675598445263277.8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25">
      <c r="G5168" s="459"/>
      <c r="H5168" s="459">
        <v>5161</v>
      </c>
      <c r="I5168" s="444">
        <f t="shared" ca="1" si="185"/>
        <v>-1675598445263277.8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-6981660188596.9902</v>
      </c>
      <c r="L5168" s="444">
        <f t="shared" ca="1" si="184"/>
        <v>-1682580105451874.8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25">
      <c r="G5169" s="459"/>
      <c r="H5169" s="459">
        <v>5162</v>
      </c>
      <c r="I5169" s="444">
        <f t="shared" ca="1" si="185"/>
        <v>-1682580105451874.8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-7010750439382.8115</v>
      </c>
      <c r="L5169" s="444">
        <f t="shared" ca="1" si="184"/>
        <v>-1689590855891257.5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25">
      <c r="G5170" s="459"/>
      <c r="H5170" s="459">
        <v>5163</v>
      </c>
      <c r="I5170" s="444">
        <f t="shared" ca="1" si="185"/>
        <v>-1689590855891257.5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-7039961899546.9063</v>
      </c>
      <c r="L5170" s="444">
        <f t="shared" ca="1" si="184"/>
        <v>-1696630817790804.5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25">
      <c r="G5171" s="459"/>
      <c r="H5171" s="459">
        <v>5164</v>
      </c>
      <c r="I5171" s="444">
        <f t="shared" ca="1" si="185"/>
        <v>-1696630817790804.5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-7069295074128.3516</v>
      </c>
      <c r="L5171" s="444">
        <f t="shared" ca="1" si="184"/>
        <v>-1703700112864932.8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25">
      <c r="G5172" s="459"/>
      <c r="H5172" s="459">
        <v>5165</v>
      </c>
      <c r="I5172" s="444">
        <f t="shared" ca="1" si="185"/>
        <v>-1703700112864932.8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-7098750470270.5527</v>
      </c>
      <c r="L5172" s="444">
        <f t="shared" ca="1" si="184"/>
        <v>-1710798863335203.3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25">
      <c r="G5173" s="459"/>
      <c r="H5173" s="459">
        <v>5166</v>
      </c>
      <c r="I5173" s="444">
        <f t="shared" ca="1" si="185"/>
        <v>-1710798863335203.3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-7128328597230.0137</v>
      </c>
      <c r="L5173" s="444">
        <f t="shared" ca="1" si="184"/>
        <v>-1717927191932433.3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25">
      <c r="G5174" s="459"/>
      <c r="H5174" s="459">
        <v>5167</v>
      </c>
      <c r="I5174" s="444">
        <f t="shared" ca="1" si="185"/>
        <v>-1717927191932433.3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-7158029966385.1387</v>
      </c>
      <c r="L5174" s="444">
        <f t="shared" ca="1" si="184"/>
        <v>-1725085221898818.5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25">
      <c r="G5175" s="459"/>
      <c r="H5175" s="459">
        <v>5168</v>
      </c>
      <c r="I5175" s="444">
        <f t="shared" ca="1" si="185"/>
        <v>-1725085221898818.5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-7187855091245.0771</v>
      </c>
      <c r="L5175" s="444">
        <f t="shared" ca="1" si="184"/>
        <v>-1732273076990063.5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25">
      <c r="G5176" s="459"/>
      <c r="H5176" s="459">
        <v>5169</v>
      </c>
      <c r="I5176" s="444">
        <f t="shared" ca="1" si="185"/>
        <v>-1732273076990063.5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-7217804487458.5977</v>
      </c>
      <c r="L5176" s="444">
        <f t="shared" ca="1" si="184"/>
        <v>-1739490881477522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25">
      <c r="G5177" s="459"/>
      <c r="H5177" s="459">
        <v>5170</v>
      </c>
      <c r="I5177" s="444">
        <f t="shared" ca="1" si="185"/>
        <v>-1739490881477522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-7247878672823.0078</v>
      </c>
      <c r="L5177" s="444">
        <f t="shared" ca="1" si="184"/>
        <v>-1746738760150345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25">
      <c r="G5178" s="459"/>
      <c r="H5178" s="459">
        <v>5171</v>
      </c>
      <c r="I5178" s="444">
        <f t="shared" ca="1" si="185"/>
        <v>-1746738760150345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-7278078167293.1045</v>
      </c>
      <c r="L5178" s="444">
        <f t="shared" ca="1" si="184"/>
        <v>-1754016838317638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25">
      <c r="G5179" s="459"/>
      <c r="H5179" s="459">
        <v>5172</v>
      </c>
      <c r="I5179" s="444">
        <f t="shared" ca="1" si="185"/>
        <v>-1754016838317638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-7308403492990.1592</v>
      </c>
      <c r="L5179" s="444">
        <f t="shared" ca="1" si="184"/>
        <v>-1761325241810628.3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25">
      <c r="G5180" s="459"/>
      <c r="H5180" s="459">
        <v>5173</v>
      </c>
      <c r="I5180" s="444">
        <f t="shared" ca="1" si="185"/>
        <v>-1761325241810628.3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-7338855174210.9521</v>
      </c>
      <c r="L5180" s="444">
        <f t="shared" ca="1" si="184"/>
        <v>-1768664096984839.3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25">
      <c r="G5181" s="459"/>
      <c r="H5181" s="459">
        <v>5174</v>
      </c>
      <c r="I5181" s="444">
        <f t="shared" ca="1" si="185"/>
        <v>-1768664096984839.3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-7369433737436.8311</v>
      </c>
      <c r="L5181" s="444">
        <f t="shared" ca="1" si="184"/>
        <v>-1776033530722276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25">
      <c r="G5182" s="459"/>
      <c r="H5182" s="459">
        <v>5175</v>
      </c>
      <c r="I5182" s="444">
        <f t="shared" ca="1" si="185"/>
        <v>-1776033530722276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-7400139711342.8174</v>
      </c>
      <c r="L5182" s="444">
        <f t="shared" ca="1" si="184"/>
        <v>-1783433670433618.8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25">
      <c r="G5183" s="459"/>
      <c r="H5183" s="459">
        <v>5176</v>
      </c>
      <c r="I5183" s="444">
        <f t="shared" ca="1" si="185"/>
        <v>-1783433670433618.8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-7430973626806.7451</v>
      </c>
      <c r="L5183" s="444">
        <f t="shared" ca="1" si="184"/>
        <v>-1790864644060425.5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25">
      <c r="G5184" s="459"/>
      <c r="H5184" s="459">
        <v>5177</v>
      </c>
      <c r="I5184" s="444">
        <f t="shared" ca="1" si="185"/>
        <v>-1790864644060425.5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-7461936016918.4395</v>
      </c>
      <c r="L5184" s="444">
        <f t="shared" ca="1" si="184"/>
        <v>-1798326580077344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25">
      <c r="G5185" s="459"/>
      <c r="H5185" s="459">
        <v>5178</v>
      </c>
      <c r="I5185" s="444">
        <f t="shared" ca="1" si="185"/>
        <v>-1798326580077344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-7493027416988.9336</v>
      </c>
      <c r="L5185" s="444">
        <f t="shared" ca="1" si="184"/>
        <v>-1805819607494333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25">
      <c r="G5186" s="459"/>
      <c r="H5186" s="459">
        <v>5179</v>
      </c>
      <c r="I5186" s="444">
        <f t="shared" ca="1" si="185"/>
        <v>-1805819607494333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-7524248364559.7207</v>
      </c>
      <c r="L5186" s="444">
        <f t="shared" ca="1" si="184"/>
        <v>-1813343855858892.8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25">
      <c r="G5187" s="459"/>
      <c r="H5187" s="459">
        <v>5180</v>
      </c>
      <c r="I5187" s="444">
        <f t="shared" ca="1" si="185"/>
        <v>-1813343855858892.8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-7555599399412.0527</v>
      </c>
      <c r="L5187" s="444">
        <f t="shared" ca="1" si="184"/>
        <v>-1820899455258304.8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25">
      <c r="G5188" s="459"/>
      <c r="H5188" s="459">
        <v>5181</v>
      </c>
      <c r="I5188" s="444">
        <f t="shared" ca="1" si="185"/>
        <v>-1820899455258304.8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-7587081063576.2695</v>
      </c>
      <c r="L5188" s="444">
        <f t="shared" ca="1" si="184"/>
        <v>-1828486536321881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25">
      <c r="G5189" s="459"/>
      <c r="H5189" s="459">
        <v>5182</v>
      </c>
      <c r="I5189" s="444">
        <f t="shared" ca="1" si="185"/>
        <v>-1828486536321881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-7618693901341.1709</v>
      </c>
      <c r="L5189" s="444">
        <f t="shared" ca="1" si="184"/>
        <v>-1836105230223222.3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25">
      <c r="G5190" s="459"/>
      <c r="H5190" s="459">
        <v>5183</v>
      </c>
      <c r="I5190" s="444">
        <f t="shared" ca="1" si="185"/>
        <v>-1836105230223222.3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-7650438459263.4248</v>
      </c>
      <c r="L5190" s="444">
        <f t="shared" ca="1" si="184"/>
        <v>-1843755668682485.8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25">
      <c r="G5191" s="459"/>
      <c r="H5191" s="459">
        <v>5184</v>
      </c>
      <c r="I5191" s="444">
        <f t="shared" ca="1" si="185"/>
        <v>-1843755668682485.8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-7682315286177.0234</v>
      </c>
      <c r="L5191" s="444">
        <f t="shared" ca="1" si="184"/>
        <v>-1851437983968662.8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25">
      <c r="G5192" s="459"/>
      <c r="H5192" s="459">
        <v>5185</v>
      </c>
      <c r="I5192" s="444">
        <f t="shared" ca="1" si="185"/>
        <v>-1851437983968662.8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-7714324933202.7617</v>
      </c>
      <c r="L5192" s="444">
        <f t="shared" ca="1" si="184"/>
        <v>-1859152308901865.5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25">
      <c r="G5193" s="459"/>
      <c r="H5193" s="459">
        <v>5186</v>
      </c>
      <c r="I5193" s="444">
        <f t="shared" ca="1" si="185"/>
        <v>-1859152308901865.5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-7746467953757.7725</v>
      </c>
      <c r="L5193" s="444">
        <f t="shared" ca="1" si="184"/>
        <v>-1866898776855623.3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25">
      <c r="G5194" s="459"/>
      <c r="H5194" s="459">
        <v>5187</v>
      </c>
      <c r="I5194" s="444">
        <f t="shared" ca="1" si="185"/>
        <v>-1866898776855623.3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-7778744903565.0967</v>
      </c>
      <c r="L5194" s="444">
        <f t="shared" ca="1" si="184"/>
        <v>-1874677521759188.3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25">
      <c r="G5195" s="459"/>
      <c r="H5195" s="459">
        <v>5188</v>
      </c>
      <c r="I5195" s="444">
        <f t="shared" ca="1" si="185"/>
        <v>-1874677521759188.3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-7811156340663.2842</v>
      </c>
      <c r="L5195" s="444">
        <f t="shared" ca="1" si="184"/>
        <v>-1882488678099851.5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25">
      <c r="G5196" s="459"/>
      <c r="H5196" s="459">
        <v>5189</v>
      </c>
      <c r="I5196" s="444">
        <f t="shared" ca="1" si="185"/>
        <v>-1882488678099851.5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-7843702825416.0479</v>
      </c>
      <c r="L5196" s="444">
        <f t="shared" ca="1" si="184"/>
        <v>-1890332380925267.5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25">
      <c r="G5197" s="459"/>
      <c r="H5197" s="459">
        <v>5190</v>
      </c>
      <c r="I5197" s="444">
        <f t="shared" ca="1" si="185"/>
        <v>-1890332380925267.5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-7876384920521.9463</v>
      </c>
      <c r="L5197" s="444">
        <f t="shared" ca="1" si="184"/>
        <v>-1898208765845789.5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25">
      <c r="G5198" s="459"/>
      <c r="H5198" s="459">
        <v>5191</v>
      </c>
      <c r="I5198" s="444">
        <f t="shared" ca="1" si="185"/>
        <v>-1898208765845789.5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-7909203191024.123</v>
      </c>
      <c r="L5198" s="444">
        <f t="shared" ca="1" si="184"/>
        <v>-1906117969036813.5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25">
      <c r="G5199" s="459"/>
      <c r="H5199" s="459">
        <v>5192</v>
      </c>
      <c r="I5199" s="444">
        <f t="shared" ca="1" si="185"/>
        <v>-1906117969036813.5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-7942158204320.0557</v>
      </c>
      <c r="L5199" s="444">
        <f t="shared" ca="1" si="184"/>
        <v>-1914060127241133.5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25">
      <c r="G5200" s="459"/>
      <c r="H5200" s="459">
        <v>5193</v>
      </c>
      <c r="I5200" s="444">
        <f t="shared" ca="1" si="185"/>
        <v>-1914060127241133.5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-7975250530171.3887</v>
      </c>
      <c r="L5200" s="444">
        <f t="shared" ca="1" si="184"/>
        <v>-1922035377771305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25">
      <c r="G5201" s="459"/>
      <c r="H5201" s="459">
        <v>5194</v>
      </c>
      <c r="I5201" s="444">
        <f t="shared" ca="1" si="185"/>
        <v>-1922035377771305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-8008480740713.7705</v>
      </c>
      <c r="L5201" s="444">
        <f t="shared" ca="1" si="184"/>
        <v>-1930043858512018.8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25">
      <c r="G5202" s="459"/>
      <c r="H5202" s="459">
        <v>5195</v>
      </c>
      <c r="I5202" s="444">
        <f t="shared" ca="1" si="185"/>
        <v>-1930043858512018.8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-8041849410466.7451</v>
      </c>
      <c r="L5202" s="444">
        <f t="shared" ca="1" si="184"/>
        <v>-1938085707922485.5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25">
      <c r="G5203" s="459"/>
      <c r="H5203" s="459">
        <v>5196</v>
      </c>
      <c r="I5203" s="444">
        <f t="shared" ca="1" si="185"/>
        <v>-1938085707922485.5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-8075357116343.6895</v>
      </c>
      <c r="L5203" s="444">
        <f t="shared" ca="1" si="184"/>
        <v>-1946161065038829.3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25">
      <c r="G5204" s="459"/>
      <c r="H5204" s="459">
        <v>5197</v>
      </c>
      <c r="I5204" s="444">
        <f t="shared" ca="1" si="185"/>
        <v>-1946161065038829.3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-8109004437661.7881</v>
      </c>
      <c r="L5204" s="444">
        <f t="shared" ca="1" si="184"/>
        <v>-1954270069476491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25">
      <c r="G5205" s="459"/>
      <c r="H5205" s="459">
        <v>5198</v>
      </c>
      <c r="I5205" s="444">
        <f t="shared" ca="1" si="185"/>
        <v>-1954270069476491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-8142791956152.0459</v>
      </c>
      <c r="L5205" s="444">
        <f t="shared" ca="1" si="184"/>
        <v>-1962412861432643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25">
      <c r="G5206" s="459"/>
      <c r="H5206" s="459">
        <v>5199</v>
      </c>
      <c r="I5206" s="444">
        <f t="shared" ca="1" si="185"/>
        <v>-1962412861432643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-8176720255969.3467</v>
      </c>
      <c r="L5206" s="444">
        <f t="shared" ca="1" si="184"/>
        <v>-1970589581688612.3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25">
      <c r="G5207" s="459"/>
      <c r="H5207" s="459">
        <v>5200</v>
      </c>
      <c r="I5207" s="444">
        <f t="shared" ca="1" si="185"/>
        <v>-1970589581688612.3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-8210789923702.5508</v>
      </c>
      <c r="L5207" s="444">
        <f t="shared" ca="1" si="184"/>
        <v>-1978800371612314.8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25">
      <c r="G5208" s="459"/>
      <c r="H5208" s="459">
        <v>5201</v>
      </c>
      <c r="I5208" s="444">
        <f t="shared" ca="1" si="185"/>
        <v>-1978800371612314.8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-8245001548384.6445</v>
      </c>
      <c r="L5208" s="444">
        <f t="shared" ca="1" si="184"/>
        <v>-1987045373160699.5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25">
      <c r="G5209" s="459"/>
      <c r="H5209" s="459">
        <v>5202</v>
      </c>
      <c r="I5209" s="444">
        <f t="shared" ca="1" si="185"/>
        <v>-1987045373160699.5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-8279355721502.915</v>
      </c>
      <c r="L5209" s="444">
        <f t="shared" ca="1" si="184"/>
        <v>-1995324728882202.5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25">
      <c r="G5210" s="459"/>
      <c r="H5210" s="459">
        <v>5203</v>
      </c>
      <c r="I5210" s="444">
        <f t="shared" ca="1" si="185"/>
        <v>-1995324728882202.5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-8313853037009.1768</v>
      </c>
      <c r="L5210" s="444">
        <f t="shared" ca="1" si="184"/>
        <v>-2003638581919211.8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25">
      <c r="G5211" s="459"/>
      <c r="H5211" s="459">
        <v>5204</v>
      </c>
      <c r="I5211" s="444">
        <f t="shared" ca="1" si="185"/>
        <v>-2003638581919211.8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-8348494091330.0488</v>
      </c>
      <c r="L5211" s="444">
        <f t="shared" ca="1" si="184"/>
        <v>-2011987076010541.8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25">
      <c r="G5212" s="459"/>
      <c r="H5212" s="459">
        <v>5205</v>
      </c>
      <c r="I5212" s="444">
        <f t="shared" ca="1" si="185"/>
        <v>-2011987076010541.8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-8383279483377.2559</v>
      </c>
      <c r="L5212" s="444">
        <f t="shared" ca="1" si="184"/>
        <v>-2020370355493919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25">
      <c r="G5213" s="459"/>
      <c r="H5213" s="459">
        <v>5206</v>
      </c>
      <c r="I5213" s="444">
        <f t="shared" ca="1" si="185"/>
        <v>-2020370355493919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-8418209814557.9961</v>
      </c>
      <c r="L5213" s="444">
        <f t="shared" ca="1" si="184"/>
        <v>-2028788565308477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25">
      <c r="G5214" s="459"/>
      <c r="H5214" s="459">
        <v>5207</v>
      </c>
      <c r="I5214" s="444">
        <f t="shared" ca="1" si="185"/>
        <v>-2028788565308477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-8453285688785.3203</v>
      </c>
      <c r="L5214" s="444">
        <f t="shared" ca="1" si="184"/>
        <v>-2037241850997262.3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25">
      <c r="G5215" s="459"/>
      <c r="H5215" s="459">
        <v>5208</v>
      </c>
      <c r="I5215" s="444">
        <f t="shared" ca="1" si="185"/>
        <v>-2037241850997262.3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-8488507712488.5928</v>
      </c>
      <c r="L5215" s="444">
        <f t="shared" ca="1" si="184"/>
        <v>-2045730358709750.8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25">
      <c r="G5216" s="459"/>
      <c r="H5216" s="459">
        <v>5209</v>
      </c>
      <c r="I5216" s="444">
        <f t="shared" ca="1" si="185"/>
        <v>-2045730358709750.8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-8523876494623.96</v>
      </c>
      <c r="L5216" s="444">
        <f t="shared" ca="1" si="184"/>
        <v>-2054254235204374.8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25">
      <c r="G5217" s="459"/>
      <c r="H5217" s="459">
        <v>5210</v>
      </c>
      <c r="I5217" s="444">
        <f t="shared" ca="1" si="185"/>
        <v>-2054254235204374.8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-8559392646684.8936</v>
      </c>
      <c r="L5217" s="444">
        <f t="shared" ca="1" si="184"/>
        <v>-2062813627851059.8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25">
      <c r="G5218" s="459"/>
      <c r="H5218" s="459">
        <v>5211</v>
      </c>
      <c r="I5218" s="444">
        <f t="shared" ca="1" si="185"/>
        <v>-2062813627851059.8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-8595056782712.749</v>
      </c>
      <c r="L5218" s="444">
        <f t="shared" ca="1" si="184"/>
        <v>-2071408684633772.5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25">
      <c r="G5219" s="459"/>
      <c r="H5219" s="459">
        <v>5212</v>
      </c>
      <c r="I5219" s="444">
        <f t="shared" ca="1" si="185"/>
        <v>-2071408684633772.5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-8630869519307.3857</v>
      </c>
      <c r="L5219" s="444">
        <f t="shared" ca="1" si="184"/>
        <v>-2080039554153080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25">
      <c r="G5220" s="459"/>
      <c r="H5220" s="459">
        <v>5213</v>
      </c>
      <c r="I5220" s="444">
        <f t="shared" ca="1" si="185"/>
        <v>-2080039554153080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-8666831475637.834</v>
      </c>
      <c r="L5220" s="444">
        <f t="shared" ca="1" si="184"/>
        <v>-2088706385628717.8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25">
      <c r="G5221" s="459"/>
      <c r="H5221" s="459">
        <v>5214</v>
      </c>
      <c r="I5221" s="444">
        <f t="shared" ca="1" si="185"/>
        <v>-2088706385628717.8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-8702943273452.9912</v>
      </c>
      <c r="L5221" s="444">
        <f t="shared" ca="1" si="184"/>
        <v>-2097409328902170.8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25">
      <c r="G5222" s="459"/>
      <c r="H5222" s="459">
        <v>5215</v>
      </c>
      <c r="I5222" s="444">
        <f t="shared" ca="1" si="185"/>
        <v>-2097409328902170.8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-8739205537092.377</v>
      </c>
      <c r="L5222" s="444">
        <f t="shared" ca="1" si="184"/>
        <v>-2106148534439263.3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25">
      <c r="G5223" s="459"/>
      <c r="H5223" s="459">
        <v>5216</v>
      </c>
      <c r="I5223" s="444">
        <f t="shared" ca="1" si="185"/>
        <v>-2106148534439263.3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-8775618893496.9297</v>
      </c>
      <c r="L5223" s="444">
        <f t="shared" ca="1" si="184"/>
        <v>-2114924153332760.3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25">
      <c r="G5224" s="459"/>
      <c r="H5224" s="459">
        <v>5217</v>
      </c>
      <c r="I5224" s="444">
        <f t="shared" ca="1" si="185"/>
        <v>-2114924153332760.3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-8812183972219.834</v>
      </c>
      <c r="L5224" s="444">
        <f t="shared" ca="1" si="184"/>
        <v>-2123736337304980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25">
      <c r="G5225" s="459"/>
      <c r="H5225" s="459">
        <v>5218</v>
      </c>
      <c r="I5225" s="444">
        <f t="shared" ca="1" si="185"/>
        <v>-2123736337304980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-8848901405437.416</v>
      </c>
      <c r="L5225" s="444">
        <f t="shared" ca="1" si="184"/>
        <v>-2132585238710417.5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25">
      <c r="G5226" s="459"/>
      <c r="H5226" s="459">
        <v>5219</v>
      </c>
      <c r="I5226" s="444">
        <f t="shared" ca="1" si="185"/>
        <v>-2132585238710417.5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-8885771827960.0723</v>
      </c>
      <c r="L5226" s="444">
        <f t="shared" ca="1" si="184"/>
        <v>-2141471010538377.5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25">
      <c r="G5227" s="459"/>
      <c r="H5227" s="459">
        <v>5220</v>
      </c>
      <c r="I5227" s="444">
        <f t="shared" ca="1" si="185"/>
        <v>-2141471010538377.5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-8922795877243.2402</v>
      </c>
      <c r="L5227" s="444">
        <f t="shared" ca="1" si="184"/>
        <v>-2150393806415620.8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25">
      <c r="G5228" s="459"/>
      <c r="H5228" s="459">
        <v>5221</v>
      </c>
      <c r="I5228" s="444">
        <f t="shared" ca="1" si="185"/>
        <v>-2150393806415620.8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-8959974193398.4199</v>
      </c>
      <c r="L5228" s="444">
        <f t="shared" ca="1" si="184"/>
        <v>-2159353780609019.3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25">
      <c r="G5229" s="459"/>
      <c r="H5229" s="459">
        <v>5222</v>
      </c>
      <c r="I5229" s="444">
        <f t="shared" ca="1" si="185"/>
        <v>-2159353780609019.3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-8997307419204.2461</v>
      </c>
      <c r="L5229" s="444">
        <f t="shared" ca="1" si="184"/>
        <v>-2168351088028223.5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25">
      <c r="G5230" s="459"/>
      <c r="H5230" s="459">
        <v>5223</v>
      </c>
      <c r="I5230" s="444">
        <f t="shared" ca="1" si="185"/>
        <v>-2168351088028223.5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-9034796200117.5977</v>
      </c>
      <c r="L5230" s="444">
        <f t="shared" ca="1" si="184"/>
        <v>-2177385884228341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25">
      <c r="G5231" s="459"/>
      <c r="H5231" s="459">
        <v>5224</v>
      </c>
      <c r="I5231" s="444">
        <f t="shared" ca="1" si="185"/>
        <v>-2177385884228341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-9072441184284.7539</v>
      </c>
      <c r="L5231" s="444">
        <f t="shared" ca="1" si="184"/>
        <v>-2186458325412625.8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25">
      <c r="G5232" s="459"/>
      <c r="H5232" s="459">
        <v>5225</v>
      </c>
      <c r="I5232" s="444">
        <f t="shared" ca="1" si="185"/>
        <v>-2186458325412625.8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-9110243022552.6074</v>
      </c>
      <c r="L5232" s="444">
        <f t="shared" ca="1" si="184"/>
        <v>-2195568568435178.3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25">
      <c r="G5233" s="459"/>
      <c r="H5233" s="459">
        <v>5226</v>
      </c>
      <c r="I5233" s="444">
        <f t="shared" ca="1" si="185"/>
        <v>-2195568568435178.3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-9148202368479.9102</v>
      </c>
      <c r="L5233" s="444">
        <f t="shared" ca="1" si="184"/>
        <v>-2204716770803658.3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25">
      <c r="G5234" s="459"/>
      <c r="H5234" s="459">
        <v>5227</v>
      </c>
      <c r="I5234" s="444">
        <f t="shared" ca="1" si="185"/>
        <v>-2204716770803658.3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-9186319878348.5762</v>
      </c>
      <c r="L5234" s="444">
        <f t="shared" ca="1" si="184"/>
        <v>-2213903090682006.8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25">
      <c r="G5235" s="459"/>
      <c r="H5235" s="459">
        <v>5228</v>
      </c>
      <c r="I5235" s="444">
        <f t="shared" ca="1" si="185"/>
        <v>-2213903090682006.8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-9224596211175.0293</v>
      </c>
      <c r="L5235" s="444">
        <f t="shared" ca="1" si="184"/>
        <v>-2223127686893181.8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25">
      <c r="G5236" s="459"/>
      <c r="H5236" s="459">
        <v>5229</v>
      </c>
      <c r="I5236" s="444">
        <f t="shared" ca="1" si="185"/>
        <v>-2223127686893181.8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-9263032028721.5898</v>
      </c>
      <c r="L5236" s="444">
        <f t="shared" ca="1" si="184"/>
        <v>-2232390718921903.3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25">
      <c r="G5237" s="459"/>
      <c r="H5237" s="459">
        <v>5230</v>
      </c>
      <c r="I5237" s="444">
        <f t="shared" ca="1" si="185"/>
        <v>-2232390718921903.3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-9301627995507.9297</v>
      </c>
      <c r="L5237" s="444">
        <f t="shared" ca="1" si="184"/>
        <v>-2241692346917411.3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25">
      <c r="G5238" s="459"/>
      <c r="H5238" s="459">
        <v>5231</v>
      </c>
      <c r="I5238" s="444">
        <f t="shared" ca="1" si="185"/>
        <v>-2241692346917411.3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-9340384778822.5469</v>
      </c>
      <c r="L5238" s="444">
        <f t="shared" ca="1" si="184"/>
        <v>-2251032731696233.8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25">
      <c r="G5239" s="459"/>
      <c r="H5239" s="459">
        <v>5232</v>
      </c>
      <c r="I5239" s="444">
        <f t="shared" ca="1" si="185"/>
        <v>-2251032731696233.8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-9379303048734.3066</v>
      </c>
      <c r="L5239" s="444">
        <f t="shared" ca="1" si="184"/>
        <v>-2260412034744968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25">
      <c r="G5240" s="459"/>
      <c r="H5240" s="459">
        <v>5233</v>
      </c>
      <c r="I5240" s="444">
        <f t="shared" ca="1" si="185"/>
        <v>-2260412034744968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-9418383478104.0332</v>
      </c>
      <c r="L5240" s="444">
        <f t="shared" ca="1" si="184"/>
        <v>-2269830418223072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25">
      <c r="G5241" s="459"/>
      <c r="H5241" s="459">
        <v>5234</v>
      </c>
      <c r="I5241" s="444">
        <f t="shared" ca="1" si="185"/>
        <v>-2269830418223072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-9457626742596.1328</v>
      </c>
      <c r="L5241" s="444">
        <f t="shared" ca="1" si="184"/>
        <v>-2279288044965668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25">
      <c r="G5242" s="459"/>
      <c r="H5242" s="459">
        <v>5235</v>
      </c>
      <c r="I5242" s="444">
        <f t="shared" ca="1" si="185"/>
        <v>-2279288044965668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-9497033520690.2832</v>
      </c>
      <c r="L5242" s="444">
        <f t="shared" ca="1" si="184"/>
        <v>-2288785078486358.5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25">
      <c r="G5243" s="459"/>
      <c r="H5243" s="459">
        <v>5236</v>
      </c>
      <c r="I5243" s="444">
        <f t="shared" ca="1" si="185"/>
        <v>-2288785078486358.5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-9536604493693.1602</v>
      </c>
      <c r="L5243" s="444">
        <f t="shared" ca="1" si="184"/>
        <v>-2298321682980051.5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25">
      <c r="G5244" s="459"/>
      <c r="H5244" s="459">
        <v>5237</v>
      </c>
      <c r="I5244" s="444">
        <f t="shared" ca="1" si="185"/>
        <v>-2298321682980051.5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-9576340345750.2148</v>
      </c>
      <c r="L5244" s="444">
        <f t="shared" ca="1" si="184"/>
        <v>-2307898023325801.5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25">
      <c r="G5245" s="459"/>
      <c r="H5245" s="459">
        <v>5238</v>
      </c>
      <c r="I5245" s="444">
        <f t="shared" ca="1" si="185"/>
        <v>-2307898023325801.5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-9616241763857.5059</v>
      </c>
      <c r="L5245" s="444">
        <f t="shared" ca="1" si="184"/>
        <v>-2317514265089659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25">
      <c r="G5246" s="459"/>
      <c r="H5246" s="459">
        <v>5239</v>
      </c>
      <c r="I5246" s="444">
        <f t="shared" ca="1" si="185"/>
        <v>-2317514265089659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-9656309437873.5781</v>
      </c>
      <c r="L5246" s="444">
        <f t="shared" ca="1" si="184"/>
        <v>-2327170574527532.5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25">
      <c r="G5247" s="459"/>
      <c r="H5247" s="459">
        <v>5240</v>
      </c>
      <c r="I5247" s="444">
        <f t="shared" ca="1" si="185"/>
        <v>-2327170574527532.5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-9696544060531.3848</v>
      </c>
      <c r="L5247" s="444">
        <f t="shared" ca="1" si="184"/>
        <v>-2336867118588064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25">
      <c r="G5248" s="459"/>
      <c r="H5248" s="459">
        <v>5241</v>
      </c>
      <c r="I5248" s="444">
        <f t="shared" ca="1" si="185"/>
        <v>-2336867118588064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-9736946327450.2656</v>
      </c>
      <c r="L5248" s="444">
        <f t="shared" ca="1" si="184"/>
        <v>-2346604064915514.5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25">
      <c r="G5249" s="459"/>
      <c r="H5249" s="459">
        <v>5242</v>
      </c>
      <c r="I5249" s="444">
        <f t="shared" ca="1" si="185"/>
        <v>-2346604064915514.5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-9777516937147.9766</v>
      </c>
      <c r="L5249" s="444">
        <f t="shared" ca="1" si="184"/>
        <v>-2356381581852662.5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25">
      <c r="G5250" s="459"/>
      <c r="H5250" s="459">
        <v>5243</v>
      </c>
      <c r="I5250" s="444">
        <f t="shared" ca="1" si="185"/>
        <v>-2356381581852662.5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-9818256591052.7598</v>
      </c>
      <c r="L5250" s="444">
        <f t="shared" ca="1" si="184"/>
        <v>-2366199838443715.5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25">
      <c r="G5251" s="459"/>
      <c r="H5251" s="459">
        <v>5244</v>
      </c>
      <c r="I5251" s="444">
        <f t="shared" ca="1" si="185"/>
        <v>-2366199838443715.5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-9859165993515.4805</v>
      </c>
      <c r="L5251" s="444">
        <f t="shared" ca="1" si="184"/>
        <v>-2376059004437231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25">
      <c r="G5252" s="459"/>
      <c r="H5252" s="459">
        <v>5245</v>
      </c>
      <c r="I5252" s="444">
        <f t="shared" ca="1" si="185"/>
        <v>-2376059004437231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-9900245851821.7949</v>
      </c>
      <c r="L5252" s="444">
        <f t="shared" ca="1" si="184"/>
        <v>-2385959250289053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25">
      <c r="G5253" s="459"/>
      <c r="H5253" s="459">
        <v>5246</v>
      </c>
      <c r="I5253" s="444">
        <f t="shared" ca="1" si="185"/>
        <v>-2385959250289053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-9941496876204.3867</v>
      </c>
      <c r="L5253" s="444">
        <f t="shared" ca="1" si="184"/>
        <v>-2395900747165257.5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25">
      <c r="G5254" s="459"/>
      <c r="H5254" s="459">
        <v>5247</v>
      </c>
      <c r="I5254" s="444">
        <f t="shared" ca="1" si="185"/>
        <v>-2395900747165257.5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-9982919779855.2402</v>
      </c>
      <c r="L5254" s="444">
        <f t="shared" ca="1" si="184"/>
        <v>-2405883666945112.5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25">
      <c r="G5255" s="459"/>
      <c r="H5255" s="459">
        <v>5248</v>
      </c>
      <c r="I5255" s="444">
        <f t="shared" ca="1" si="185"/>
        <v>-2405883666945112.5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-10024515278937.969</v>
      </c>
      <c r="L5255" s="444">
        <f t="shared" ca="1" si="184"/>
        <v>-2415908182224050.5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25">
      <c r="G5256" s="459"/>
      <c r="H5256" s="459">
        <v>5249</v>
      </c>
      <c r="I5256" s="444">
        <f t="shared" ca="1" si="185"/>
        <v>-2415908182224050.5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-10066284092600.211</v>
      </c>
      <c r="L5256" s="444">
        <f t="shared" ca="1" si="184"/>
        <v>-2425974466316650.5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25">
      <c r="G5257" s="459"/>
      <c r="H5257" s="459">
        <v>5250</v>
      </c>
      <c r="I5257" s="444">
        <f t="shared" ca="1" si="185"/>
        <v>-2425974466316650.5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-10108226942986.043</v>
      </c>
      <c r="L5257" s="444">
        <f t="shared" ca="1" si="184"/>
        <v>-2436082693259636.5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25">
      <c r="G5258" s="459"/>
      <c r="H5258" s="459">
        <v>5251</v>
      </c>
      <c r="I5258" s="444">
        <f t="shared" ca="1" si="185"/>
        <v>-2436082693259636.5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-10150344555248.484</v>
      </c>
      <c r="L5258" s="444">
        <f t="shared" ca="1" si="184"/>
        <v>-2446233037814885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25">
      <c r="G5259" s="459"/>
      <c r="H5259" s="459">
        <v>5252</v>
      </c>
      <c r="I5259" s="444">
        <f t="shared" ca="1" si="185"/>
        <v>-2446233037814885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-10192637657562.021</v>
      </c>
      <c r="L5259" s="444">
        <f t="shared" ca="1" si="184"/>
        <v>-2456425675472447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25">
      <c r="G5260" s="459"/>
      <c r="H5260" s="459">
        <v>5253</v>
      </c>
      <c r="I5260" s="444">
        <f t="shared" ca="1" si="185"/>
        <v>-2456425675472447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-10235106981135.195</v>
      </c>
      <c r="L5260" s="444">
        <f t="shared" ca="1" si="184"/>
        <v>-2466660782453582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25">
      <c r="G5261" s="459"/>
      <c r="H5261" s="459">
        <v>5254</v>
      </c>
      <c r="I5261" s="444">
        <f t="shared" ca="1" si="185"/>
        <v>-2466660782453582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-10277753260223.258</v>
      </c>
      <c r="L5261" s="444">
        <f t="shared" ca="1" si="184"/>
        <v>-2476938535713805.5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25">
      <c r="G5262" s="459"/>
      <c r="H5262" s="459">
        <v>5255</v>
      </c>
      <c r="I5262" s="444">
        <f t="shared" ca="1" si="185"/>
        <v>-2476938535713805.5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-10320577232140.855</v>
      </c>
      <c r="L5262" s="444">
        <f t="shared" ca="1" si="184"/>
        <v>-2487259112945946.5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25">
      <c r="G5263" s="459"/>
      <c r="H5263" s="459">
        <v>5256</v>
      </c>
      <c r="I5263" s="444">
        <f t="shared" ca="1" si="185"/>
        <v>-2487259112945946.5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-10363579637274.777</v>
      </c>
      <c r="L5263" s="444">
        <f t="shared" ca="1" si="184"/>
        <v>-2497622692583221.5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25">
      <c r="G5264" s="459"/>
      <c r="H5264" s="459">
        <v>5257</v>
      </c>
      <c r="I5264" s="444">
        <f t="shared" ca="1" si="185"/>
        <v>-2497622692583221.5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-10406761219096.756</v>
      </c>
      <c r="L5264" s="444">
        <f t="shared" ca="1" si="184"/>
        <v>-2508029453802318.5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25">
      <c r="G5265" s="459"/>
      <c r="H5265" s="459">
        <v>5258</v>
      </c>
      <c r="I5265" s="444">
        <f t="shared" ca="1" si="185"/>
        <v>-2508029453802318.5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-10450122724176.326</v>
      </c>
      <c r="L5265" s="444">
        <f t="shared" ca="1" si="184"/>
        <v>-2518479576526495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25">
      <c r="G5266" s="459"/>
      <c r="H5266" s="459">
        <v>5259</v>
      </c>
      <c r="I5266" s="444">
        <f t="shared" ca="1" si="185"/>
        <v>-2518479576526495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-10493664902193.729</v>
      </c>
      <c r="L5266" s="444">
        <f t="shared" ca="1" si="184"/>
        <v>-2528973241428688.5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25">
      <c r="G5267" s="459"/>
      <c r="H5267" s="459">
        <v>5260</v>
      </c>
      <c r="I5267" s="444">
        <f t="shared" ca="1" si="185"/>
        <v>-2528973241428688.5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-10537388505952.869</v>
      </c>
      <c r="L5267" s="444">
        <f t="shared" ca="1" si="184"/>
        <v>-2539510629934641.5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25">
      <c r="G5268" s="459"/>
      <c r="H5268" s="459">
        <v>5261</v>
      </c>
      <c r="I5268" s="444">
        <f t="shared" ca="1" si="185"/>
        <v>-2539510629934641.5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-10581294291394.34</v>
      </c>
      <c r="L5268" s="444">
        <f t="shared" ca="1" si="184"/>
        <v>-2550091924226036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25">
      <c r="G5269" s="459"/>
      <c r="H5269" s="459">
        <v>5262</v>
      </c>
      <c r="I5269" s="444">
        <f t="shared" ca="1" si="185"/>
        <v>-2550091924226036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-10625383017608.482</v>
      </c>
      <c r="L5269" s="444">
        <f t="shared" ca="1" si="184"/>
        <v>-2560717307243644.5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25">
      <c r="G5270" s="459"/>
      <c r="H5270" s="459">
        <v>5263</v>
      </c>
      <c r="I5270" s="444">
        <f t="shared" ca="1" si="185"/>
        <v>-2560717307243644.5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-10669655446848.52</v>
      </c>
      <c r="L5270" s="444">
        <f t="shared" ca="1" si="184"/>
        <v>-2571386962690493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25">
      <c r="G5271" s="459"/>
      <c r="H5271" s="459">
        <v>5264</v>
      </c>
      <c r="I5271" s="444">
        <f t="shared" ca="1" si="185"/>
        <v>-2571386962690493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-10714112344543.721</v>
      </c>
      <c r="L5271" s="444">
        <f t="shared" ca="1" si="184"/>
        <v>-2582101075035036.5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25">
      <c r="G5272" s="459"/>
      <c r="H5272" s="459">
        <v>5265</v>
      </c>
      <c r="I5272" s="444">
        <f t="shared" ca="1" si="185"/>
        <v>-2582101075035036.5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-10758754479312.652</v>
      </c>
      <c r="L5272" s="444">
        <f t="shared" ca="1" si="184"/>
        <v>-2592859829514349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25">
      <c r="G5273" s="459"/>
      <c r="H5273" s="459">
        <v>5266</v>
      </c>
      <c r="I5273" s="444">
        <f t="shared" ca="1" si="185"/>
        <v>-2592859829514349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-10803582622976.453</v>
      </c>
      <c r="L5273" s="444">
        <f t="shared" ca="1" si="184"/>
        <v>-2603663412137325.5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25">
      <c r="G5274" s="459"/>
      <c r="H5274" s="459">
        <v>5267</v>
      </c>
      <c r="I5274" s="444">
        <f t="shared" ca="1" si="185"/>
        <v>-2603663412137325.5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-10848597550572.189</v>
      </c>
      <c r="L5274" s="444">
        <f t="shared" ca="1" si="184"/>
        <v>-2614512009687897.5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25">
      <c r="G5275" s="459"/>
      <c r="H5275" s="459">
        <v>5268</v>
      </c>
      <c r="I5275" s="444">
        <f t="shared" ca="1" si="185"/>
        <v>-2614512009687897.5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-10893800040366.24</v>
      </c>
      <c r="L5275" s="444">
        <f t="shared" ca="1" si="184"/>
        <v>-2625405809728263.5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25">
      <c r="G5276" s="459"/>
      <c r="H5276" s="459">
        <v>5269</v>
      </c>
      <c r="I5276" s="444">
        <f t="shared" ca="1" si="185"/>
        <v>-2625405809728263.5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-10939190873867.764</v>
      </c>
      <c r="L5276" s="444">
        <f t="shared" ca="1" si="184"/>
        <v>-2636345000602131.5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25">
      <c r="G5277" s="459"/>
      <c r="H5277" s="459">
        <v>5270</v>
      </c>
      <c r="I5277" s="444">
        <f t="shared" ca="1" si="185"/>
        <v>-2636345000602131.5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-10984770835842.215</v>
      </c>
      <c r="L5277" s="444">
        <f t="shared" ca="1" si="184"/>
        <v>-2647329771437973.5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25">
      <c r="G5278" s="459"/>
      <c r="H5278" s="459">
        <v>5271</v>
      </c>
      <c r="I5278" s="444">
        <f t="shared" ca="1" si="185"/>
        <v>-2647329771437973.5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-11030540714324.889</v>
      </c>
      <c r="L5278" s="444">
        <f t="shared" ca="1" si="184"/>
        <v>-2658360312152298.5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25">
      <c r="G5279" s="459"/>
      <c r="H5279" s="459">
        <v>5272</v>
      </c>
      <c r="I5279" s="444">
        <f t="shared" ca="1" si="185"/>
        <v>-2658360312152298.5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-11076501300634.576</v>
      </c>
      <c r="L5279" s="444">
        <f t="shared" ca="1" si="184"/>
        <v>-2669436813452933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25">
      <c r="G5280" s="459"/>
      <c r="H5280" s="459">
        <v>5273</v>
      </c>
      <c r="I5280" s="444">
        <f t="shared" ca="1" si="185"/>
        <v>-2669436813452933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-11122653389387.221</v>
      </c>
      <c r="L5280" s="444">
        <f t="shared" ca="1" si="184"/>
        <v>-2680559466842320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25">
      <c r="G5281" s="459"/>
      <c r="H5281" s="459">
        <v>5274</v>
      </c>
      <c r="I5281" s="444">
        <f t="shared" ca="1" si="185"/>
        <v>-2680559466842320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-11168997778509.666</v>
      </c>
      <c r="L5281" s="444">
        <f t="shared" ca="1" si="184"/>
        <v>-2691728464620829.5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25">
      <c r="G5282" s="459"/>
      <c r="H5282" s="459">
        <v>5275</v>
      </c>
      <c r="I5282" s="444">
        <f t="shared" ca="1" si="185"/>
        <v>-2691728464620829.5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-11215535269253.457</v>
      </c>
      <c r="L5282" s="444">
        <f t="shared" ca="1" si="184"/>
        <v>-2702943999890083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25">
      <c r="G5283" s="459"/>
      <c r="H5283" s="459">
        <v>5276</v>
      </c>
      <c r="I5283" s="444">
        <f t="shared" ca="1" si="185"/>
        <v>-2702943999890083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-11262266666208.68</v>
      </c>
      <c r="L5283" s="444">
        <f t="shared" ca="1" si="184"/>
        <v>-2714206266556291.5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25">
      <c r="G5284" s="459"/>
      <c r="H5284" s="459">
        <v>5277</v>
      </c>
      <c r="I5284" s="444">
        <f t="shared" ca="1" si="185"/>
        <v>-2714206266556291.5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-11309192777317.881</v>
      </c>
      <c r="L5284" s="444">
        <f t="shared" ca="1" si="184"/>
        <v>-2725515459333609.5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25">
      <c r="G5285" s="459"/>
      <c r="H5285" s="459">
        <v>5278</v>
      </c>
      <c r="I5285" s="444">
        <f t="shared" ca="1" si="185"/>
        <v>-2725515459333609.5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-11356314413890.039</v>
      </c>
      <c r="L5285" s="444">
        <f t="shared" ca="1" si="184"/>
        <v>-2736871773747499.5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25">
      <c r="G5286" s="459"/>
      <c r="H5286" s="459">
        <v>5279</v>
      </c>
      <c r="I5286" s="444">
        <f t="shared" ca="1" si="185"/>
        <v>-2736871773747499.5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-11403632390614.582</v>
      </c>
      <c r="L5286" s="444">
        <f t="shared" ca="1" si="184"/>
        <v>-2748275406138114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25">
      <c r="G5287" s="459"/>
      <c r="H5287" s="459">
        <v>5280</v>
      </c>
      <c r="I5287" s="444">
        <f t="shared" ca="1" si="185"/>
        <v>-2748275406138114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-11451147525575.475</v>
      </c>
      <c r="L5287" s="444">
        <f t="shared" ca="1" si="184"/>
        <v>-2759726553663689.5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25">
      <c r="G5288" s="459"/>
      <c r="H5288" s="459">
        <v>5281</v>
      </c>
      <c r="I5288" s="444">
        <f t="shared" ca="1" si="185"/>
        <v>-2759726553663689.5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-11498860640265.373</v>
      </c>
      <c r="L5288" s="444">
        <f t="shared" ca="1" si="184"/>
        <v>-2771225414303955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25">
      <c r="G5289" s="459"/>
      <c r="H5289" s="459">
        <v>5282</v>
      </c>
      <c r="I5289" s="444">
        <f t="shared" ca="1" si="185"/>
        <v>-2771225414303955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-11546772559599.813</v>
      </c>
      <c r="L5289" s="444">
        <f t="shared" ca="1" si="184"/>
        <v>-2782772186863555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25">
      <c r="G5290" s="459"/>
      <c r="H5290" s="459">
        <v>5283</v>
      </c>
      <c r="I5290" s="444">
        <f t="shared" ca="1" si="185"/>
        <v>-2782772186863555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-11594884111931.479</v>
      </c>
      <c r="L5290" s="444">
        <f t="shared" ca="1" si="184"/>
        <v>-2794367070975486.5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25">
      <c r="G5291" s="459"/>
      <c r="H5291" s="459">
        <v>5284</v>
      </c>
      <c r="I5291" s="444">
        <f t="shared" ca="1" si="185"/>
        <v>-2794367070975486.5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-11643196129064.527</v>
      </c>
      <c r="L5291" s="444">
        <f t="shared" ca="1" si="184"/>
        <v>-2806010267104551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25">
      <c r="G5292" s="459"/>
      <c r="H5292" s="459">
        <v>5285</v>
      </c>
      <c r="I5292" s="444">
        <f t="shared" ca="1" si="185"/>
        <v>-2806010267104551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-11691709446268.963</v>
      </c>
      <c r="L5292" s="444">
        <f t="shared" ca="1" si="184"/>
        <v>-2817701976550820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25">
      <c r="G5293" s="459"/>
      <c r="H5293" s="459">
        <v>5286</v>
      </c>
      <c r="I5293" s="444">
        <f t="shared" ca="1" si="185"/>
        <v>-2817701976550820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-11740424902295.084</v>
      </c>
      <c r="L5293" s="444">
        <f t="shared" ca="1" si="184"/>
        <v>-2829442401453115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25">
      <c r="G5294" s="459"/>
      <c r="H5294" s="459">
        <v>5287</v>
      </c>
      <c r="I5294" s="444">
        <f t="shared" ca="1" si="185"/>
        <v>-2829442401453115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-11789343339387.979</v>
      </c>
      <c r="L5294" s="444">
        <f t="shared" ca="1" si="184"/>
        <v>-2841231744792503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25">
      <c r="G5295" s="459"/>
      <c r="H5295" s="459">
        <v>5288</v>
      </c>
      <c r="I5295" s="444">
        <f t="shared" ca="1" si="185"/>
        <v>-2841231744792503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-11838465603302.096</v>
      </c>
      <c r="L5295" s="444">
        <f t="shared" ca="1" si="184"/>
        <v>-2853070210395805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25">
      <c r="G5296" s="459"/>
      <c r="H5296" s="459">
        <v>5289</v>
      </c>
      <c r="I5296" s="444">
        <f t="shared" ca="1" si="185"/>
        <v>-2853070210395805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-11887792543315.854</v>
      </c>
      <c r="L5296" s="444">
        <f t="shared" ca="1" si="184"/>
        <v>-2864958002939121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25">
      <c r="G5297" s="459"/>
      <c r="H5297" s="459">
        <v>5290</v>
      </c>
      <c r="I5297" s="444">
        <f t="shared" ca="1" si="185"/>
        <v>-2864958002939121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-11937325012246.338</v>
      </c>
      <c r="L5297" s="444">
        <f t="shared" ca="1" si="184"/>
        <v>-2876895327951367.5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25">
      <c r="G5298" s="459"/>
      <c r="H5298" s="459">
        <v>5291</v>
      </c>
      <c r="I5298" s="444">
        <f t="shared" ca="1" si="185"/>
        <v>-2876895327951367.5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-11987063866464.031</v>
      </c>
      <c r="L5298" s="444">
        <f t="shared" ca="1" si="184"/>
        <v>-2888882391817831.5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25">
      <c r="G5299" s="459"/>
      <c r="H5299" s="459">
        <v>5292</v>
      </c>
      <c r="I5299" s="444">
        <f t="shared" ca="1" si="185"/>
        <v>-2888882391817831.5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-12037009965907.631</v>
      </c>
      <c r="L5299" s="444">
        <f t="shared" ca="1" si="184"/>
        <v>-2900919401783739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25">
      <c r="G5300" s="459"/>
      <c r="H5300" s="459">
        <v>5293</v>
      </c>
      <c r="I5300" s="444">
        <f t="shared" ca="1" si="185"/>
        <v>-2900919401783739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-12087164174098.912</v>
      </c>
      <c r="L5300" s="444">
        <f t="shared" ca="1" si="184"/>
        <v>-2913006565957838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25">
      <c r="G5301" s="459"/>
      <c r="H5301" s="459">
        <v>5294</v>
      </c>
      <c r="I5301" s="444">
        <f t="shared" ca="1" si="185"/>
        <v>-2913006565957838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-12137527358157.658</v>
      </c>
      <c r="L5301" s="444">
        <f t="shared" ca="1" si="184"/>
        <v>-2925144093315995.5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25">
      <c r="G5302" s="459"/>
      <c r="H5302" s="459">
        <v>5295</v>
      </c>
      <c r="I5302" s="444">
        <f t="shared" ca="1" si="185"/>
        <v>-2925144093315995.5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-12188100388816.648</v>
      </c>
      <c r="L5302" s="444">
        <f t="shared" ca="1" si="184"/>
        <v>-2937332193704812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25">
      <c r="G5303" s="459"/>
      <c r="H5303" s="459">
        <v>5296</v>
      </c>
      <c r="I5303" s="444">
        <f t="shared" ca="1" si="185"/>
        <v>-2937332193704812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-12238884140436.717</v>
      </c>
      <c r="L5303" s="444">
        <f t="shared" ca="1" si="184"/>
        <v>-2949571077845248.5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25">
      <c r="G5304" s="459"/>
      <c r="H5304" s="459">
        <v>5297</v>
      </c>
      <c r="I5304" s="444">
        <f t="shared" ca="1" si="185"/>
        <v>-2949571077845248.5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-12289879491021.869</v>
      </c>
      <c r="L5304" s="444">
        <f t="shared" ca="1" si="184"/>
        <v>-2961860957336270.5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25">
      <c r="G5305" s="459"/>
      <c r="H5305" s="459">
        <v>5298</v>
      </c>
      <c r="I5305" s="444">
        <f t="shared" ca="1" si="185"/>
        <v>-2961860957336270.5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-12341087322234.461</v>
      </c>
      <c r="L5305" s="444">
        <f t="shared" ca="1" si="184"/>
        <v>-2974202044658505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25">
      <c r="G5306" s="459"/>
      <c r="H5306" s="459">
        <v>5299</v>
      </c>
      <c r="I5306" s="444">
        <f t="shared" ca="1" si="185"/>
        <v>-2974202044658505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-12392508519410.438</v>
      </c>
      <c r="L5306" s="444">
        <f t="shared" ca="1" si="184"/>
        <v>-2986594553177915.5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25">
      <c r="G5307" s="459"/>
      <c r="H5307" s="459">
        <v>5300</v>
      </c>
      <c r="I5307" s="444">
        <f t="shared" ca="1" si="185"/>
        <v>-2986594553177915.5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-12444143971574.648</v>
      </c>
      <c r="L5307" s="444">
        <f t="shared" ca="1" si="184"/>
        <v>-2999038697149490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25">
      <c r="G5308" s="459"/>
      <c r="H5308" s="459">
        <v>5301</v>
      </c>
      <c r="I5308" s="444">
        <f t="shared" ca="1" si="185"/>
        <v>-2999038697149490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-12495994571456.209</v>
      </c>
      <c r="L5308" s="444">
        <f t="shared" ca="1" si="184"/>
        <v>-3011534691720946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25">
      <c r="G5309" s="459"/>
      <c r="H5309" s="459">
        <v>5302</v>
      </c>
      <c r="I5309" s="444">
        <f t="shared" ca="1" si="185"/>
        <v>-3011534691720946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-12548061215503.941</v>
      </c>
      <c r="L5309" s="444">
        <f t="shared" ca="1" si="184"/>
        <v>-3024082752936450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25">
      <c r="G5310" s="459"/>
      <c r="H5310" s="459">
        <v>5303</v>
      </c>
      <c r="I5310" s="444">
        <f t="shared" ca="1" si="185"/>
        <v>-3024082752936450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-12600344803901.875</v>
      </c>
      <c r="L5310" s="444">
        <f t="shared" ca="1" si="184"/>
        <v>-3036683097740352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25">
      <c r="G5311" s="459"/>
      <c r="H5311" s="459">
        <v>5304</v>
      </c>
      <c r="I5311" s="444">
        <f t="shared" ca="1" si="185"/>
        <v>-3036683097740352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-12652846240584.801</v>
      </c>
      <c r="L5311" s="444">
        <f t="shared" ca="1" si="184"/>
        <v>-3049335943980937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25">
      <c r="G5312" s="459"/>
      <c r="H5312" s="459">
        <v>5305</v>
      </c>
      <c r="I5312" s="444">
        <f t="shared" ca="1" si="185"/>
        <v>-3049335943980937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-12705566433253.904</v>
      </c>
      <c r="L5312" s="444">
        <f t="shared" ca="1" si="184"/>
        <v>-3062041510414191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25">
      <c r="G5313" s="459"/>
      <c r="H5313" s="459">
        <v>5306</v>
      </c>
      <c r="I5313" s="444">
        <f t="shared" ca="1" si="185"/>
        <v>-3062041510414191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-12758506293392.463</v>
      </c>
      <c r="L5313" s="444">
        <f t="shared" ca="1" si="184"/>
        <v>-3074800016707583.5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25">
      <c r="G5314" s="459"/>
      <c r="H5314" s="459">
        <v>5307</v>
      </c>
      <c r="I5314" s="444">
        <f t="shared" ca="1" si="185"/>
        <v>-3074800016707583.5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-12811666736281.598</v>
      </c>
      <c r="L5314" s="444">
        <f t="shared" ca="1" si="184"/>
        <v>-3087611683443865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25">
      <c r="G5315" s="459"/>
      <c r="H5315" s="459">
        <v>5308</v>
      </c>
      <c r="I5315" s="444">
        <f t="shared" ca="1" si="185"/>
        <v>-3087611683443865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-12865048681016.104</v>
      </c>
      <c r="L5315" s="444">
        <f t="shared" ca="1" si="184"/>
        <v>-3100476732124881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25">
      <c r="G5316" s="459"/>
      <c r="H5316" s="459">
        <v>5309</v>
      </c>
      <c r="I5316" s="444">
        <f t="shared" ca="1" si="185"/>
        <v>-3100476732124881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-12918653050520.338</v>
      </c>
      <c r="L5316" s="444">
        <f t="shared" ca="1" si="184"/>
        <v>-3113395385175401.5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25">
      <c r="G5317" s="459"/>
      <c r="H5317" s="459">
        <v>5310</v>
      </c>
      <c r="I5317" s="444">
        <f t="shared" ca="1" si="185"/>
        <v>-3113395385175401.5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-12972480771564.172</v>
      </c>
      <c r="L5317" s="444">
        <f t="shared" ca="1" si="184"/>
        <v>-3126367865946965.5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25">
      <c r="G5318" s="459"/>
      <c r="H5318" s="459">
        <v>5311</v>
      </c>
      <c r="I5318" s="444">
        <f t="shared" ca="1" si="185"/>
        <v>-3126367865946965.5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-13026532774779.023</v>
      </c>
      <c r="L5318" s="444">
        <f t="shared" ca="1" si="184"/>
        <v>-3139394398721744.5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25">
      <c r="G5319" s="459"/>
      <c r="H5319" s="459">
        <v>5312</v>
      </c>
      <c r="I5319" s="444">
        <f t="shared" ca="1" si="185"/>
        <v>-3139394398721744.5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-13080809994673.936</v>
      </c>
      <c r="L5319" s="444">
        <f t="shared" ca="1" si="184"/>
        <v>-3152475208716418.5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25">
      <c r="G5320" s="459"/>
      <c r="H5320" s="459">
        <v>5313</v>
      </c>
      <c r="I5320" s="444">
        <f t="shared" ca="1" si="185"/>
        <v>-3152475208716418.5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-13135313369651.744</v>
      </c>
      <c r="L5320" s="444">
        <f t="shared" ca="1" si="184"/>
        <v>-3165610522086070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25">
      <c r="G5321" s="459"/>
      <c r="H5321" s="459">
        <v>5314</v>
      </c>
      <c r="I5321" s="444">
        <f t="shared" ca="1" si="185"/>
        <v>-3165610522086070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-13190043842025.291</v>
      </c>
      <c r="L5321" s="444">
        <f t="shared" ca="1" si="184"/>
        <v>-3178800565928095.5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25">
      <c r="G5322" s="459"/>
      <c r="H5322" s="459">
        <v>5315</v>
      </c>
      <c r="I5322" s="444">
        <f t="shared" ca="1" si="185"/>
        <v>-3178800565928095.5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-13245002358033.73</v>
      </c>
      <c r="L5322" s="444">
        <f t="shared" ca="1" si="184"/>
        <v>-3192045568286129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25">
      <c r="G5323" s="459"/>
      <c r="H5323" s="459">
        <v>5316</v>
      </c>
      <c r="I5323" s="444">
        <f t="shared" ca="1" si="185"/>
        <v>-3192045568286129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-13300189867858.871</v>
      </c>
      <c r="L5323" s="444">
        <f t="shared" ca="1" si="184"/>
        <v>-3205345758153988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25">
      <c r="G5324" s="459"/>
      <c r="H5324" s="459">
        <v>5317</v>
      </c>
      <c r="I5324" s="444">
        <f t="shared" ca="1" si="185"/>
        <v>-3205345758153988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-13355607325641.617</v>
      </c>
      <c r="L5324" s="444">
        <f t="shared" ca="1" si="184"/>
        <v>-3218701365479629.5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25">
      <c r="G5325" s="459"/>
      <c r="H5325" s="459">
        <v>5318</v>
      </c>
      <c r="I5325" s="444">
        <f t="shared" ca="1" si="185"/>
        <v>-3218701365479629.5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-13411255689498.457</v>
      </c>
      <c r="L5325" s="444">
        <f t="shared" ca="1" si="184"/>
        <v>-3232112621169128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25">
      <c r="G5326" s="459"/>
      <c r="H5326" s="459">
        <v>5319</v>
      </c>
      <c r="I5326" s="444">
        <f t="shared" ca="1" si="185"/>
        <v>-3232112621169128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-13467135921538.033</v>
      </c>
      <c r="L5326" s="444">
        <f t="shared" ca="1" si="184"/>
        <v>-3245579757090666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25">
      <c r="G5327" s="459"/>
      <c r="H5327" s="459">
        <v>5320</v>
      </c>
      <c r="I5327" s="444">
        <f t="shared" ca="1" si="185"/>
        <v>-3245579757090666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-13523248987877.775</v>
      </c>
      <c r="L5327" s="444">
        <f t="shared" ca="1" si="184"/>
        <v>-3259103006078544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25">
      <c r="G5328" s="459"/>
      <c r="H5328" s="459">
        <v>5321</v>
      </c>
      <c r="I5328" s="444">
        <f t="shared" ca="1" si="185"/>
        <v>-3259103006078544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-13579595858660.6</v>
      </c>
      <c r="L5328" s="444">
        <f t="shared" ca="1" si="184"/>
        <v>-3272682601937204.5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25">
      <c r="G5329" s="459"/>
      <c r="H5329" s="459">
        <v>5322</v>
      </c>
      <c r="I5329" s="444">
        <f t="shared" ca="1" si="185"/>
        <v>-3272682601937204.5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-13636177508071.686</v>
      </c>
      <c r="L5329" s="444">
        <f t="shared" ca="1" si="184"/>
        <v>-3286318779445276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25">
      <c r="G5330" s="459"/>
      <c r="H5330" s="459">
        <v>5323</v>
      </c>
      <c r="I5330" s="444">
        <f t="shared" ca="1" si="185"/>
        <v>-3286318779445276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-13692994914355.316</v>
      </c>
      <c r="L5330" s="444">
        <f t="shared" ca="1" si="184"/>
        <v>-3300011774359631.5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25">
      <c r="G5331" s="459"/>
      <c r="H5331" s="459">
        <v>5324</v>
      </c>
      <c r="I5331" s="444">
        <f t="shared" ca="1" si="185"/>
        <v>-3300011774359631.5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-13750049059831.797</v>
      </c>
      <c r="L5331" s="444">
        <f t="shared" ca="1" si="184"/>
        <v>-3313761823419463.5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25">
      <c r="G5332" s="459"/>
      <c r="H5332" s="459">
        <v>5325</v>
      </c>
      <c r="I5332" s="444">
        <f t="shared" ca="1" si="185"/>
        <v>-3313761823419463.5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-13807340930914.432</v>
      </c>
      <c r="L5332" s="444">
        <f t="shared" ca="1" si="184"/>
        <v>-3327569164350378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25">
      <c r="G5333" s="459"/>
      <c r="H5333" s="459">
        <v>5326</v>
      </c>
      <c r="I5333" s="444">
        <f t="shared" ca="1" si="185"/>
        <v>-3327569164350378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-13864871518126.574</v>
      </c>
      <c r="L5333" s="444">
        <f t="shared" ca="1" si="184"/>
        <v>-3341434035868504.5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25">
      <c r="G5334" s="459"/>
      <c r="H5334" s="459">
        <v>5327</v>
      </c>
      <c r="I5334" s="444">
        <f t="shared" ca="1" si="185"/>
        <v>-3341434035868504.5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-13922641816118.77</v>
      </c>
      <c r="L5334" s="444">
        <f t="shared" ca="1" si="184"/>
        <v>-3355356677684623.5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25">
      <c r="G5335" s="459"/>
      <c r="H5335" s="459">
        <v>5328</v>
      </c>
      <c r="I5335" s="444">
        <f t="shared" ca="1" si="185"/>
        <v>-3355356677684623.5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-13980652823685.932</v>
      </c>
      <c r="L5335" s="444">
        <f t="shared" ca="1" si="184"/>
        <v>-3369337330508309.5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25">
      <c r="G5336" s="459"/>
      <c r="H5336" s="459">
        <v>5329</v>
      </c>
      <c r="I5336" s="444">
        <f t="shared" ca="1" si="185"/>
        <v>-3369337330508309.5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-14038905543784.623</v>
      </c>
      <c r="L5336" s="444">
        <f t="shared" ca="1" si="184"/>
        <v>-3383376236052094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25">
      <c r="G5337" s="459"/>
      <c r="H5337" s="459">
        <v>5330</v>
      </c>
      <c r="I5337" s="444">
        <f t="shared" ca="1" si="185"/>
        <v>-3383376236052094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-14097400983550.391</v>
      </c>
      <c r="L5337" s="444">
        <f t="shared" ca="1" si="184"/>
        <v>-3397473637035644.5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25">
      <c r="G5338" s="459"/>
      <c r="H5338" s="459">
        <v>5331</v>
      </c>
      <c r="I5338" s="444">
        <f t="shared" ca="1" si="185"/>
        <v>-3397473637035644.5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-14156140154315.186</v>
      </c>
      <c r="L5338" s="444">
        <f t="shared" ca="1" si="184"/>
        <v>-3411629777189959.5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25">
      <c r="G5339" s="459"/>
      <c r="H5339" s="459">
        <v>5332</v>
      </c>
      <c r="I5339" s="444">
        <f t="shared" ca="1" si="185"/>
        <v>-3411629777189959.5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-14215124071624.83</v>
      </c>
      <c r="L5339" s="444">
        <f t="shared" ca="1" si="184"/>
        <v>-3425844901261584.5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25">
      <c r="G5340" s="459"/>
      <c r="H5340" s="459">
        <v>5333</v>
      </c>
      <c r="I5340" s="444">
        <f t="shared" ca="1" si="185"/>
        <v>-3425844901261584.5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-14274353755256.602</v>
      </c>
      <c r="L5340" s="444">
        <f t="shared" ca="1" si="184"/>
        <v>-3440119255016841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25">
      <c r="G5341" s="459"/>
      <c r="H5341" s="459">
        <v>5334</v>
      </c>
      <c r="I5341" s="444">
        <f t="shared" ca="1" si="185"/>
        <v>-3440119255016841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-14333830229236.838</v>
      </c>
      <c r="L5341" s="444">
        <f t="shared" ca="1" si="184"/>
        <v>-3454453085246078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25">
      <c r="G5342" s="459"/>
      <c r="H5342" s="459">
        <v>5335</v>
      </c>
      <c r="I5342" s="444">
        <f t="shared" ca="1" si="185"/>
        <v>-3454453085246078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-14393554521858.658</v>
      </c>
      <c r="L5342" s="444">
        <f t="shared" ca="1" si="184"/>
        <v>-3468846639767936.5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25">
      <c r="G5343" s="459"/>
      <c r="H5343" s="459">
        <v>5336</v>
      </c>
      <c r="I5343" s="444">
        <f t="shared" ca="1" si="185"/>
        <v>-3468846639767936.5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-14453527665699.734</v>
      </c>
      <c r="L5343" s="444">
        <f t="shared" ca="1" si="184"/>
        <v>-3483300167433636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25">
      <c r="G5344" s="459"/>
      <c r="H5344" s="459">
        <v>5337</v>
      </c>
      <c r="I5344" s="444">
        <f t="shared" ca="1" si="185"/>
        <v>-3483300167433636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-14513750697640.15</v>
      </c>
      <c r="L5344" s="444">
        <f t="shared" ca="1" si="184"/>
        <v>-3497813918131276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25">
      <c r="G5345" s="459"/>
      <c r="H5345" s="459">
        <v>5338</v>
      </c>
      <c r="I5345" s="444">
        <f t="shared" ca="1" si="185"/>
        <v>-3497813918131276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-14574224658880.316</v>
      </c>
      <c r="L5345" s="444">
        <f t="shared" ca="1" si="184"/>
        <v>-3512388142790156.5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25">
      <c r="G5346" s="459"/>
      <c r="H5346" s="459">
        <v>5339</v>
      </c>
      <c r="I5346" s="444">
        <f t="shared" ca="1" si="185"/>
        <v>-3512388142790156.5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-14634950594958.984</v>
      </c>
      <c r="L5346" s="444">
        <f t="shared" ca="1" si="184"/>
        <v>-3527023093385115.5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25">
      <c r="G5347" s="459"/>
      <c r="H5347" s="459">
        <v>5340</v>
      </c>
      <c r="I5347" s="444">
        <f t="shared" ca="1" si="185"/>
        <v>-3527023093385115.5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-14695929555771.314</v>
      </c>
      <c r="L5347" s="444">
        <f t="shared" ca="1" si="184"/>
        <v>-3541719022940887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25">
      <c r="G5348" s="459"/>
      <c r="H5348" s="459">
        <v>5341</v>
      </c>
      <c r="I5348" s="444">
        <f t="shared" ca="1" si="185"/>
        <v>-3541719022940887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-14757162595587.029</v>
      </c>
      <c r="L5348" s="444">
        <f t="shared" ca="1" si="184"/>
        <v>-3556476185536474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25">
      <c r="G5349" s="459"/>
      <c r="H5349" s="459">
        <v>5342</v>
      </c>
      <c r="I5349" s="444">
        <f t="shared" ca="1" si="185"/>
        <v>-3556476185536474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-14818650773068.641</v>
      </c>
      <c r="L5349" s="444">
        <f t="shared" ca="1" si="184"/>
        <v>-3571294836309542.5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25">
      <c r="G5350" s="459"/>
      <c r="H5350" s="459">
        <v>5343</v>
      </c>
      <c r="I5350" s="444">
        <f t="shared" ca="1" si="185"/>
        <v>-3571294836309542.5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-14880395151289.76</v>
      </c>
      <c r="L5350" s="444">
        <f t="shared" ca="1" si="184"/>
        <v>-3586175231460832.5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25">
      <c r="G5351" s="459"/>
      <c r="H5351" s="459">
        <v>5344</v>
      </c>
      <c r="I5351" s="444">
        <f t="shared" ca="1" si="185"/>
        <v>-3586175231460832.5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-14942396797753.471</v>
      </c>
      <c r="L5351" s="444">
        <f t="shared" ca="1" si="184"/>
        <v>-3601117628258586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25">
      <c r="G5352" s="459"/>
      <c r="H5352" s="459">
        <v>5345</v>
      </c>
      <c r="I5352" s="444">
        <f t="shared" ca="1" si="185"/>
        <v>-3601117628258586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-15004656784410.777</v>
      </c>
      <c r="L5352" s="444">
        <f t="shared" ca="1" si="184"/>
        <v>-3616122285042997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25">
      <c r="G5353" s="459"/>
      <c r="H5353" s="459">
        <v>5346</v>
      </c>
      <c r="I5353" s="444">
        <f t="shared" ca="1" si="185"/>
        <v>-3616122285042997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-15067176187679.156</v>
      </c>
      <c r="L5353" s="444">
        <f t="shared" ca="1" si="184"/>
        <v>-3631189461230676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25">
      <c r="G5354" s="459"/>
      <c r="H5354" s="459">
        <v>5347</v>
      </c>
      <c r="I5354" s="444">
        <f t="shared" ca="1" si="185"/>
        <v>-3631189461230676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-15129956088461.15</v>
      </c>
      <c r="L5354" s="444">
        <f t="shared" ca="1" si="184"/>
        <v>-3646319417319137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25">
      <c r="G5355" s="459"/>
      <c r="H5355" s="459">
        <v>5348</v>
      </c>
      <c r="I5355" s="444">
        <f t="shared" ca="1" si="185"/>
        <v>-3646319417319137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-15192997572163.068</v>
      </c>
      <c r="L5355" s="444">
        <f t="shared" ca="1" si="184"/>
        <v>-3661512414891300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25">
      <c r="G5356" s="459"/>
      <c r="H5356" s="459">
        <v>5349</v>
      </c>
      <c r="I5356" s="444">
        <f t="shared" ca="1" si="185"/>
        <v>-3661512414891300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-15256301728713.75</v>
      </c>
      <c r="L5356" s="444">
        <f t="shared" ca="1" si="184"/>
        <v>-3676768716620014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25">
      <c r="G5357" s="459"/>
      <c r="H5357" s="459">
        <v>5350</v>
      </c>
      <c r="I5357" s="444">
        <f t="shared" ca="1" si="185"/>
        <v>-3676768716620014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-15319869652583.393</v>
      </c>
      <c r="L5357" s="444">
        <f t="shared" ca="1" si="184"/>
        <v>-3692088586272597.5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25">
      <c r="G5358" s="459"/>
      <c r="H5358" s="459">
        <v>5351</v>
      </c>
      <c r="I5358" s="444">
        <f t="shared" ca="1" si="185"/>
        <v>-3692088586272597.5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-15383702442802.49</v>
      </c>
      <c r="L5358" s="444">
        <f t="shared" ca="1" si="184"/>
        <v>-3707472288715400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25">
      <c r="G5359" s="459"/>
      <c r="H5359" s="459">
        <v>5352</v>
      </c>
      <c r="I5359" s="444">
        <f t="shared" ca="1" si="185"/>
        <v>-3707472288715400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-15447801202980.834</v>
      </c>
      <c r="L5359" s="444">
        <f t="shared" ca="1" si="184"/>
        <v>-3722920089918381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25">
      <c r="G5360" s="459"/>
      <c r="H5360" s="459">
        <v>5353</v>
      </c>
      <c r="I5360" s="444">
        <f t="shared" ca="1" si="185"/>
        <v>-3722920089918381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-15512167041326.588</v>
      </c>
      <c r="L5360" s="444">
        <f t="shared" ca="1" si="184"/>
        <v>-3738432256959707.5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25">
      <c r="G5361" s="459"/>
      <c r="H5361" s="459">
        <v>5354</v>
      </c>
      <c r="I5361" s="444">
        <f t="shared" ca="1" si="185"/>
        <v>-3738432256959707.5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-15576801070665.445</v>
      </c>
      <c r="L5361" s="444">
        <f t="shared" ca="1" si="184"/>
        <v>-3754009058030373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25">
      <c r="G5362" s="459"/>
      <c r="H5362" s="459">
        <v>5355</v>
      </c>
      <c r="I5362" s="444">
        <f t="shared" ca="1" si="185"/>
        <v>-3754009058030373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-15641704408459.887</v>
      </c>
      <c r="L5362" s="444">
        <f t="shared" ca="1" si="184"/>
        <v>-3769650762438833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25">
      <c r="G5363" s="459"/>
      <c r="H5363" s="459">
        <v>5356</v>
      </c>
      <c r="I5363" s="444">
        <f t="shared" ca="1" si="185"/>
        <v>-3769650762438833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-15706878176828.469</v>
      </c>
      <c r="L5363" s="444">
        <f t="shared" ref="L5363:L5617" ca="1" si="189">I5363-J5363+K5363</f>
        <v>-3785357640615661.5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25">
      <c r="G5364" s="459"/>
      <c r="H5364" s="459">
        <v>5357</v>
      </c>
      <c r="I5364" s="444">
        <f t="shared" ref="I5364:I5618" ca="1" si="190">L5363</f>
        <v>-3785357640615661.5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-15772323502565.256</v>
      </c>
      <c r="L5364" s="444">
        <f t="shared" ca="1" si="189"/>
        <v>-3801129964118227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25">
      <c r="G5365" s="459"/>
      <c r="H5365" s="459">
        <v>5358</v>
      </c>
      <c r="I5365" s="444">
        <f t="shared" ca="1" si="190"/>
        <v>-3801129964118227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-15838041517159.277</v>
      </c>
      <c r="L5365" s="444">
        <f t="shared" ca="1" si="189"/>
        <v>-3816968005635386.5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25">
      <c r="G5366" s="459"/>
      <c r="H5366" s="459">
        <v>5359</v>
      </c>
      <c r="I5366" s="444">
        <f t="shared" ca="1" si="190"/>
        <v>-3816968005635386.5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-15904033356814.109</v>
      </c>
      <c r="L5366" s="444">
        <f t="shared" ca="1" si="189"/>
        <v>-3832872038992200.5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25">
      <c r="G5367" s="459"/>
      <c r="H5367" s="459">
        <v>5360</v>
      </c>
      <c r="I5367" s="444">
        <f t="shared" ca="1" si="190"/>
        <v>-3832872038992200.5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-15970300162467.502</v>
      </c>
      <c r="L5367" s="444">
        <f t="shared" ca="1" si="189"/>
        <v>-3848842339154668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25">
      <c r="G5368" s="459"/>
      <c r="H5368" s="459">
        <v>5361</v>
      </c>
      <c r="I5368" s="444">
        <f t="shared" ca="1" si="190"/>
        <v>-3848842339154668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-16036843079811.117</v>
      </c>
      <c r="L5368" s="444">
        <f t="shared" ca="1" si="189"/>
        <v>-3864879182234479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25">
      <c r="G5369" s="459"/>
      <c r="H5369" s="459">
        <v>5362</v>
      </c>
      <c r="I5369" s="444">
        <f t="shared" ca="1" si="190"/>
        <v>-3864879182234479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-16103663259310.326</v>
      </c>
      <c r="L5369" s="444">
        <f t="shared" ca="1" si="189"/>
        <v>-3880982845493789.5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25">
      <c r="G5370" s="459"/>
      <c r="H5370" s="459">
        <v>5363</v>
      </c>
      <c r="I5370" s="444">
        <f t="shared" ca="1" si="190"/>
        <v>-3880982845493789.5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-16170761856224.123</v>
      </c>
      <c r="L5370" s="444">
        <f t="shared" ca="1" si="189"/>
        <v>-3897153607350013.5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25">
      <c r="G5371" s="459"/>
      <c r="H5371" s="459">
        <v>5364</v>
      </c>
      <c r="I5371" s="444">
        <f t="shared" ca="1" si="190"/>
        <v>-3897153607350013.5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-16238140030625.057</v>
      </c>
      <c r="L5371" s="444">
        <f t="shared" ca="1" si="189"/>
        <v>-3913391747380638.5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25">
      <c r="G5372" s="459"/>
      <c r="H5372" s="459">
        <v>5365</v>
      </c>
      <c r="I5372" s="444">
        <f t="shared" ca="1" si="190"/>
        <v>-3913391747380638.5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-16305798947419.328</v>
      </c>
      <c r="L5372" s="444">
        <f t="shared" ca="1" si="189"/>
        <v>-3929697546328058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25">
      <c r="G5373" s="459"/>
      <c r="H5373" s="459">
        <v>5366</v>
      </c>
      <c r="I5373" s="444">
        <f t="shared" ca="1" si="190"/>
        <v>-3929697546328058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-16373739776366.908</v>
      </c>
      <c r="L5373" s="444">
        <f t="shared" ca="1" si="189"/>
        <v>-3946071286104425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25">
      <c r="G5374" s="459"/>
      <c r="H5374" s="459">
        <v>5367</v>
      </c>
      <c r="I5374" s="444">
        <f t="shared" ca="1" si="190"/>
        <v>-3946071286104425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-16441963692101.768</v>
      </c>
      <c r="L5374" s="444">
        <f t="shared" ca="1" si="189"/>
        <v>-3962513249796527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25">
      <c r="G5375" s="459"/>
      <c r="H5375" s="459">
        <v>5368</v>
      </c>
      <c r="I5375" s="444">
        <f t="shared" ca="1" si="190"/>
        <v>-3962513249796527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-16510471874152.195</v>
      </c>
      <c r="L5375" s="444">
        <f t="shared" ca="1" si="189"/>
        <v>-3979023721670679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25">
      <c r="G5376" s="459"/>
      <c r="H5376" s="459">
        <v>5369</v>
      </c>
      <c r="I5376" s="444">
        <f t="shared" ca="1" si="190"/>
        <v>-3979023721670679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-16579265506961.162</v>
      </c>
      <c r="L5376" s="444">
        <f t="shared" ca="1" si="189"/>
        <v>-3995602987177640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25">
      <c r="G5377" s="459"/>
      <c r="H5377" s="459">
        <v>5370</v>
      </c>
      <c r="I5377" s="444">
        <f t="shared" ca="1" si="190"/>
        <v>-3995602987177640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-16648345779906.834</v>
      </c>
      <c r="L5377" s="444">
        <f t="shared" ca="1" si="189"/>
        <v>-4012251332957547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25">
      <c r="G5378" s="459"/>
      <c r="H5378" s="459">
        <v>5371</v>
      </c>
      <c r="I5378" s="444">
        <f t="shared" ca="1" si="190"/>
        <v>-4012251332957547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-16717713887323.115</v>
      </c>
      <c r="L5378" s="444">
        <f t="shared" ca="1" si="189"/>
        <v>-4028969046844870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25">
      <c r="G5379" s="459"/>
      <c r="H5379" s="459">
        <v>5372</v>
      </c>
      <c r="I5379" s="444">
        <f t="shared" ca="1" si="190"/>
        <v>-4028969046844870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-16787371028520.293</v>
      </c>
      <c r="L5379" s="444">
        <f t="shared" ca="1" si="189"/>
        <v>-4045756417873390.5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25">
      <c r="G5380" s="459"/>
      <c r="H5380" s="459">
        <v>5373</v>
      </c>
      <c r="I5380" s="444">
        <f t="shared" ca="1" si="190"/>
        <v>-4045756417873390.5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-16857318407805.793</v>
      </c>
      <c r="L5380" s="444">
        <f t="shared" ca="1" si="189"/>
        <v>-4062613736281196.5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25">
      <c r="G5381" s="459"/>
      <c r="H5381" s="459">
        <v>5374</v>
      </c>
      <c r="I5381" s="444">
        <f t="shared" ca="1" si="190"/>
        <v>-4062613736281196.5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-16927557234504.984</v>
      </c>
      <c r="L5381" s="444">
        <f t="shared" ca="1" si="189"/>
        <v>-4079541293515701.5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25">
      <c r="G5382" s="459"/>
      <c r="H5382" s="459">
        <v>5375</v>
      </c>
      <c r="I5382" s="444">
        <f t="shared" ca="1" si="190"/>
        <v>-4079541293515701.5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-16998088722982.09</v>
      </c>
      <c r="L5382" s="444">
        <f t="shared" ca="1" si="189"/>
        <v>-4096539382238683.5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25">
      <c r="G5383" s="459"/>
      <c r="H5383" s="459">
        <v>5376</v>
      </c>
      <c r="I5383" s="444">
        <f t="shared" ca="1" si="190"/>
        <v>-4096539382238683.5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-17068914092661.182</v>
      </c>
      <c r="L5383" s="444">
        <f t="shared" ca="1" si="189"/>
        <v>-4113608296331344.5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25">
      <c r="G5384" s="459"/>
      <c r="H5384" s="459">
        <v>5377</v>
      </c>
      <c r="I5384" s="444">
        <f t="shared" ca="1" si="190"/>
        <v>-4113608296331344.5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-17140034568047.268</v>
      </c>
      <c r="L5384" s="444">
        <f t="shared" ca="1" si="189"/>
        <v>-4130748330899392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25">
      <c r="G5385" s="459"/>
      <c r="H5385" s="459">
        <v>5378</v>
      </c>
      <c r="I5385" s="444">
        <f t="shared" ca="1" si="190"/>
        <v>-4130748330899392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-17211451378747.465</v>
      </c>
      <c r="L5385" s="444">
        <f t="shared" ca="1" si="189"/>
        <v>-4147959782278139.5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25">
      <c r="G5386" s="459"/>
      <c r="H5386" s="459">
        <v>5379</v>
      </c>
      <c r="I5386" s="444">
        <f t="shared" ca="1" si="190"/>
        <v>-4147959782278139.5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-17283165759492.25</v>
      </c>
      <c r="L5386" s="444">
        <f t="shared" ca="1" si="189"/>
        <v>-4165242948037632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25">
      <c r="G5387" s="459"/>
      <c r="H5387" s="459">
        <v>5380</v>
      </c>
      <c r="I5387" s="444">
        <f t="shared" ca="1" si="190"/>
        <v>-4165242948037632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-17355178950156.799</v>
      </c>
      <c r="L5387" s="444">
        <f t="shared" ca="1" si="189"/>
        <v>-4182598126987789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25">
      <c r="G5388" s="459"/>
      <c r="H5388" s="459">
        <v>5381</v>
      </c>
      <c r="I5388" s="444">
        <f t="shared" ca="1" si="190"/>
        <v>-4182598126987789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-17427492195782.453</v>
      </c>
      <c r="L5388" s="444">
        <f t="shared" ca="1" si="189"/>
        <v>-4200025619183571.5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25">
      <c r="G5389" s="459"/>
      <c r="H5389" s="459">
        <v>5382</v>
      </c>
      <c r="I5389" s="444">
        <f t="shared" ca="1" si="190"/>
        <v>-4200025619183571.5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-17500106746598.217</v>
      </c>
      <c r="L5389" s="444">
        <f t="shared" ca="1" si="189"/>
        <v>-4217525725930169.5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25">
      <c r="G5390" s="459"/>
      <c r="H5390" s="459">
        <v>5383</v>
      </c>
      <c r="I5390" s="444">
        <f t="shared" ca="1" si="190"/>
        <v>-4217525725930169.5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-17573023858042.373</v>
      </c>
      <c r="L5390" s="444">
        <f t="shared" ca="1" si="189"/>
        <v>-4235098749788212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25">
      <c r="G5391" s="459"/>
      <c r="H5391" s="459">
        <v>5384</v>
      </c>
      <c r="I5391" s="444">
        <f t="shared" ca="1" si="190"/>
        <v>-4235098749788212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-17646244790784.215</v>
      </c>
      <c r="L5391" s="444">
        <f t="shared" ca="1" si="189"/>
        <v>-4252744994578996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25">
      <c r="G5392" s="459"/>
      <c r="H5392" s="459">
        <v>5385</v>
      </c>
      <c r="I5392" s="444">
        <f t="shared" ca="1" si="190"/>
        <v>-4252744994578996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-17719770810745.816</v>
      </c>
      <c r="L5392" s="444">
        <f t="shared" ca="1" si="189"/>
        <v>-4270464765389742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25">
      <c r="G5393" s="459"/>
      <c r="H5393" s="459">
        <v>5386</v>
      </c>
      <c r="I5393" s="444">
        <f t="shared" ca="1" si="190"/>
        <v>-4270464765389742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-17793603189123.922</v>
      </c>
      <c r="L5393" s="444">
        <f t="shared" ca="1" si="189"/>
        <v>-4288258368578866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25">
      <c r="G5394" s="459"/>
      <c r="H5394" s="459">
        <v>5387</v>
      </c>
      <c r="I5394" s="444">
        <f t="shared" ca="1" si="190"/>
        <v>-4288258368578866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-17867743202411.945</v>
      </c>
      <c r="L5394" s="444">
        <f t="shared" ca="1" si="189"/>
        <v>-4306126111781278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25">
      <c r="G5395" s="459"/>
      <c r="H5395" s="459">
        <v>5388</v>
      </c>
      <c r="I5395" s="444">
        <f t="shared" ca="1" si="190"/>
        <v>-4306126111781278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-17942192132421.992</v>
      </c>
      <c r="L5395" s="444">
        <f t="shared" ca="1" si="189"/>
        <v>-4324068303913700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25">
      <c r="G5396" s="459"/>
      <c r="H5396" s="459">
        <v>5389</v>
      </c>
      <c r="I5396" s="444">
        <f t="shared" ca="1" si="190"/>
        <v>-4324068303913700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-18016951266307.082</v>
      </c>
      <c r="L5396" s="444">
        <f t="shared" ca="1" si="189"/>
        <v>-4342085255180007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25">
      <c r="G5397" s="459"/>
      <c r="H5397" s="459">
        <v>5390</v>
      </c>
      <c r="I5397" s="444">
        <f t="shared" ca="1" si="190"/>
        <v>-4342085255180007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-18092021896583.359</v>
      </c>
      <c r="L5397" s="444">
        <f t="shared" ca="1" si="189"/>
        <v>-4360177277076590.5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25">
      <c r="G5398" s="459"/>
      <c r="H5398" s="459">
        <v>5391</v>
      </c>
      <c r="I5398" s="444">
        <f t="shared" ca="1" si="190"/>
        <v>-4360177277076590.5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-18167405321152.461</v>
      </c>
      <c r="L5398" s="444">
        <f t="shared" ca="1" si="189"/>
        <v>-4378344682397743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25">
      <c r="G5399" s="459"/>
      <c r="H5399" s="459">
        <v>5392</v>
      </c>
      <c r="I5399" s="444">
        <f t="shared" ca="1" si="190"/>
        <v>-4378344682397743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-18243102843323.93</v>
      </c>
      <c r="L5399" s="444">
        <f t="shared" ca="1" si="189"/>
        <v>-4396587785241067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25">
      <c r="G5400" s="459"/>
      <c r="H5400" s="459">
        <v>5393</v>
      </c>
      <c r="I5400" s="444">
        <f t="shared" ca="1" si="190"/>
        <v>-4396587785241067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-18319115771837.777</v>
      </c>
      <c r="L5400" s="444">
        <f t="shared" ca="1" si="189"/>
        <v>-4414906901012905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25">
      <c r="G5401" s="459"/>
      <c r="H5401" s="459">
        <v>5394</v>
      </c>
      <c r="I5401" s="444">
        <f t="shared" ca="1" si="190"/>
        <v>-4414906901012905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-18395445420887.105</v>
      </c>
      <c r="L5401" s="444">
        <f t="shared" ca="1" si="189"/>
        <v>-4433302346433792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25">
      <c r="G5402" s="459"/>
      <c r="H5402" s="459">
        <v>5395</v>
      </c>
      <c r="I5402" s="444">
        <f t="shared" ca="1" si="190"/>
        <v>-4433302346433792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-18472093110140.801</v>
      </c>
      <c r="L5402" s="444">
        <f t="shared" ca="1" si="189"/>
        <v>-4451774439543933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25">
      <c r="G5403" s="459"/>
      <c r="H5403" s="459">
        <v>5396</v>
      </c>
      <c r="I5403" s="444">
        <f t="shared" ca="1" si="190"/>
        <v>-4451774439543933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-18549060164766.391</v>
      </c>
      <c r="L5403" s="444">
        <f t="shared" ca="1" si="189"/>
        <v>-4470323499708699.5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25">
      <c r="G5404" s="459"/>
      <c r="H5404" s="459">
        <v>5397</v>
      </c>
      <c r="I5404" s="444">
        <f t="shared" ca="1" si="190"/>
        <v>-4470323499708699.5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-18626347915452.914</v>
      </c>
      <c r="L5404" s="444">
        <f t="shared" ca="1" si="189"/>
        <v>-4488949847624152.5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25">
      <c r="G5405" s="459"/>
      <c r="H5405" s="459">
        <v>5398</v>
      </c>
      <c r="I5405" s="444">
        <f t="shared" ca="1" si="190"/>
        <v>-4488949847624152.5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-18703957698433.969</v>
      </c>
      <c r="L5405" s="444">
        <f t="shared" ca="1" si="189"/>
        <v>-4507653805322586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25">
      <c r="G5406" s="459"/>
      <c r="H5406" s="459">
        <v>5399</v>
      </c>
      <c r="I5406" s="444">
        <f t="shared" ca="1" si="190"/>
        <v>-4507653805322586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-18781890855510.773</v>
      </c>
      <c r="L5406" s="444">
        <f t="shared" ca="1" si="189"/>
        <v>-4526435696178097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25">
      <c r="G5407" s="459"/>
      <c r="H5407" s="459">
        <v>5400</v>
      </c>
      <c r="I5407" s="444">
        <f t="shared" ca="1" si="190"/>
        <v>-4526435696178097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-18860148734075.402</v>
      </c>
      <c r="L5407" s="444">
        <f t="shared" ca="1" si="189"/>
        <v>-4545295844912172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25">
      <c r="G5408" s="459"/>
      <c r="H5408" s="459">
        <v>5401</v>
      </c>
      <c r="I5408" s="444">
        <f t="shared" ca="1" si="190"/>
        <v>-4545295844912172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-18938732687134.051</v>
      </c>
      <c r="L5408" s="444">
        <f t="shared" ca="1" si="189"/>
        <v>-4564234577599306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25">
      <c r="G5409" s="459"/>
      <c r="H5409" s="459">
        <v>5402</v>
      </c>
      <c r="I5409" s="444">
        <f t="shared" ca="1" si="190"/>
        <v>-4564234577599306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-19017644073330.441</v>
      </c>
      <c r="L5409" s="444">
        <f t="shared" ca="1" si="189"/>
        <v>-4583252221672636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25">
      <c r="G5410" s="459"/>
      <c r="H5410" s="459">
        <v>5403</v>
      </c>
      <c r="I5410" s="444">
        <f t="shared" ca="1" si="190"/>
        <v>-4583252221672636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-19096884256969.316</v>
      </c>
      <c r="L5410" s="444">
        <f t="shared" ca="1" si="189"/>
        <v>-4602349105929605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25">
      <c r="G5411" s="459"/>
      <c r="H5411" s="459">
        <v>5404</v>
      </c>
      <c r="I5411" s="444">
        <f t="shared" ca="1" si="190"/>
        <v>-4602349105929605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-19176454608040.02</v>
      </c>
      <c r="L5411" s="444">
        <f t="shared" ca="1" si="189"/>
        <v>-4621525560537645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25">
      <c r="G5412" s="459"/>
      <c r="H5412" s="459">
        <v>5405</v>
      </c>
      <c r="I5412" s="444">
        <f t="shared" ca="1" si="190"/>
        <v>-4621525560537645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-19256356502240.188</v>
      </c>
      <c r="L5412" s="444">
        <f t="shared" ca="1" si="189"/>
        <v>-4640781917039885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25">
      <c r="G5413" s="459"/>
      <c r="H5413" s="459">
        <v>5406</v>
      </c>
      <c r="I5413" s="444">
        <f t="shared" ca="1" si="190"/>
        <v>-4640781917039885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-19336591320999.52</v>
      </c>
      <c r="L5413" s="444">
        <f t="shared" ca="1" si="189"/>
        <v>-4660118508360885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25">
      <c r="G5414" s="459"/>
      <c r="H5414" s="459">
        <v>5407</v>
      </c>
      <c r="I5414" s="444">
        <f t="shared" ca="1" si="190"/>
        <v>-4660118508360885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-19417160451503.688</v>
      </c>
      <c r="L5414" s="444">
        <f t="shared" ca="1" si="189"/>
        <v>-4679535668812389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25">
      <c r="G5415" s="459"/>
      <c r="H5415" s="459">
        <v>5408</v>
      </c>
      <c r="I5415" s="444">
        <f t="shared" ca="1" si="190"/>
        <v>-4679535668812389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-19498065286718.289</v>
      </c>
      <c r="L5415" s="444">
        <f t="shared" ca="1" si="189"/>
        <v>-4699033734099107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25">
      <c r="G5416" s="459"/>
      <c r="H5416" s="459">
        <v>5409</v>
      </c>
      <c r="I5416" s="444">
        <f t="shared" ca="1" si="190"/>
        <v>-4699033734099107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-19579307225412.945</v>
      </c>
      <c r="L5416" s="444">
        <f t="shared" ca="1" si="189"/>
        <v>-4718613041324520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25">
      <c r="G5417" s="459"/>
      <c r="H5417" s="459">
        <v>5410</v>
      </c>
      <c r="I5417" s="444">
        <f t="shared" ca="1" si="190"/>
        <v>-4718613041324520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-19660887672185.5</v>
      </c>
      <c r="L5417" s="444">
        <f t="shared" ca="1" si="189"/>
        <v>-4738273928996706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25">
      <c r="G5418" s="459"/>
      <c r="H5418" s="459">
        <v>5411</v>
      </c>
      <c r="I5418" s="444">
        <f t="shared" ca="1" si="190"/>
        <v>-4738273928996706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-19742808037486.273</v>
      </c>
      <c r="L5418" s="444">
        <f t="shared" ca="1" si="189"/>
        <v>-4758016737034192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25">
      <c r="G5419" s="459"/>
      <c r="H5419" s="459">
        <v>5412</v>
      </c>
      <c r="I5419" s="444">
        <f t="shared" ca="1" si="190"/>
        <v>-4758016737034192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-19825069737642.465</v>
      </c>
      <c r="L5419" s="444">
        <f t="shared" ca="1" si="189"/>
        <v>-4777841806771834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25">
      <c r="G5420" s="459"/>
      <c r="H5420" s="459">
        <v>5413</v>
      </c>
      <c r="I5420" s="444">
        <f t="shared" ca="1" si="190"/>
        <v>-4777841806771834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-19907674194882.641</v>
      </c>
      <c r="L5420" s="444">
        <f t="shared" ca="1" si="189"/>
        <v>-4797749480966717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25">
      <c r="G5421" s="459"/>
      <c r="H5421" s="459">
        <v>5414</v>
      </c>
      <c r="I5421" s="444">
        <f t="shared" ca="1" si="190"/>
        <v>-4797749480966717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-19990622837361.32</v>
      </c>
      <c r="L5421" s="444">
        <f t="shared" ca="1" si="189"/>
        <v>-4817740103804078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25">
      <c r="G5422" s="459"/>
      <c r="H5422" s="459">
        <v>5415</v>
      </c>
      <c r="I5422" s="444">
        <f t="shared" ca="1" si="190"/>
        <v>-4817740103804078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-20073917099183.656</v>
      </c>
      <c r="L5422" s="444">
        <f t="shared" ca="1" si="189"/>
        <v>-4837814020903262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25">
      <c r="G5423" s="459"/>
      <c r="H5423" s="459">
        <v>5416</v>
      </c>
      <c r="I5423" s="444">
        <f t="shared" ca="1" si="190"/>
        <v>-4837814020903262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-20157558420430.258</v>
      </c>
      <c r="L5423" s="444">
        <f t="shared" ca="1" si="189"/>
        <v>-4857971579323692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25">
      <c r="G5424" s="459"/>
      <c r="H5424" s="459">
        <v>5417</v>
      </c>
      <c r="I5424" s="444">
        <f t="shared" ca="1" si="190"/>
        <v>-4857971579323692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-20241548247182.051</v>
      </c>
      <c r="L5424" s="444">
        <f t="shared" ca="1" si="189"/>
        <v>-4878213127570874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25">
      <c r="G5425" s="459"/>
      <c r="H5425" s="459">
        <v>5418</v>
      </c>
      <c r="I5425" s="444">
        <f t="shared" ca="1" si="190"/>
        <v>-4878213127570874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-20325888031545.309</v>
      </c>
      <c r="L5425" s="444">
        <f t="shared" ca="1" si="189"/>
        <v>-4898539015602419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25">
      <c r="G5426" s="459"/>
      <c r="H5426" s="459">
        <v>5419</v>
      </c>
      <c r="I5426" s="444">
        <f t="shared" ca="1" si="190"/>
        <v>-4898539015602419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-20410579231676.746</v>
      </c>
      <c r="L5426" s="444">
        <f t="shared" ca="1" si="189"/>
        <v>-4918949594834096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25">
      <c r="G5427" s="459"/>
      <c r="H5427" s="459">
        <v>5420</v>
      </c>
      <c r="I5427" s="444">
        <f t="shared" ca="1" si="190"/>
        <v>-4918949594834096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-20495623311808.734</v>
      </c>
      <c r="L5427" s="444">
        <f t="shared" ca="1" si="189"/>
        <v>-4939445218145905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25">
      <c r="G5428" s="459"/>
      <c r="H5428" s="459">
        <v>5421</v>
      </c>
      <c r="I5428" s="444">
        <f t="shared" ca="1" si="190"/>
        <v>-4939445218145905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-20581021742274.605</v>
      </c>
      <c r="L5428" s="444">
        <f t="shared" ca="1" si="189"/>
        <v>-4960026239888180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25">
      <c r="G5429" s="459"/>
      <c r="H5429" s="459">
        <v>5422</v>
      </c>
      <c r="I5429" s="444">
        <f t="shared" ca="1" si="190"/>
        <v>-4960026239888180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-20666775999534.082</v>
      </c>
      <c r="L5429" s="444">
        <f t="shared" ca="1" si="189"/>
        <v>-4980693015887714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25">
      <c r="G5430" s="459"/>
      <c r="H5430" s="459">
        <v>5423</v>
      </c>
      <c r="I5430" s="444">
        <f t="shared" ca="1" si="190"/>
        <v>-4980693015887714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-20752887566198.809</v>
      </c>
      <c r="L5430" s="444">
        <f t="shared" ca="1" si="189"/>
        <v>-5001445903453913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25">
      <c r="G5431" s="459"/>
      <c r="H5431" s="459">
        <v>5424</v>
      </c>
      <c r="I5431" s="444">
        <f t="shared" ca="1" si="190"/>
        <v>-5001445903453913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-20839357931057.969</v>
      </c>
      <c r="L5431" s="444">
        <f t="shared" ca="1" si="189"/>
        <v>-5022285261384971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25">
      <c r="G5432" s="459"/>
      <c r="H5432" s="459">
        <v>5425</v>
      </c>
      <c r="I5432" s="444">
        <f t="shared" ca="1" si="190"/>
        <v>-5022285261384971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-20926188589104.047</v>
      </c>
      <c r="L5432" s="444">
        <f t="shared" ca="1" si="189"/>
        <v>-5043211449974075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25">
      <c r="G5433" s="459"/>
      <c r="H5433" s="459">
        <v>5426</v>
      </c>
      <c r="I5433" s="444">
        <f t="shared" ca="1" si="190"/>
        <v>-5043211449974075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-21013381041558.645</v>
      </c>
      <c r="L5433" s="444">
        <f t="shared" ca="1" si="189"/>
        <v>-5064224831015634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25">
      <c r="G5434" s="459"/>
      <c r="H5434" s="459">
        <v>5427</v>
      </c>
      <c r="I5434" s="444">
        <f t="shared" ca="1" si="190"/>
        <v>-5064224831015634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-21100936795898.477</v>
      </c>
      <c r="L5434" s="444">
        <f t="shared" ca="1" si="189"/>
        <v>-5085325767811532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25">
      <c r="G5435" s="459"/>
      <c r="H5435" s="459">
        <v>5428</v>
      </c>
      <c r="I5435" s="444">
        <f t="shared" ca="1" si="190"/>
        <v>-5085325767811532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-21188857365881.383</v>
      </c>
      <c r="L5435" s="444">
        <f t="shared" ca="1" si="189"/>
        <v>-5106514625177413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25">
      <c r="G5436" s="459"/>
      <c r="H5436" s="459">
        <v>5429</v>
      </c>
      <c r="I5436" s="444">
        <f t="shared" ca="1" si="190"/>
        <v>-5106514625177413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-21277144271572.555</v>
      </c>
      <c r="L5436" s="444">
        <f t="shared" ca="1" si="189"/>
        <v>-5127791769448986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25">
      <c r="G5437" s="459"/>
      <c r="H5437" s="459">
        <v>5430</v>
      </c>
      <c r="I5437" s="444">
        <f t="shared" ca="1" si="190"/>
        <v>-5127791769448986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-21365799039370.773</v>
      </c>
      <c r="L5437" s="444">
        <f t="shared" ca="1" si="189"/>
        <v>-5149157568488357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25">
      <c r="G5438" s="459"/>
      <c r="H5438" s="459">
        <v>5431</v>
      </c>
      <c r="I5438" s="444">
        <f t="shared" ca="1" si="190"/>
        <v>-5149157568488357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-21454823202034.82</v>
      </c>
      <c r="L5438" s="444">
        <f t="shared" ca="1" si="189"/>
        <v>-5170612391690392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25">
      <c r="G5439" s="459"/>
      <c r="H5439" s="459">
        <v>5432</v>
      </c>
      <c r="I5439" s="444">
        <f t="shared" ca="1" si="190"/>
        <v>-5170612391690392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-21544218298709.965</v>
      </c>
      <c r="L5439" s="444">
        <f t="shared" ca="1" si="189"/>
        <v>-5192156609989102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25">
      <c r="G5440" s="459"/>
      <c r="H5440" s="459">
        <v>5433</v>
      </c>
      <c r="I5440" s="444">
        <f t="shared" ca="1" si="190"/>
        <v>-5192156609989102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-21633985874954.59</v>
      </c>
      <c r="L5440" s="444">
        <f t="shared" ca="1" si="189"/>
        <v>-5213790595864057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25">
      <c r="G5441" s="459"/>
      <c r="H5441" s="459">
        <v>5434</v>
      </c>
      <c r="I5441" s="444">
        <f t="shared" ca="1" si="190"/>
        <v>-5213790595864057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-21724127482766.902</v>
      </c>
      <c r="L5441" s="444">
        <f t="shared" ca="1" si="189"/>
        <v>-5235514723346824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25">
      <c r="G5442" s="459"/>
      <c r="H5442" s="459">
        <v>5435</v>
      </c>
      <c r="I5442" s="444">
        <f t="shared" ca="1" si="190"/>
        <v>-5235514723346824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-21814644680611.766</v>
      </c>
      <c r="L5442" s="444">
        <f t="shared" ca="1" si="189"/>
        <v>-5257329368027436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25">
      <c r="G5443" s="459"/>
      <c r="H5443" s="459">
        <v>5436</v>
      </c>
      <c r="I5443" s="444">
        <f t="shared" ca="1" si="190"/>
        <v>-5257329368027436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-21905539033447.648</v>
      </c>
      <c r="L5443" s="444">
        <f t="shared" ca="1" si="189"/>
        <v>-5279234907060884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25">
      <c r="G5444" s="459"/>
      <c r="H5444" s="459">
        <v>5437</v>
      </c>
      <c r="I5444" s="444">
        <f t="shared" ca="1" si="190"/>
        <v>-5279234907060884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-21996812112753.684</v>
      </c>
      <c r="L5444" s="444">
        <f t="shared" ca="1" si="189"/>
        <v>-5301231719173638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25">
      <c r="G5445" s="459"/>
      <c r="H5445" s="459">
        <v>5438</v>
      </c>
      <c r="I5445" s="444">
        <f t="shared" ca="1" si="190"/>
        <v>-5301231719173638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-22088465496556.824</v>
      </c>
      <c r="L5445" s="444">
        <f t="shared" ca="1" si="189"/>
        <v>-5323320184670195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25">
      <c r="G5446" s="459"/>
      <c r="H5446" s="459">
        <v>5439</v>
      </c>
      <c r="I5446" s="444">
        <f t="shared" ca="1" si="190"/>
        <v>-5323320184670195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-22180500769459.145</v>
      </c>
      <c r="L5446" s="444">
        <f t="shared" ca="1" si="189"/>
        <v>-5345500685439654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25">
      <c r="G5447" s="459"/>
      <c r="H5447" s="459">
        <v>5440</v>
      </c>
      <c r="I5447" s="444">
        <f t="shared" ca="1" si="190"/>
        <v>-5345500685439654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-22272919522665.227</v>
      </c>
      <c r="L5447" s="444">
        <f t="shared" ca="1" si="189"/>
        <v>-5367773604962319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25">
      <c r="G5448" s="459"/>
      <c r="H5448" s="459">
        <v>5441</v>
      </c>
      <c r="I5448" s="444">
        <f t="shared" ca="1" si="190"/>
        <v>-5367773604962319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-22365723354009.664</v>
      </c>
      <c r="L5448" s="444">
        <f t="shared" ca="1" si="189"/>
        <v>-5390139328316329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25">
      <c r="G5449" s="459"/>
      <c r="H5449" s="459">
        <v>5442</v>
      </c>
      <c r="I5449" s="444">
        <f t="shared" ca="1" si="190"/>
        <v>-5390139328316329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-22458913867984.703</v>
      </c>
      <c r="L5449" s="444">
        <f t="shared" ca="1" si="189"/>
        <v>-5412598242184314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25">
      <c r="G5450" s="459"/>
      <c r="H5450" s="459">
        <v>5443</v>
      </c>
      <c r="I5450" s="444">
        <f t="shared" ca="1" si="190"/>
        <v>-5412598242184314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-22552492675767.977</v>
      </c>
      <c r="L5450" s="444">
        <f t="shared" ca="1" si="189"/>
        <v>-5435150734860082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25">
      <c r="G5451" s="459"/>
      <c r="H5451" s="459">
        <v>5444</v>
      </c>
      <c r="I5451" s="444">
        <f t="shared" ca="1" si="190"/>
        <v>-5435150734860082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-22646461395250.34</v>
      </c>
      <c r="L5451" s="444">
        <f t="shared" ca="1" si="189"/>
        <v>-5457797196255332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25">
      <c r="G5452" s="459"/>
      <c r="H5452" s="459">
        <v>5445</v>
      </c>
      <c r="I5452" s="444">
        <f t="shared" ca="1" si="190"/>
        <v>-5457797196255332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-22740821651063.883</v>
      </c>
      <c r="L5452" s="444">
        <f t="shared" ca="1" si="189"/>
        <v>-5480538017906396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25">
      <c r="G5453" s="459"/>
      <c r="H5453" s="459">
        <v>5446</v>
      </c>
      <c r="I5453" s="444">
        <f t="shared" ca="1" si="190"/>
        <v>-5480538017906396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-22835575074609.984</v>
      </c>
      <c r="L5453" s="444">
        <f t="shared" ca="1" si="189"/>
        <v>-5503373592981006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25">
      <c r="G5454" s="459"/>
      <c r="H5454" s="459">
        <v>5447</v>
      </c>
      <c r="I5454" s="444">
        <f t="shared" ca="1" si="190"/>
        <v>-5503373592981006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-22930723304087.523</v>
      </c>
      <c r="L5454" s="444">
        <f t="shared" ca="1" si="189"/>
        <v>-5526304316285094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25">
      <c r="G5455" s="459"/>
      <c r="H5455" s="459">
        <v>5448</v>
      </c>
      <c r="I5455" s="444">
        <f t="shared" ca="1" si="190"/>
        <v>-5526304316285094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-23026267984521.227</v>
      </c>
      <c r="L5455" s="444">
        <f t="shared" ca="1" si="189"/>
        <v>-5549330584269615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25">
      <c r="G5456" s="459"/>
      <c r="H5456" s="459">
        <v>5449</v>
      </c>
      <c r="I5456" s="444">
        <f t="shared" ca="1" si="190"/>
        <v>-5549330584269615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-23122210767790.063</v>
      </c>
      <c r="L5456" s="444">
        <f t="shared" ca="1" si="189"/>
        <v>-5572452795037405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25">
      <c r="G5457" s="459"/>
      <c r="H5457" s="459">
        <v>5450</v>
      </c>
      <c r="I5457" s="444">
        <f t="shared" ca="1" si="190"/>
        <v>-5572452795037405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-23218553312655.855</v>
      </c>
      <c r="L5457" s="444">
        <f t="shared" ca="1" si="189"/>
        <v>-5595671348350061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25">
      <c r="G5458" s="459"/>
      <c r="H5458" s="459">
        <v>5451</v>
      </c>
      <c r="I5458" s="444">
        <f t="shared" ca="1" si="190"/>
        <v>-5595671348350061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-23315297284791.922</v>
      </c>
      <c r="L5458" s="444">
        <f t="shared" ca="1" si="189"/>
        <v>-5618986645634853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25">
      <c r="G5459" s="459"/>
      <c r="H5459" s="459">
        <v>5452</v>
      </c>
      <c r="I5459" s="444">
        <f t="shared" ca="1" si="190"/>
        <v>-5618986645634853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-23412444356811.887</v>
      </c>
      <c r="L5459" s="444">
        <f t="shared" ca="1" si="189"/>
        <v>-5642399089991665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25">
      <c r="G5460" s="459"/>
      <c r="H5460" s="459">
        <v>5453</v>
      </c>
      <c r="I5460" s="444">
        <f t="shared" ca="1" si="190"/>
        <v>-5642399089991665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-23509996208298.605</v>
      </c>
      <c r="L5460" s="444">
        <f t="shared" ca="1" si="189"/>
        <v>-5665909086199964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25">
      <c r="G5461" s="459"/>
      <c r="H5461" s="459">
        <v>5454</v>
      </c>
      <c r="I5461" s="444">
        <f t="shared" ca="1" si="190"/>
        <v>-5665909086199964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-23607954525833.184</v>
      </c>
      <c r="L5461" s="444">
        <f t="shared" ca="1" si="189"/>
        <v>-5689517040725797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25">
      <c r="G5462" s="459"/>
      <c r="H5462" s="459">
        <v>5455</v>
      </c>
      <c r="I5462" s="444">
        <f t="shared" ca="1" si="190"/>
        <v>-5689517040725797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-23706321003024.152</v>
      </c>
      <c r="L5462" s="444">
        <f t="shared" ca="1" si="189"/>
        <v>-5713223361728821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25">
      <c r="G5463" s="459"/>
      <c r="H5463" s="459">
        <v>5456</v>
      </c>
      <c r="I5463" s="444">
        <f t="shared" ca="1" si="190"/>
        <v>-5713223361728821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-23805097340536.754</v>
      </c>
      <c r="L5463" s="444">
        <f t="shared" ca="1" si="189"/>
        <v>-5737028459069358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25">
      <c r="G5464" s="459"/>
      <c r="H5464" s="459">
        <v>5457</v>
      </c>
      <c r="I5464" s="444">
        <f t="shared" ca="1" si="190"/>
        <v>-5737028459069358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-23904285246122.324</v>
      </c>
      <c r="L5464" s="444">
        <f t="shared" ca="1" si="189"/>
        <v>-5760932744315480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25">
      <c r="G5465" s="459"/>
      <c r="H5465" s="459">
        <v>5458</v>
      </c>
      <c r="I5465" s="444">
        <f t="shared" ca="1" si="190"/>
        <v>-5760932744315480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-24003886434647.832</v>
      </c>
      <c r="L5465" s="444">
        <f t="shared" ca="1" si="189"/>
        <v>-5784936630750128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25">
      <c r="G5466" s="459"/>
      <c r="H5466" s="459">
        <v>5459</v>
      </c>
      <c r="I5466" s="444">
        <f t="shared" ca="1" si="190"/>
        <v>-5784936630750128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-24103902628125.531</v>
      </c>
      <c r="L5466" s="444">
        <f t="shared" ca="1" si="189"/>
        <v>-5809040533378254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25">
      <c r="G5467" s="459"/>
      <c r="H5467" s="459">
        <v>5460</v>
      </c>
      <c r="I5467" s="444">
        <f t="shared" ca="1" si="190"/>
        <v>-5809040533378254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-24204335555742.727</v>
      </c>
      <c r="L5467" s="444">
        <f t="shared" ca="1" si="189"/>
        <v>-5833244868933997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25">
      <c r="G5468" s="459"/>
      <c r="H5468" s="459">
        <v>5461</v>
      </c>
      <c r="I5468" s="444">
        <f t="shared" ca="1" si="190"/>
        <v>-5833244868933997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-24305186953891.652</v>
      </c>
      <c r="L5468" s="444">
        <f t="shared" ca="1" si="189"/>
        <v>-5857550055887889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25">
      <c r="G5469" s="459"/>
      <c r="H5469" s="459">
        <v>5462</v>
      </c>
      <c r="I5469" s="444">
        <f t="shared" ca="1" si="190"/>
        <v>-5857550055887889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-24406458566199.539</v>
      </c>
      <c r="L5469" s="444">
        <f t="shared" ca="1" si="189"/>
        <v>-5881956514454089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25">
      <c r="G5470" s="459"/>
      <c r="H5470" s="459">
        <v>5463</v>
      </c>
      <c r="I5470" s="444">
        <f t="shared" ca="1" si="190"/>
        <v>-5881956514454089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-24508152143558.703</v>
      </c>
      <c r="L5470" s="444">
        <f t="shared" ca="1" si="189"/>
        <v>-5906464666597648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25">
      <c r="G5471" s="459"/>
      <c r="H5471" s="459">
        <v>5464</v>
      </c>
      <c r="I5471" s="444">
        <f t="shared" ca="1" si="190"/>
        <v>-5906464666597648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-24610269444156.867</v>
      </c>
      <c r="L5471" s="444">
        <f t="shared" ca="1" si="189"/>
        <v>-5931074936041805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25">
      <c r="G5472" s="459"/>
      <c r="H5472" s="459">
        <v>5465</v>
      </c>
      <c r="I5472" s="444">
        <f t="shared" ca="1" si="190"/>
        <v>-5931074936041805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-24712812233507.52</v>
      </c>
      <c r="L5472" s="444">
        <f t="shared" ca="1" si="189"/>
        <v>-5955787748275313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25">
      <c r="G5473" s="459"/>
      <c r="H5473" s="459">
        <v>5466</v>
      </c>
      <c r="I5473" s="444">
        <f t="shared" ca="1" si="190"/>
        <v>-5955787748275313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-24815782284480.469</v>
      </c>
      <c r="L5473" s="444">
        <f t="shared" ca="1" si="189"/>
        <v>-5980603530559793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25">
      <c r="G5474" s="459"/>
      <c r="H5474" s="459">
        <v>5467</v>
      </c>
      <c r="I5474" s="444">
        <f t="shared" ca="1" si="190"/>
        <v>-5980603530559793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-24919181377332.469</v>
      </c>
      <c r="L5474" s="444">
        <f t="shared" ca="1" si="189"/>
        <v>-6005522711937125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25">
      <c r="G5475" s="459"/>
      <c r="H5475" s="459">
        <v>5468</v>
      </c>
      <c r="I5475" s="444">
        <f t="shared" ca="1" si="190"/>
        <v>-6005522711937125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-25023011299738.02</v>
      </c>
      <c r="L5475" s="444">
        <f t="shared" ca="1" si="189"/>
        <v>-6030545723236863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25">
      <c r="G5476" s="459"/>
      <c r="H5476" s="459">
        <v>5469</v>
      </c>
      <c r="I5476" s="444">
        <f t="shared" ca="1" si="190"/>
        <v>-6030545723236863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-25127273846820.262</v>
      </c>
      <c r="L5476" s="444">
        <f t="shared" ca="1" si="189"/>
        <v>-6055672997083683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25">
      <c r="G5477" s="459"/>
      <c r="H5477" s="459">
        <v>5470</v>
      </c>
      <c r="I5477" s="444">
        <f t="shared" ca="1" si="190"/>
        <v>-6055672997083683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-25231970821182.012</v>
      </c>
      <c r="L5477" s="444">
        <f t="shared" ca="1" si="189"/>
        <v>-6080904967904865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25">
      <c r="G5478" s="459"/>
      <c r="H5478" s="459">
        <v>5471</v>
      </c>
      <c r="I5478" s="444">
        <f t="shared" ca="1" si="190"/>
        <v>-6080904967904865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-25337104032936.938</v>
      </c>
      <c r="L5478" s="444">
        <f t="shared" ca="1" si="189"/>
        <v>-6106242071937802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25">
      <c r="G5479" s="459"/>
      <c r="H5479" s="459">
        <v>5472</v>
      </c>
      <c r="I5479" s="444">
        <f t="shared" ca="1" si="190"/>
        <v>-6106242071937802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-25442675299740.84</v>
      </c>
      <c r="L5479" s="444">
        <f t="shared" ca="1" si="189"/>
        <v>-6131684747237543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25">
      <c r="G5480" s="459"/>
      <c r="H5480" s="459">
        <v>5473</v>
      </c>
      <c r="I5480" s="444">
        <f t="shared" ca="1" si="190"/>
        <v>-6131684747237543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-25548686446823.094</v>
      </c>
      <c r="L5480" s="444">
        <f t="shared" ca="1" si="189"/>
        <v>-6157233433684366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25">
      <c r="G5481" s="459"/>
      <c r="H5481" s="459">
        <v>5474</v>
      </c>
      <c r="I5481" s="444">
        <f t="shared" ca="1" si="190"/>
        <v>-6157233433684366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-25655139307018.191</v>
      </c>
      <c r="L5481" s="444">
        <f t="shared" ca="1" si="189"/>
        <v>-6182888572991384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25">
      <c r="G5482" s="459"/>
      <c r="H5482" s="459">
        <v>5475</v>
      </c>
      <c r="I5482" s="444">
        <f t="shared" ca="1" si="190"/>
        <v>-6182888572991384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-25762035720797.434</v>
      </c>
      <c r="L5482" s="444">
        <f t="shared" ca="1" si="189"/>
        <v>-6208650608712181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25">
      <c r="G5483" s="459"/>
      <c r="H5483" s="459">
        <v>5476</v>
      </c>
      <c r="I5483" s="444">
        <f t="shared" ca="1" si="190"/>
        <v>-6208650608712181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-25869377536300.754</v>
      </c>
      <c r="L5483" s="444">
        <f t="shared" ca="1" si="189"/>
        <v>-6234519986248482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25">
      <c r="G5484" s="459"/>
      <c r="H5484" s="459">
        <v>5477</v>
      </c>
      <c r="I5484" s="444">
        <f t="shared" ca="1" si="190"/>
        <v>-6234519986248482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-25977166609368.676</v>
      </c>
      <c r="L5484" s="444">
        <f t="shared" ca="1" si="189"/>
        <v>-6260497152857851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25">
      <c r="G5485" s="459"/>
      <c r="H5485" s="459">
        <v>5478</v>
      </c>
      <c r="I5485" s="444">
        <f t="shared" ca="1" si="190"/>
        <v>-6260497152857851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-26085404803574.379</v>
      </c>
      <c r="L5485" s="444">
        <f t="shared" ca="1" si="189"/>
        <v>-6286582557661425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25">
      <c r="G5486" s="459"/>
      <c r="H5486" s="459">
        <v>5479</v>
      </c>
      <c r="I5486" s="444">
        <f t="shared" ca="1" si="190"/>
        <v>-6286582557661425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-26194093990255.938</v>
      </c>
      <c r="L5486" s="444">
        <f t="shared" ca="1" si="189"/>
        <v>-6312776651651681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25">
      <c r="G5487" s="459"/>
      <c r="H5487" s="459">
        <v>5480</v>
      </c>
      <c r="I5487" s="444">
        <f t="shared" ca="1" si="190"/>
        <v>-6312776651651681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-26303236048548.672</v>
      </c>
      <c r="L5487" s="444">
        <f t="shared" ca="1" si="189"/>
        <v>-6339079887700230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25">
      <c r="G5488" s="459"/>
      <c r="H5488" s="459">
        <v>5481</v>
      </c>
      <c r="I5488" s="444">
        <f t="shared" ca="1" si="190"/>
        <v>-6339079887700230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-26412832865417.625</v>
      </c>
      <c r="L5488" s="444">
        <f t="shared" ca="1" si="189"/>
        <v>-6365492720565648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25">
      <c r="G5489" s="459"/>
      <c r="H5489" s="459">
        <v>5482</v>
      </c>
      <c r="I5489" s="444">
        <f t="shared" ca="1" si="190"/>
        <v>-6365492720565648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-26522886335690.199</v>
      </c>
      <c r="L5489" s="444">
        <f t="shared" ca="1" si="189"/>
        <v>-6392015606901338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25">
      <c r="G5490" s="459"/>
      <c r="H5490" s="459">
        <v>5483</v>
      </c>
      <c r="I5490" s="444">
        <f t="shared" ca="1" si="190"/>
        <v>-6392015606901338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-26633398362088.906</v>
      </c>
      <c r="L5490" s="444">
        <f t="shared" ca="1" si="189"/>
        <v>-6418649005263427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25">
      <c r="G5491" s="459"/>
      <c r="H5491" s="459">
        <v>5484</v>
      </c>
      <c r="I5491" s="444">
        <f t="shared" ca="1" si="190"/>
        <v>-6418649005263427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-26744370855264.277</v>
      </c>
      <c r="L5491" s="444">
        <f t="shared" ca="1" si="189"/>
        <v>-6445393376118691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25">
      <c r="G5492" s="459"/>
      <c r="H5492" s="459">
        <v>5485</v>
      </c>
      <c r="I5492" s="444">
        <f t="shared" ca="1" si="190"/>
        <v>-6445393376118691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-26855805733827.879</v>
      </c>
      <c r="L5492" s="444">
        <f t="shared" ca="1" si="189"/>
        <v>-6472249181852519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25">
      <c r="G5493" s="459"/>
      <c r="H5493" s="459">
        <v>5486</v>
      </c>
      <c r="I5493" s="444">
        <f t="shared" ca="1" si="190"/>
        <v>-6472249181852519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-26967704924385.496</v>
      </c>
      <c r="L5493" s="444">
        <f t="shared" ca="1" si="189"/>
        <v>-6499216886776904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25">
      <c r="G5494" s="459"/>
      <c r="H5494" s="459">
        <v>5487</v>
      </c>
      <c r="I5494" s="444">
        <f t="shared" ca="1" si="190"/>
        <v>-6499216886776904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-27080070361570.434</v>
      </c>
      <c r="L5494" s="444">
        <f t="shared" ca="1" si="189"/>
        <v>-6526296957138474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25">
      <c r="G5495" s="459"/>
      <c r="H5495" s="459">
        <v>5488</v>
      </c>
      <c r="I5495" s="444">
        <f t="shared" ca="1" si="190"/>
        <v>-6526296957138474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-27192903988076.977</v>
      </c>
      <c r="L5495" s="444">
        <f t="shared" ca="1" si="189"/>
        <v>-6553489861126551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25">
      <c r="G5496" s="459"/>
      <c r="H5496" s="459">
        <v>5489</v>
      </c>
      <c r="I5496" s="444">
        <f t="shared" ca="1" si="190"/>
        <v>-6553489861126551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-27306207754693.961</v>
      </c>
      <c r="L5496" s="444">
        <f t="shared" ca="1" si="189"/>
        <v>-6580796068881245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25">
      <c r="G5497" s="459"/>
      <c r="H5497" s="459">
        <v>5490</v>
      </c>
      <c r="I5497" s="444">
        <f t="shared" ca="1" si="190"/>
        <v>-6580796068881245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-27419983620338.52</v>
      </c>
      <c r="L5497" s="444">
        <f t="shared" ca="1" si="189"/>
        <v>-6608216052501584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25">
      <c r="G5498" s="459"/>
      <c r="H5498" s="459">
        <v>5491</v>
      </c>
      <c r="I5498" s="444">
        <f t="shared" ca="1" si="190"/>
        <v>-6608216052501584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-27534233552089.934</v>
      </c>
      <c r="L5498" s="444">
        <f t="shared" ca="1" si="189"/>
        <v>-6635750286053674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25">
      <c r="G5499" s="459"/>
      <c r="H5499" s="459">
        <v>5492</v>
      </c>
      <c r="I5499" s="444">
        <f t="shared" ca="1" si="190"/>
        <v>-6635750286053674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-27648959525223.641</v>
      </c>
      <c r="L5499" s="444">
        <f t="shared" ca="1" si="189"/>
        <v>-6663399245578898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25">
      <c r="G5500" s="459"/>
      <c r="H5500" s="459">
        <v>5493</v>
      </c>
      <c r="I5500" s="444">
        <f t="shared" ca="1" si="190"/>
        <v>-6663399245578898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-27764163523245.406</v>
      </c>
      <c r="L5500" s="444">
        <f t="shared" ca="1" si="189"/>
        <v>-6691163409102143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25">
      <c r="G5501" s="459"/>
      <c r="H5501" s="459">
        <v>5494</v>
      </c>
      <c r="I5501" s="444">
        <f t="shared" ca="1" si="190"/>
        <v>-6691163409102143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-27879847537925.594</v>
      </c>
      <c r="L5501" s="444">
        <f t="shared" ca="1" si="189"/>
        <v>-6719043256640069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25">
      <c r="G5502" s="459"/>
      <c r="H5502" s="459">
        <v>5495</v>
      </c>
      <c r="I5502" s="444">
        <f t="shared" ca="1" si="190"/>
        <v>-6719043256640069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-27996013569333.621</v>
      </c>
      <c r="L5502" s="444">
        <f t="shared" ca="1" si="189"/>
        <v>-6747039270209403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25">
      <c r="G5503" s="459"/>
      <c r="H5503" s="459">
        <v>5496</v>
      </c>
      <c r="I5503" s="444">
        <f t="shared" ca="1" si="190"/>
        <v>-6747039270209403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-28112663625872.512</v>
      </c>
      <c r="L5503" s="444">
        <f t="shared" ca="1" si="189"/>
        <v>-6775151933835276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25">
      <c r="G5504" s="459"/>
      <c r="H5504" s="459">
        <v>5497</v>
      </c>
      <c r="I5504" s="444">
        <f t="shared" ca="1" si="190"/>
        <v>-6775151933835276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-28229799724313.648</v>
      </c>
      <c r="L5504" s="444">
        <f t="shared" ca="1" si="189"/>
        <v>-6803381733559590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25">
      <c r="G5505" s="459"/>
      <c r="H5505" s="459">
        <v>5498</v>
      </c>
      <c r="I5505" s="444">
        <f t="shared" ca="1" si="190"/>
        <v>-6803381733559590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-28347423889831.625</v>
      </c>
      <c r="L5505" s="444">
        <f t="shared" ca="1" si="189"/>
        <v>-6831729157449422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25">
      <c r="G5506" s="459"/>
      <c r="H5506" s="459">
        <v>5499</v>
      </c>
      <c r="I5506" s="444">
        <f t="shared" ca="1" si="190"/>
        <v>-6831729157449422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-28465538156039.258</v>
      </c>
      <c r="L5506" s="444">
        <f t="shared" ca="1" si="189"/>
        <v>-6860194695605461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25">
      <c r="G5507" s="459"/>
      <c r="H5507" s="459">
        <v>5500</v>
      </c>
      <c r="I5507" s="444">
        <f t="shared" ca="1" si="190"/>
        <v>-6860194695605461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-28584144565022.754</v>
      </c>
      <c r="L5507" s="444">
        <f t="shared" ca="1" si="189"/>
        <v>-6888778840170484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25">
      <c r="G5508" s="459"/>
      <c r="H5508" s="459">
        <v>5501</v>
      </c>
      <c r="I5508" s="444">
        <f t="shared" ca="1" si="190"/>
        <v>-6888778840170484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-28703245167377.016</v>
      </c>
      <c r="L5508" s="444">
        <f t="shared" ca="1" si="189"/>
        <v>-6917482085337861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25">
      <c r="G5509" s="459"/>
      <c r="H5509" s="459">
        <v>5502</v>
      </c>
      <c r="I5509" s="444">
        <f t="shared" ca="1" si="190"/>
        <v>-6917482085337861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-28822842022241.086</v>
      </c>
      <c r="L5509" s="444">
        <f t="shared" ca="1" si="189"/>
        <v>-6946304927360102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25">
      <c r="G5510" s="459"/>
      <c r="H5510" s="459">
        <v>5503</v>
      </c>
      <c r="I5510" s="444">
        <f t="shared" ca="1" si="190"/>
        <v>-6946304927360102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-28942937197333.758</v>
      </c>
      <c r="L5510" s="444">
        <f t="shared" ca="1" si="189"/>
        <v>-6975247864557436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25">
      <c r="G5511" s="459"/>
      <c r="H5511" s="459">
        <v>5504</v>
      </c>
      <c r="I5511" s="444">
        <f t="shared" ca="1" si="190"/>
        <v>-6975247864557436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-29063532768989.316</v>
      </c>
      <c r="L5511" s="444">
        <f t="shared" ca="1" si="189"/>
        <v>-7004311397326425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25">
      <c r="G5512" s="459"/>
      <c r="H5512" s="459">
        <v>5505</v>
      </c>
      <c r="I5512" s="444">
        <f t="shared" ca="1" si="190"/>
        <v>-7004311397326425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-29184630822193.438</v>
      </c>
      <c r="L5512" s="444">
        <f t="shared" ca="1" si="189"/>
        <v>-7033496028148618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25">
      <c r="G5513" s="459"/>
      <c r="H5513" s="459">
        <v>5506</v>
      </c>
      <c r="I5513" s="444">
        <f t="shared" ca="1" si="190"/>
        <v>-7033496028148618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-29306233450619.242</v>
      </c>
      <c r="L5513" s="444">
        <f t="shared" ca="1" si="189"/>
        <v>-7062802261599237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25">
      <c r="G5514" s="459"/>
      <c r="H5514" s="459">
        <v>5507</v>
      </c>
      <c r="I5514" s="444">
        <f t="shared" ca="1" si="190"/>
        <v>-7062802261599237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-29428342756663.492</v>
      </c>
      <c r="L5514" s="444">
        <f t="shared" ca="1" si="189"/>
        <v>-7092230604355900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25">
      <c r="G5515" s="459"/>
      <c r="H5515" s="459">
        <v>5508</v>
      </c>
      <c r="I5515" s="444">
        <f t="shared" ca="1" si="190"/>
        <v>-7092230604355900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-29550960851482.918</v>
      </c>
      <c r="L5515" s="444">
        <f t="shared" ca="1" si="189"/>
        <v>-7121781565207383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25">
      <c r="G5516" s="459"/>
      <c r="H5516" s="459">
        <v>5509</v>
      </c>
      <c r="I5516" s="444">
        <f t="shared" ca="1" si="190"/>
        <v>-7121781565207383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-29674089855030.762</v>
      </c>
      <c r="L5516" s="444">
        <f t="shared" ca="1" si="189"/>
        <v>-7151455655062414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25">
      <c r="G5517" s="459"/>
      <c r="H5517" s="459">
        <v>5510</v>
      </c>
      <c r="I5517" s="444">
        <f t="shared" ca="1" si="190"/>
        <v>-7151455655062414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-29797731896093.391</v>
      </c>
      <c r="L5517" s="444">
        <f t="shared" ca="1" si="189"/>
        <v>-7181253386958507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25">
      <c r="G5518" s="459"/>
      <c r="H5518" s="459">
        <v>5511</v>
      </c>
      <c r="I5518" s="444">
        <f t="shared" ca="1" si="190"/>
        <v>-7181253386958507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-29921889112327.113</v>
      </c>
      <c r="L5518" s="444">
        <f t="shared" ca="1" si="189"/>
        <v>-7211175276070834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25">
      <c r="G5519" s="459"/>
      <c r="H5519" s="459">
        <v>5512</v>
      </c>
      <c r="I5519" s="444">
        <f t="shared" ca="1" si="190"/>
        <v>-7211175276070834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-30046563650295.145</v>
      </c>
      <c r="L5519" s="444">
        <f t="shared" ca="1" si="189"/>
        <v>-7241221839721129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25">
      <c r="G5520" s="459"/>
      <c r="H5520" s="459">
        <v>5513</v>
      </c>
      <c r="I5520" s="444">
        <f t="shared" ca="1" si="190"/>
        <v>-7241221839721129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-30171757665504.699</v>
      </c>
      <c r="L5520" s="444">
        <f t="shared" ca="1" si="189"/>
        <v>-7271393597386634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25">
      <c r="G5521" s="459"/>
      <c r="H5521" s="459">
        <v>5514</v>
      </c>
      <c r="I5521" s="444">
        <f t="shared" ca="1" si="190"/>
        <v>-7271393597386634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-30297473322444.313</v>
      </c>
      <c r="L5521" s="444">
        <f t="shared" ca="1" si="189"/>
        <v>-7301691070709078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25">
      <c r="G5522" s="459"/>
      <c r="H5522" s="459">
        <v>5515</v>
      </c>
      <c r="I5522" s="444">
        <f t="shared" ca="1" si="190"/>
        <v>-7301691070709078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-30423712794621.152</v>
      </c>
      <c r="L5522" s="444">
        <f t="shared" ca="1" si="189"/>
        <v>-7332114783503699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25">
      <c r="G5523" s="459"/>
      <c r="H5523" s="459">
        <v>5516</v>
      </c>
      <c r="I5523" s="444">
        <f t="shared" ca="1" si="190"/>
        <v>-7332114783503699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-30550478264598.742</v>
      </c>
      <c r="L5523" s="444">
        <f t="shared" ca="1" si="189"/>
        <v>-7362665261768298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25">
      <c r="G5524" s="459"/>
      <c r="H5524" s="459">
        <v>5517</v>
      </c>
      <c r="I5524" s="444">
        <f t="shared" ca="1" si="190"/>
        <v>-7362665261768298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-30677771924034.578</v>
      </c>
      <c r="L5524" s="444">
        <f t="shared" ca="1" si="189"/>
        <v>-7393343033692333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25">
      <c r="G5525" s="459"/>
      <c r="H5525" s="459">
        <v>5518</v>
      </c>
      <c r="I5525" s="444">
        <f t="shared" ca="1" si="190"/>
        <v>-7393343033692333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-30805595973718.051</v>
      </c>
      <c r="L5525" s="444">
        <f t="shared" ca="1" si="189"/>
        <v>-7424148629666051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25">
      <c r="G5526" s="459"/>
      <c r="H5526" s="459">
        <v>5519</v>
      </c>
      <c r="I5526" s="444">
        <f t="shared" ca="1" si="190"/>
        <v>-7424148629666051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-30933952623608.543</v>
      </c>
      <c r="L5526" s="444">
        <f t="shared" ca="1" si="189"/>
        <v>-7455082582289660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25">
      <c r="G5527" s="459"/>
      <c r="H5527" s="459">
        <v>5520</v>
      </c>
      <c r="I5527" s="444">
        <f t="shared" ca="1" si="190"/>
        <v>-7455082582289660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-31062844092873.582</v>
      </c>
      <c r="L5527" s="444">
        <f t="shared" ca="1" si="189"/>
        <v>-7486145426382534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25">
      <c r="G5528" s="459"/>
      <c r="H5528" s="459">
        <v>5521</v>
      </c>
      <c r="I5528" s="444">
        <f t="shared" ca="1" si="190"/>
        <v>-7486145426382534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-31192272609927.23</v>
      </c>
      <c r="L5528" s="444">
        <f t="shared" ca="1" si="189"/>
        <v>-7517337698992461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25">
      <c r="G5529" s="459"/>
      <c r="H5529" s="459">
        <v>5522</v>
      </c>
      <c r="I5529" s="444">
        <f t="shared" ca="1" si="190"/>
        <v>-7517337698992461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-31322240412468.586</v>
      </c>
      <c r="L5529" s="444">
        <f t="shared" ca="1" si="189"/>
        <v>-7548659939404930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25">
      <c r="G5530" s="459"/>
      <c r="H5530" s="459">
        <v>5523</v>
      </c>
      <c r="I5530" s="444">
        <f t="shared" ca="1" si="190"/>
        <v>-7548659939404930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-31452749747520.543</v>
      </c>
      <c r="L5530" s="444">
        <f t="shared" ca="1" si="189"/>
        <v>-7580112689152451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25">
      <c r="G5531" s="459"/>
      <c r="H5531" s="459">
        <v>5524</v>
      </c>
      <c r="I5531" s="444">
        <f t="shared" ca="1" si="190"/>
        <v>-7580112689152451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-31583802871468.547</v>
      </c>
      <c r="L5531" s="444">
        <f t="shared" ca="1" si="189"/>
        <v>-7611696492023920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25">
      <c r="G5532" s="459"/>
      <c r="H5532" s="459">
        <v>5525</v>
      </c>
      <c r="I5532" s="444">
        <f t="shared" ca="1" si="190"/>
        <v>-7611696492023920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-31715402050099.66</v>
      </c>
      <c r="L5532" s="444">
        <f t="shared" ca="1" si="189"/>
        <v>-7643411894074020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25">
      <c r="G5533" s="459"/>
      <c r="H5533" s="459">
        <v>5526</v>
      </c>
      <c r="I5533" s="444">
        <f t="shared" ca="1" si="190"/>
        <v>-7643411894074020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-31847549558641.746</v>
      </c>
      <c r="L5533" s="444">
        <f t="shared" ca="1" si="189"/>
        <v>-7675259443632662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25">
      <c r="G5534" s="459"/>
      <c r="H5534" s="459">
        <v>5527</v>
      </c>
      <c r="I5534" s="444">
        <f t="shared" ca="1" si="190"/>
        <v>-7675259443632662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-31980247681802.758</v>
      </c>
      <c r="L5534" s="444">
        <f t="shared" ca="1" si="189"/>
        <v>-7707239691314465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25">
      <c r="G5535" s="459"/>
      <c r="H5535" s="459">
        <v>5528</v>
      </c>
      <c r="I5535" s="444">
        <f t="shared" ca="1" si="190"/>
        <v>-7707239691314465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-32113498713810.273</v>
      </c>
      <c r="L5535" s="444">
        <f t="shared" ca="1" si="189"/>
        <v>-7739353190028275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25">
      <c r="G5536" s="459"/>
      <c r="H5536" s="459">
        <v>5529</v>
      </c>
      <c r="I5536" s="444">
        <f t="shared" ca="1" si="190"/>
        <v>-7739353190028275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-32247304958451.145</v>
      </c>
      <c r="L5536" s="444">
        <f t="shared" ca="1" si="189"/>
        <v>-7771600494986726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25">
      <c r="G5537" s="459"/>
      <c r="H5537" s="459">
        <v>5530</v>
      </c>
      <c r="I5537" s="444">
        <f t="shared" ca="1" si="190"/>
        <v>-7771600494986726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-32381668729111.359</v>
      </c>
      <c r="L5537" s="444">
        <f t="shared" ca="1" si="189"/>
        <v>-7803982163715837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25">
      <c r="G5538" s="459"/>
      <c r="H5538" s="459">
        <v>5531</v>
      </c>
      <c r="I5538" s="444">
        <f t="shared" ca="1" si="190"/>
        <v>-7803982163715837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-32516592348815.992</v>
      </c>
      <c r="L5538" s="444">
        <f t="shared" ca="1" si="189"/>
        <v>-7836498756064653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25">
      <c r="G5539" s="459"/>
      <c r="H5539" s="459">
        <v>5532</v>
      </c>
      <c r="I5539" s="444">
        <f t="shared" ca="1" si="190"/>
        <v>-7836498756064653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-32652078150269.387</v>
      </c>
      <c r="L5539" s="444">
        <f t="shared" ca="1" si="189"/>
        <v>-7869150834214922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25">
      <c r="G5540" s="459"/>
      <c r="H5540" s="459">
        <v>5533</v>
      </c>
      <c r="I5540" s="444">
        <f t="shared" ca="1" si="190"/>
        <v>-7869150834214922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-32788128475895.504</v>
      </c>
      <c r="L5540" s="444">
        <f t="shared" ca="1" si="189"/>
        <v>-7901938962690818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25">
      <c r="G5541" s="459"/>
      <c r="H5541" s="459">
        <v>5534</v>
      </c>
      <c r="I5541" s="444">
        <f t="shared" ca="1" si="190"/>
        <v>-7901938962690818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-32924745677878.406</v>
      </c>
      <c r="L5541" s="444">
        <f t="shared" ca="1" si="189"/>
        <v>-7934863708368696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25">
      <c r="G5542" s="459"/>
      <c r="H5542" s="459">
        <v>5535</v>
      </c>
      <c r="I5542" s="444">
        <f t="shared" ca="1" si="190"/>
        <v>-7934863708368696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-33061932118202.898</v>
      </c>
      <c r="L5542" s="444">
        <f t="shared" ca="1" si="189"/>
        <v>-7967925640486899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25">
      <c r="G5543" s="459"/>
      <c r="H5543" s="459">
        <v>5536</v>
      </c>
      <c r="I5543" s="444">
        <f t="shared" ca="1" si="190"/>
        <v>-7967925640486899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-33199690168695.41</v>
      </c>
      <c r="L5543" s="444">
        <f t="shared" ca="1" si="189"/>
        <v>-8001125330655594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25">
      <c r="G5544" s="459"/>
      <c r="H5544" s="459">
        <v>5537</v>
      </c>
      <c r="I5544" s="444">
        <f t="shared" ca="1" si="190"/>
        <v>-8001125330655594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-33338022211064.98</v>
      </c>
      <c r="L5544" s="444">
        <f t="shared" ca="1" si="189"/>
        <v>-8034463352866659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25">
      <c r="G5545" s="459"/>
      <c r="H5545" s="459">
        <v>5538</v>
      </c>
      <c r="I5545" s="444">
        <f t="shared" ca="1" si="190"/>
        <v>-8034463352866659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-33476930636944.41</v>
      </c>
      <c r="L5545" s="444">
        <f t="shared" ca="1" si="189"/>
        <v>-8067940283503603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25">
      <c r="G5546" s="459"/>
      <c r="H5546" s="459">
        <v>5539</v>
      </c>
      <c r="I5546" s="444">
        <f t="shared" ca="1" si="190"/>
        <v>-8067940283503603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-33616417847931.684</v>
      </c>
      <c r="L5546" s="444">
        <f t="shared" ca="1" si="189"/>
        <v>-8101556701351535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25">
      <c r="G5547" s="459"/>
      <c r="H5547" s="459">
        <v>5540</v>
      </c>
      <c r="I5547" s="444">
        <f t="shared" ca="1" si="190"/>
        <v>-8101556701351535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-33756486255631.395</v>
      </c>
      <c r="L5547" s="444">
        <f t="shared" ca="1" si="189"/>
        <v>-8135313187607166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25">
      <c r="G5548" s="459"/>
      <c r="H5548" s="459">
        <v>5541</v>
      </c>
      <c r="I5548" s="444">
        <f t="shared" ca="1" si="190"/>
        <v>-8135313187607166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-33897138281696.523</v>
      </c>
      <c r="L5548" s="444">
        <f t="shared" ca="1" si="189"/>
        <v>-8169210325888863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25">
      <c r="G5549" s="459"/>
      <c r="H5549" s="459">
        <v>5542</v>
      </c>
      <c r="I5549" s="444">
        <f t="shared" ca="1" si="190"/>
        <v>-8169210325888863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-34038376357870.258</v>
      </c>
      <c r="L5549" s="444">
        <f t="shared" ca="1" si="189"/>
        <v>-8203248702246733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25">
      <c r="G5550" s="459"/>
      <c r="H5550" s="459">
        <v>5543</v>
      </c>
      <c r="I5550" s="444">
        <f t="shared" ca="1" si="190"/>
        <v>-8203248702246733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-34180202926028.059</v>
      </c>
      <c r="L5550" s="444">
        <f t="shared" ca="1" si="189"/>
        <v>-8237428905172761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25">
      <c r="G5551" s="459"/>
      <c r="H5551" s="459">
        <v>5544</v>
      </c>
      <c r="I5551" s="444">
        <f t="shared" ca="1" si="190"/>
        <v>-8237428905172761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-34322620438219.836</v>
      </c>
      <c r="L5551" s="444">
        <f t="shared" ca="1" si="189"/>
        <v>-8271751525610981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25">
      <c r="G5552" s="459"/>
      <c r="H5552" s="459">
        <v>5545</v>
      </c>
      <c r="I5552" s="444">
        <f t="shared" ca="1" si="190"/>
        <v>-8271751525610981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-34465631356712.418</v>
      </c>
      <c r="L5552" s="444">
        <f t="shared" ca="1" si="189"/>
        <v>-8306217156967693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25">
      <c r="G5553" s="459"/>
      <c r="H5553" s="459">
        <v>5546</v>
      </c>
      <c r="I5553" s="444">
        <f t="shared" ca="1" si="190"/>
        <v>-8306217156967693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-34609238154032.051</v>
      </c>
      <c r="L5553" s="444">
        <f t="shared" ca="1" si="189"/>
        <v>-8340826395121725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25">
      <c r="G5554" s="459"/>
      <c r="H5554" s="459">
        <v>5547</v>
      </c>
      <c r="I5554" s="444">
        <f t="shared" ca="1" si="190"/>
        <v>-8340826395121725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-34753443313007.191</v>
      </c>
      <c r="L5554" s="444">
        <f t="shared" ca="1" si="189"/>
        <v>-8375579838434732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25">
      <c r="G5555" s="459"/>
      <c r="H5555" s="459">
        <v>5548</v>
      </c>
      <c r="I5555" s="444">
        <f t="shared" ca="1" si="190"/>
        <v>-8375579838434732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-34898249326811.379</v>
      </c>
      <c r="L5555" s="444">
        <f t="shared" ca="1" si="189"/>
        <v>-8410478087761543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25">
      <c r="G5556" s="459"/>
      <c r="H5556" s="459">
        <v>5549</v>
      </c>
      <c r="I5556" s="444">
        <f t="shared" ca="1" si="190"/>
        <v>-8410478087761543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-35043658699006.43</v>
      </c>
      <c r="L5556" s="444">
        <f t="shared" ca="1" si="189"/>
        <v>-8445521746460549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25">
      <c r="G5557" s="459"/>
      <c r="H5557" s="459">
        <v>5550</v>
      </c>
      <c r="I5557" s="444">
        <f t="shared" ca="1" si="190"/>
        <v>-8445521746460549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-35189673943585.617</v>
      </c>
      <c r="L5557" s="444">
        <f t="shared" ca="1" si="189"/>
        <v>-8480711420404135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25">
      <c r="G5558" s="459"/>
      <c r="H5558" s="459">
        <v>5551</v>
      </c>
      <c r="I5558" s="444">
        <f t="shared" ca="1" si="190"/>
        <v>-8480711420404135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-35336297585017.227</v>
      </c>
      <c r="L5558" s="444">
        <f t="shared" ca="1" si="189"/>
        <v>-8516047717989152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25">
      <c r="G5559" s="459"/>
      <c r="H5559" s="459">
        <v>5552</v>
      </c>
      <c r="I5559" s="444">
        <f t="shared" ca="1" si="190"/>
        <v>-8516047717989152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-35483532158288.125</v>
      </c>
      <c r="L5559" s="444">
        <f t="shared" ca="1" si="189"/>
        <v>-8551531250147440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25">
      <c r="G5560" s="459"/>
      <c r="H5560" s="459">
        <v>5553</v>
      </c>
      <c r="I5560" s="444">
        <f t="shared" ca="1" si="190"/>
        <v>-8551531250147440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-35631380208947.664</v>
      </c>
      <c r="L5560" s="444">
        <f t="shared" ca="1" si="189"/>
        <v>-8587162630356388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25">
      <c r="G5561" s="459"/>
      <c r="H5561" s="459">
        <v>5554</v>
      </c>
      <c r="I5561" s="444">
        <f t="shared" ca="1" si="190"/>
        <v>-8587162630356388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-35779844293151.617</v>
      </c>
      <c r="L5561" s="444">
        <f t="shared" ca="1" si="189"/>
        <v>-8622942474649540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25">
      <c r="G5562" s="459"/>
      <c r="H5562" s="459">
        <v>5555</v>
      </c>
      <c r="I5562" s="444">
        <f t="shared" ca="1" si="190"/>
        <v>-8622942474649540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-35928926977706.414</v>
      </c>
      <c r="L5562" s="444">
        <f t="shared" ca="1" si="189"/>
        <v>-8658871401627246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25">
      <c r="G5563" s="459"/>
      <c r="H5563" s="459">
        <v>5556</v>
      </c>
      <c r="I5563" s="444">
        <f t="shared" ca="1" si="190"/>
        <v>-8658871401627246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-36078630840113.523</v>
      </c>
      <c r="L5563" s="444">
        <f t="shared" ca="1" si="189"/>
        <v>-8694950032467360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25">
      <c r="G5564" s="459"/>
      <c r="H5564" s="459">
        <v>5557</v>
      </c>
      <c r="I5564" s="444">
        <f t="shared" ca="1" si="190"/>
        <v>-8694950032467360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-36228958468614</v>
      </c>
      <c r="L5564" s="444">
        <f t="shared" ca="1" si="189"/>
        <v>-8731178990935974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25">
      <c r="G5565" s="459"/>
      <c r="H5565" s="459">
        <v>5558</v>
      </c>
      <c r="I5565" s="444">
        <f t="shared" ca="1" si="190"/>
        <v>-8731178990935974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-36379912462233.227</v>
      </c>
      <c r="L5565" s="444">
        <f t="shared" ca="1" si="189"/>
        <v>-8767558903398207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25">
      <c r="G5566" s="459"/>
      <c r="H5566" s="459">
        <v>5559</v>
      </c>
      <c r="I5566" s="444">
        <f t="shared" ca="1" si="190"/>
        <v>-8767558903398207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-36531495430825.859</v>
      </c>
      <c r="L5566" s="444">
        <f t="shared" ca="1" si="189"/>
        <v>-8804090398829033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25">
      <c r="G5567" s="459"/>
      <c r="H5567" s="459">
        <v>5560</v>
      </c>
      <c r="I5567" s="444">
        <f t="shared" ca="1" si="190"/>
        <v>-8804090398829033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-36683709995120.977</v>
      </c>
      <c r="L5567" s="444">
        <f t="shared" ca="1" si="189"/>
        <v>-8840774108824154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25">
      <c r="G5568" s="459"/>
      <c r="H5568" s="459">
        <v>5561</v>
      </c>
      <c r="I5568" s="444">
        <f t="shared" ca="1" si="190"/>
        <v>-8840774108824154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-36836558786767.305</v>
      </c>
      <c r="L5568" s="444">
        <f t="shared" ca="1" si="189"/>
        <v>-8877610667610921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25">
      <c r="G5569" s="459"/>
      <c r="H5569" s="459">
        <v>5562</v>
      </c>
      <c r="I5569" s="444">
        <f t="shared" ca="1" si="190"/>
        <v>-8877610667610921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-36990044448378.836</v>
      </c>
      <c r="L5569" s="444">
        <f t="shared" ca="1" si="189"/>
        <v>-8914600712059300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25">
      <c r="G5570" s="459"/>
      <c r="H5570" s="459">
        <v>5563</v>
      </c>
      <c r="I5570" s="444">
        <f t="shared" ca="1" si="190"/>
        <v>-8914600712059300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-37144169633580.414</v>
      </c>
      <c r="L5570" s="444">
        <f t="shared" ca="1" si="189"/>
        <v>-8951744881692880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25">
      <c r="G5571" s="459"/>
      <c r="H5571" s="459">
        <v>5564</v>
      </c>
      <c r="I5571" s="444">
        <f t="shared" ca="1" si="190"/>
        <v>-8951744881692880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-37298937007053.664</v>
      </c>
      <c r="L5571" s="444">
        <f t="shared" ca="1" si="189"/>
        <v>-8989043818699934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25">
      <c r="G5572" s="459"/>
      <c r="H5572" s="459">
        <v>5565</v>
      </c>
      <c r="I5572" s="444">
        <f t="shared" ca="1" si="190"/>
        <v>-8989043818699934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-37454349244583.055</v>
      </c>
      <c r="L5572" s="444">
        <f t="shared" ca="1" si="189"/>
        <v>-9026498167944518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25">
      <c r="G5573" s="459"/>
      <c r="H5573" s="459">
        <v>5566</v>
      </c>
      <c r="I5573" s="444">
        <f t="shared" ca="1" si="190"/>
        <v>-9026498167944518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-37610409033102.156</v>
      </c>
      <c r="L5573" s="444">
        <f t="shared" ca="1" si="189"/>
        <v>-9064108576977620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25">
      <c r="G5574" s="459"/>
      <c r="H5574" s="459">
        <v>5567</v>
      </c>
      <c r="I5574" s="444">
        <f t="shared" ca="1" si="190"/>
        <v>-9064108576977620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-37767119070740.086</v>
      </c>
      <c r="L5574" s="444">
        <f t="shared" ca="1" si="189"/>
        <v>-9101875696048360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25">
      <c r="G5575" s="459"/>
      <c r="H5575" s="459">
        <v>5568</v>
      </c>
      <c r="I5575" s="444">
        <f t="shared" ca="1" si="190"/>
        <v>-9101875696048360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-37924482066868.164</v>
      </c>
      <c r="L5575" s="444">
        <f t="shared" ca="1" si="189"/>
        <v>-9139800178115228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25">
      <c r="G5576" s="459"/>
      <c r="H5576" s="459">
        <v>5569</v>
      </c>
      <c r="I5576" s="444">
        <f t="shared" ca="1" si="190"/>
        <v>-9139800178115228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-38082500742146.781</v>
      </c>
      <c r="L5576" s="444">
        <f t="shared" ca="1" si="189"/>
        <v>-9177882678857374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25">
      <c r="G5577" s="459"/>
      <c r="H5577" s="459">
        <v>5570</v>
      </c>
      <c r="I5577" s="444">
        <f t="shared" ca="1" si="190"/>
        <v>-9177882678857374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-38241177828572.391</v>
      </c>
      <c r="L5577" s="444">
        <f t="shared" ca="1" si="189"/>
        <v>-9216123856685946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25">
      <c r="G5578" s="459"/>
      <c r="H5578" s="459">
        <v>5571</v>
      </c>
      <c r="I5578" s="444">
        <f t="shared" ca="1" si="190"/>
        <v>-9216123856685946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-38400516069524.773</v>
      </c>
      <c r="L5578" s="444">
        <f t="shared" ca="1" si="189"/>
        <v>-9254524372755470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25">
      <c r="G5579" s="459"/>
      <c r="H5579" s="459">
        <v>5572</v>
      </c>
      <c r="I5579" s="444">
        <f t="shared" ca="1" si="190"/>
        <v>-9254524372755470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-38560518219814.461</v>
      </c>
      <c r="L5579" s="444">
        <f t="shared" ca="1" si="189"/>
        <v>-9293084890975284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25">
      <c r="G5580" s="459"/>
      <c r="H5580" s="459">
        <v>5573</v>
      </c>
      <c r="I5580" s="444">
        <f t="shared" ca="1" si="190"/>
        <v>-9293084890975284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-38721187045730.352</v>
      </c>
      <c r="L5580" s="444">
        <f t="shared" ca="1" si="189"/>
        <v>-9331806078021014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25">
      <c r="G5581" s="459"/>
      <c r="H5581" s="459">
        <v>5574</v>
      </c>
      <c r="I5581" s="444">
        <f t="shared" ca="1" si="190"/>
        <v>-9331806078021014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-38882525325087.555</v>
      </c>
      <c r="L5581" s="444">
        <f t="shared" ca="1" si="189"/>
        <v>-9370688603346102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25">
      <c r="G5582" s="459"/>
      <c r="H5582" s="459">
        <v>5575</v>
      </c>
      <c r="I5582" s="444">
        <f t="shared" ca="1" si="190"/>
        <v>-9370688603346102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-39044535847275.422</v>
      </c>
      <c r="L5582" s="444">
        <f t="shared" ca="1" si="189"/>
        <v>-9409733139193378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25">
      <c r="G5583" s="459"/>
      <c r="H5583" s="459">
        <v>5576</v>
      </c>
      <c r="I5583" s="444">
        <f t="shared" ca="1" si="190"/>
        <v>-9409733139193378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-39207221413305.742</v>
      </c>
      <c r="L5583" s="444">
        <f t="shared" ca="1" si="189"/>
        <v>-9448940360606684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25">
      <c r="G5584" s="459"/>
      <c r="H5584" s="459">
        <v>5577</v>
      </c>
      <c r="I5584" s="444">
        <f t="shared" ca="1" si="190"/>
        <v>-9448940360606684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-39370584835861.18</v>
      </c>
      <c r="L5584" s="444">
        <f t="shared" ca="1" si="189"/>
        <v>-9488310945442546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25">
      <c r="G5585" s="459"/>
      <c r="H5585" s="459">
        <v>5578</v>
      </c>
      <c r="I5585" s="444">
        <f t="shared" ca="1" si="190"/>
        <v>-9488310945442546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-39534628939343.938</v>
      </c>
      <c r="L5585" s="444">
        <f t="shared" ca="1" si="189"/>
        <v>-9527845574381890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25">
      <c r="G5586" s="459"/>
      <c r="H5586" s="459">
        <v>5579</v>
      </c>
      <c r="I5586" s="444">
        <f t="shared" ca="1" si="190"/>
        <v>-9527845574381890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-39699356559924.539</v>
      </c>
      <c r="L5586" s="444">
        <f t="shared" ca="1" si="189"/>
        <v>-9567544930941814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25">
      <c r="G5587" s="459"/>
      <c r="H5587" s="459">
        <v>5580</v>
      </c>
      <c r="I5587" s="444">
        <f t="shared" ca="1" si="190"/>
        <v>-9567544930941814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-39864770545590.891</v>
      </c>
      <c r="L5587" s="444">
        <f t="shared" ca="1" si="189"/>
        <v>-9607409701487404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25">
      <c r="G5588" s="459"/>
      <c r="H5588" s="459">
        <v>5581</v>
      </c>
      <c r="I5588" s="444">
        <f t="shared" ca="1" si="190"/>
        <v>-9607409701487404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-40030873756197.516</v>
      </c>
      <c r="L5588" s="444">
        <f t="shared" ca="1" si="189"/>
        <v>-9647440575243602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25">
      <c r="G5589" s="459"/>
      <c r="H5589" s="459">
        <v>5582</v>
      </c>
      <c r="I5589" s="444">
        <f t="shared" ca="1" si="190"/>
        <v>-9647440575243602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-40197669063515.008</v>
      </c>
      <c r="L5589" s="444">
        <f t="shared" ca="1" si="189"/>
        <v>-9687638244307118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25">
      <c r="G5590" s="459"/>
      <c r="H5590" s="459">
        <v>5583</v>
      </c>
      <c r="I5590" s="444">
        <f t="shared" ca="1" si="190"/>
        <v>-9687638244307118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-40365159351279.656</v>
      </c>
      <c r="L5590" s="444">
        <f t="shared" ca="1" si="189"/>
        <v>-9728003403658398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25">
      <c r="G5591" s="459"/>
      <c r="H5591" s="459">
        <v>5584</v>
      </c>
      <c r="I5591" s="444">
        <f t="shared" ca="1" si="190"/>
        <v>-9728003403658398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-40533347515243.328</v>
      </c>
      <c r="L5591" s="444">
        <f t="shared" ca="1" si="189"/>
        <v>-9768536751173642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25">
      <c r="G5592" s="459"/>
      <c r="H5592" s="459">
        <v>5585</v>
      </c>
      <c r="I5592" s="444">
        <f t="shared" ca="1" si="190"/>
        <v>-9768536751173642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-40702236463223.508</v>
      </c>
      <c r="L5592" s="444">
        <f t="shared" ca="1" si="189"/>
        <v>-9809238987636866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25">
      <c r="G5593" s="459"/>
      <c r="H5593" s="459">
        <v>5586</v>
      </c>
      <c r="I5593" s="444">
        <f t="shared" ca="1" si="190"/>
        <v>-9809238987636866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-40871829115153.609</v>
      </c>
      <c r="L5593" s="444">
        <f t="shared" ca="1" si="189"/>
        <v>-9850110816752020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25">
      <c r="G5594" s="459"/>
      <c r="H5594" s="459">
        <v>5587</v>
      </c>
      <c r="I5594" s="444">
        <f t="shared" ca="1" si="190"/>
        <v>-9850110816752020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-41042128403133.414</v>
      </c>
      <c r="L5594" s="444">
        <f t="shared" ca="1" si="189"/>
        <v>-9891152945155154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25">
      <c r="G5595" s="459"/>
      <c r="H5595" s="459">
        <v>5588</v>
      </c>
      <c r="I5595" s="444">
        <f t="shared" ca="1" si="190"/>
        <v>-9891152945155154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-41213137271479.805</v>
      </c>
      <c r="L5595" s="444">
        <f t="shared" ca="1" si="189"/>
        <v>-9932366082426634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25">
      <c r="G5596" s="459"/>
      <c r="H5596" s="459">
        <v>5589</v>
      </c>
      <c r="I5596" s="444">
        <f t="shared" ca="1" si="190"/>
        <v>-9932366082426634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-41384858676777.641</v>
      </c>
      <c r="L5596" s="444">
        <f t="shared" ca="1" si="189"/>
        <v>-9973750941103412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25">
      <c r="G5597" s="459"/>
      <c r="H5597" s="459">
        <v>5590</v>
      </c>
      <c r="I5597" s="444">
        <f t="shared" ca="1" si="190"/>
        <v>-9973750941103412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-41557295587930.883</v>
      </c>
      <c r="L5597" s="444">
        <f t="shared" ca="1" si="189"/>
        <v>-1.0015308236691342E+16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25">
      <c r="G5598" s="459"/>
      <c r="H5598" s="459">
        <v>5591</v>
      </c>
      <c r="I5598" s="444">
        <f t="shared" ca="1" si="190"/>
        <v>-1.0015308236691342E+16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-41730450986213.922</v>
      </c>
      <c r="L5598" s="444">
        <f t="shared" ca="1" si="189"/>
        <v>-1.0057038687677556E+16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25">
      <c r="G5599" s="459"/>
      <c r="H5599" s="459">
        <v>5592</v>
      </c>
      <c r="I5599" s="444">
        <f t="shared" ca="1" si="190"/>
        <v>-1.0057038687677556E+16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-41904327865323.148</v>
      </c>
      <c r="L5599" s="444">
        <f t="shared" ca="1" si="189"/>
        <v>-1.009894301554288E+16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25">
      <c r="G5600" s="459"/>
      <c r="H5600" s="459">
        <v>5593</v>
      </c>
      <c r="I5600" s="444">
        <f t="shared" ca="1" si="190"/>
        <v>-1.009894301554288E+16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-42078929231428.664</v>
      </c>
      <c r="L5600" s="444">
        <f t="shared" ca="1" si="189"/>
        <v>-1.0141021944774308E+16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25">
      <c r="G5601" s="459"/>
      <c r="H5601" s="459">
        <v>5594</v>
      </c>
      <c r="I5601" s="444">
        <f t="shared" ca="1" si="190"/>
        <v>-1.0141021944774308E+16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-42254258103226.281</v>
      </c>
      <c r="L5601" s="444">
        <f t="shared" ca="1" si="189"/>
        <v>-1.0183276202877534E+16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25">
      <c r="G5602" s="459"/>
      <c r="H5602" s="459">
        <v>5595</v>
      </c>
      <c r="I5602" s="444">
        <f t="shared" ca="1" si="190"/>
        <v>-1.0183276202877534E+16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-42430317511989.727</v>
      </c>
      <c r="L5602" s="444">
        <f t="shared" ca="1" si="189"/>
        <v>-1.0225706520389524E+16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25">
      <c r="G5603" s="459"/>
      <c r="H5603" s="459">
        <v>5596</v>
      </c>
      <c r="I5603" s="444">
        <f t="shared" ca="1" si="190"/>
        <v>-1.0225706520389524E+16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-42607110501623.016</v>
      </c>
      <c r="L5603" s="444">
        <f t="shared" ca="1" si="189"/>
        <v>-1.0268313630891148E+16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25">
      <c r="G5604" s="459"/>
      <c r="H5604" s="459">
        <v>5597</v>
      </c>
      <c r="I5604" s="444">
        <f t="shared" ca="1" si="190"/>
        <v>-1.0268313630891148E+16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-42784640128713.117</v>
      </c>
      <c r="L5604" s="444">
        <f t="shared" ca="1" si="189"/>
        <v>-1.0311098271019862E+16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25">
      <c r="G5605" s="459"/>
      <c r="H5605" s="459">
        <v>5598</v>
      </c>
      <c r="I5605" s="444">
        <f t="shared" ca="1" si="190"/>
        <v>-1.0311098271019862E+16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-42962909462582.758</v>
      </c>
      <c r="L5605" s="444">
        <f t="shared" ca="1" si="189"/>
        <v>-1.0354061180482444E+16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25">
      <c r="G5606" s="459"/>
      <c r="H5606" s="459">
        <v>5599</v>
      </c>
      <c r="I5606" s="444">
        <f t="shared" ca="1" si="190"/>
        <v>-1.0354061180482444E+16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-43141921585343.516</v>
      </c>
      <c r="L5606" s="444">
        <f t="shared" ca="1" si="189"/>
        <v>-1.0397203102067788E+16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25">
      <c r="G5607" s="459"/>
      <c r="H5607" s="459">
        <v>5600</v>
      </c>
      <c r="I5607" s="444">
        <f t="shared" ca="1" si="190"/>
        <v>-1.0397203102067788E+16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-43321679591949.117</v>
      </c>
      <c r="L5607" s="444">
        <f t="shared" ca="1" si="189"/>
        <v>-1.0440524781659738E+16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25">
      <c r="G5608" s="459"/>
      <c r="H5608" s="459">
        <v>5601</v>
      </c>
      <c r="I5608" s="444">
        <f t="shared" ca="1" si="190"/>
        <v>-1.0440524781659738E+16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-43502186590248.906</v>
      </c>
      <c r="L5608" s="444">
        <f t="shared" ca="1" si="189"/>
        <v>-1.0484026968249986E+16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25">
      <c r="G5609" s="459"/>
      <c r="H5609" s="459">
        <v>5602</v>
      </c>
      <c r="I5609" s="444">
        <f t="shared" ca="1" si="190"/>
        <v>-1.0484026968249986E+16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-43683445701041.609</v>
      </c>
      <c r="L5609" s="444">
        <f t="shared" ca="1" si="189"/>
        <v>-1.0527710413951028E+16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25">
      <c r="G5610" s="459"/>
      <c r="H5610" s="459">
        <v>5603</v>
      </c>
      <c r="I5610" s="444">
        <f t="shared" ca="1" si="190"/>
        <v>-1.0527710413951028E+16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-43865460058129.281</v>
      </c>
      <c r="L5610" s="444">
        <f t="shared" ca="1" si="189"/>
        <v>-1.0571575874009158E+16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25">
      <c r="G5611" s="459"/>
      <c r="H5611" s="459">
        <v>5604</v>
      </c>
      <c r="I5611" s="444">
        <f t="shared" ca="1" si="190"/>
        <v>-1.0571575874009158E+16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-44048232808371.492</v>
      </c>
      <c r="L5611" s="444">
        <f t="shared" ca="1" si="189"/>
        <v>-1.061562410681753E+16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25">
      <c r="G5612" s="459"/>
      <c r="H5612" s="459">
        <v>5605</v>
      </c>
      <c r="I5612" s="444">
        <f t="shared" ca="1" si="190"/>
        <v>-1.061562410681753E+16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-44231767111739.711</v>
      </c>
      <c r="L5612" s="444">
        <f t="shared" ca="1" si="189"/>
        <v>-1.065985587392927E+16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25">
      <c r="G5613" s="459"/>
      <c r="H5613" s="459">
        <v>5606</v>
      </c>
      <c r="I5613" s="444">
        <f t="shared" ca="1" si="190"/>
        <v>-1.065985587392927E+16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-44416066141371.961</v>
      </c>
      <c r="L5613" s="444">
        <f t="shared" ca="1" si="189"/>
        <v>-1.0704271940070642E+16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25">
      <c r="G5614" s="459"/>
      <c r="H5614" s="459">
        <v>5607</v>
      </c>
      <c r="I5614" s="444">
        <f t="shared" ca="1" si="190"/>
        <v>-1.0704271940070642E+16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-44601133083627.672</v>
      </c>
      <c r="L5614" s="444">
        <f t="shared" ca="1" si="189"/>
        <v>-1.074887307315427E+16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25">
      <c r="G5615" s="459"/>
      <c r="H5615" s="459">
        <v>5608</v>
      </c>
      <c r="I5615" s="444">
        <f t="shared" ca="1" si="190"/>
        <v>-1.074887307315427E+16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-44786971138142.789</v>
      </c>
      <c r="L5615" s="444">
        <f t="shared" ca="1" si="189"/>
        <v>-1.0793660044292412E+16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25">
      <c r="G5616" s="459"/>
      <c r="H5616" s="459">
        <v>5609</v>
      </c>
      <c r="I5616" s="444">
        <f t="shared" ca="1" si="190"/>
        <v>-1.0793660044292412E+16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-44973583517885.047</v>
      </c>
      <c r="L5616" s="444">
        <f t="shared" ca="1" si="189"/>
        <v>-1.0838633627810298E+16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25">
      <c r="G5617" s="459"/>
      <c r="H5617" s="459">
        <v>5610</v>
      </c>
      <c r="I5617" s="444">
        <f t="shared" ca="1" si="190"/>
        <v>-1.0838633627810298E+16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-45160973449209.578</v>
      </c>
      <c r="L5617" s="444">
        <f t="shared" ca="1" si="189"/>
        <v>-1.0883794601259508E+16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25">
      <c r="G5618" s="459"/>
      <c r="H5618" s="459">
        <v>5611</v>
      </c>
      <c r="I5618" s="444">
        <f t="shared" ca="1" si="190"/>
        <v>-1.0883794601259508E+16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-45349144171914.617</v>
      </c>
      <c r="L5618" s="444">
        <f t="shared" ref="L5618:L5872" ca="1" si="194">I5618-J5618+K5618</f>
        <v>-1.0929143745431422E+16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25">
      <c r="G5619" s="459"/>
      <c r="H5619" s="459">
        <v>5612</v>
      </c>
      <c r="I5619" s="444">
        <f t="shared" ref="I5619:I5873" ca="1" si="195">L5618</f>
        <v>-1.0929143745431422E+16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-45538098939297.594</v>
      </c>
      <c r="L5619" s="444">
        <f t="shared" ca="1" si="194"/>
        <v>-1.097468184437072E+16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25">
      <c r="G5620" s="459"/>
      <c r="H5620" s="459">
        <v>5613</v>
      </c>
      <c r="I5620" s="444">
        <f t="shared" ca="1" si="195"/>
        <v>-1.097468184437072E+16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-45727841018211.336</v>
      </c>
      <c r="L5620" s="444">
        <f t="shared" ca="1" si="194"/>
        <v>-1.1020409685388932E+16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25">
      <c r="G5621" s="459"/>
      <c r="H5621" s="459">
        <v>5614</v>
      </c>
      <c r="I5621" s="444">
        <f t="shared" ca="1" si="195"/>
        <v>-1.1020409685388932E+16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-45918373689120.547</v>
      </c>
      <c r="L5621" s="444">
        <f t="shared" ca="1" si="194"/>
        <v>-1.1066328059078052E+16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25">
      <c r="G5622" s="459"/>
      <c r="H5622" s="459">
        <v>5615</v>
      </c>
      <c r="I5622" s="444">
        <f t="shared" ca="1" si="195"/>
        <v>-1.1066328059078052E+16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-46109700246158.547</v>
      </c>
      <c r="L5622" s="444">
        <f t="shared" ca="1" si="194"/>
        <v>-1.111243775932421E+16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25">
      <c r="G5623" s="459"/>
      <c r="H5623" s="459">
        <v>5616</v>
      </c>
      <c r="I5623" s="444">
        <f t="shared" ca="1" si="195"/>
        <v>-1.111243775932421E+16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-46301823997184.211</v>
      </c>
      <c r="L5623" s="444">
        <f t="shared" ca="1" si="194"/>
        <v>-1.1158739583321394E+16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25">
      <c r="G5624" s="459"/>
      <c r="H5624" s="459">
        <v>5617</v>
      </c>
      <c r="I5624" s="444">
        <f t="shared" ca="1" si="195"/>
        <v>-1.1158739583321394E+16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-46494748263839.141</v>
      </c>
      <c r="L5624" s="444">
        <f t="shared" ca="1" si="194"/>
        <v>-1.1205234331585234E+16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25">
      <c r="G5625" s="459"/>
      <c r="H5625" s="459">
        <v>5618</v>
      </c>
      <c r="I5625" s="444">
        <f t="shared" ca="1" si="195"/>
        <v>-1.1205234331585234E+16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-46688476381605.141</v>
      </c>
      <c r="L5625" s="444">
        <f t="shared" ca="1" si="194"/>
        <v>-1.125192280796684E+16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25">
      <c r="G5626" s="459"/>
      <c r="H5626" s="459">
        <v>5619</v>
      </c>
      <c r="I5626" s="444">
        <f t="shared" ca="1" si="195"/>
        <v>-1.125192280796684E+16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-46883011699861.836</v>
      </c>
      <c r="L5626" s="444">
        <f t="shared" ca="1" si="194"/>
        <v>-1.1298805819666702E+16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25">
      <c r="G5627" s="459"/>
      <c r="H5627" s="459">
        <v>5620</v>
      </c>
      <c r="I5627" s="444">
        <f t="shared" ca="1" si="195"/>
        <v>-1.1298805819666702E+16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-47078357581944.594</v>
      </c>
      <c r="L5627" s="444">
        <f t="shared" ca="1" si="194"/>
        <v>-1.1345884177248646E+16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25">
      <c r="G5628" s="459"/>
      <c r="H5628" s="459">
        <v>5621</v>
      </c>
      <c r="I5628" s="444">
        <f t="shared" ca="1" si="195"/>
        <v>-1.1345884177248646E+16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-47274517405202.688</v>
      </c>
      <c r="L5628" s="444">
        <f t="shared" ca="1" si="194"/>
        <v>-1.1393158694653848E+16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25">
      <c r="G5629" s="459"/>
      <c r="H5629" s="459">
        <v>5622</v>
      </c>
      <c r="I5629" s="444">
        <f t="shared" ca="1" si="195"/>
        <v>-1.1393158694653848E+16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-47471494561057.703</v>
      </c>
      <c r="L5629" s="444">
        <f t="shared" ca="1" si="194"/>
        <v>-1.1440630189214906E+16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25">
      <c r="G5630" s="459"/>
      <c r="H5630" s="459">
        <v>5623</v>
      </c>
      <c r="I5630" s="444">
        <f t="shared" ca="1" si="195"/>
        <v>-1.1440630189214906E+16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-47669292455062.109</v>
      </c>
      <c r="L5630" s="444">
        <f t="shared" ca="1" si="194"/>
        <v>-1.1488299481669968E+16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25">
      <c r="G5631" s="459"/>
      <c r="H5631" s="459">
        <v>5624</v>
      </c>
      <c r="I5631" s="444">
        <f t="shared" ca="1" si="195"/>
        <v>-1.1488299481669968E+16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-47867914506958.203</v>
      </c>
      <c r="L5631" s="444">
        <f t="shared" ca="1" si="194"/>
        <v>-1.1536167396176926E+16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25">
      <c r="G5632" s="459"/>
      <c r="H5632" s="459">
        <v>5625</v>
      </c>
      <c r="I5632" s="444">
        <f t="shared" ca="1" si="195"/>
        <v>-1.1536167396176926E+16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-48067364150737.188</v>
      </c>
      <c r="L5632" s="444">
        <f t="shared" ca="1" si="194"/>
        <v>-1.1584234760327664E+16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25">
      <c r="G5633" s="459"/>
      <c r="H5633" s="459">
        <v>5626</v>
      </c>
      <c r="I5633" s="444">
        <f t="shared" ca="1" si="195"/>
        <v>-1.1584234760327664E+16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-48267644834698.602</v>
      </c>
      <c r="L5633" s="444">
        <f t="shared" ca="1" si="194"/>
        <v>-1.1632502405162362E+16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25">
      <c r="G5634" s="459"/>
      <c r="H5634" s="459">
        <v>5627</v>
      </c>
      <c r="I5634" s="444">
        <f t="shared" ca="1" si="195"/>
        <v>-1.1632502405162362E+16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-48468760021509.844</v>
      </c>
      <c r="L5634" s="444">
        <f t="shared" ca="1" si="194"/>
        <v>-1.1680971165183872E+16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25">
      <c r="G5635" s="459"/>
      <c r="H5635" s="459">
        <v>5628</v>
      </c>
      <c r="I5635" s="444">
        <f t="shared" ca="1" si="195"/>
        <v>-1.1680971165183872E+16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-48670713188266.133</v>
      </c>
      <c r="L5635" s="444">
        <f t="shared" ca="1" si="194"/>
        <v>-1.1729641878372138E+16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25">
      <c r="G5636" s="459"/>
      <c r="H5636" s="459">
        <v>5629</v>
      </c>
      <c r="I5636" s="444">
        <f t="shared" ca="1" si="195"/>
        <v>-1.1729641878372138E+16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-48873507826550.578</v>
      </c>
      <c r="L5636" s="444">
        <f t="shared" ca="1" si="194"/>
        <v>-1.1778515386198688E+16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25">
      <c r="G5637" s="459"/>
      <c r="H5637" s="459">
        <v>5630</v>
      </c>
      <c r="I5637" s="444">
        <f t="shared" ca="1" si="195"/>
        <v>-1.1778515386198688E+16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-49077147442494.531</v>
      </c>
      <c r="L5637" s="444">
        <f t="shared" ca="1" si="194"/>
        <v>-1.1827592533641182E+16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25">
      <c r="G5638" s="459"/>
      <c r="H5638" s="459">
        <v>5631</v>
      </c>
      <c r="I5638" s="444">
        <f t="shared" ca="1" si="195"/>
        <v>-1.1827592533641182E+16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-49281635556838.258</v>
      </c>
      <c r="L5638" s="444">
        <f t="shared" ca="1" si="194"/>
        <v>-1.187687416919802E+16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25">
      <c r="G5639" s="459"/>
      <c r="H5639" s="459">
        <v>5632</v>
      </c>
      <c r="I5639" s="444">
        <f t="shared" ca="1" si="195"/>
        <v>-1.187687416919802E+16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-49486975704991.75</v>
      </c>
      <c r="L5639" s="444">
        <f t="shared" ca="1" si="194"/>
        <v>-1.1926361144903012E+16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25">
      <c r="G5640" s="459"/>
      <c r="H5640" s="459">
        <v>5633</v>
      </c>
      <c r="I5640" s="444">
        <f t="shared" ca="1" si="195"/>
        <v>-1.1926361144903012E+16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-49693171437095.883</v>
      </c>
      <c r="L5640" s="444">
        <f t="shared" ca="1" si="194"/>
        <v>-1.1976054316340108E+16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25">
      <c r="G5641" s="459"/>
      <c r="H5641" s="459">
        <v>5634</v>
      </c>
      <c r="I5641" s="444">
        <f t="shared" ca="1" si="195"/>
        <v>-1.1976054316340108E+16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-49900226318083.781</v>
      </c>
      <c r="L5641" s="444">
        <f t="shared" ca="1" si="194"/>
        <v>-1.2025954542658192E+16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25">
      <c r="G5642" s="459"/>
      <c r="H5642" s="459">
        <v>5635</v>
      </c>
      <c r="I5642" s="444">
        <f t="shared" ca="1" si="195"/>
        <v>-1.2025954542658192E+16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-50108143927742.469</v>
      </c>
      <c r="L5642" s="444">
        <f t="shared" ca="1" si="194"/>
        <v>-1.2076062686585934E+16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25">
      <c r="G5643" s="459"/>
      <c r="H5643" s="459">
        <v>5636</v>
      </c>
      <c r="I5643" s="444">
        <f t="shared" ca="1" si="195"/>
        <v>-1.2076062686585934E+16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-50316927860774.727</v>
      </c>
      <c r="L5643" s="444">
        <f t="shared" ca="1" si="194"/>
        <v>-1.2126379614446708E+16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25">
      <c r="G5644" s="459"/>
      <c r="H5644" s="459">
        <v>5637</v>
      </c>
      <c r="I5644" s="444">
        <f t="shared" ca="1" si="195"/>
        <v>-1.2126379614446708E+16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-50526581726861.281</v>
      </c>
      <c r="L5644" s="444">
        <f t="shared" ca="1" si="194"/>
        <v>-1.217690619617357E+16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25">
      <c r="G5645" s="459"/>
      <c r="H5645" s="459">
        <v>5638</v>
      </c>
      <c r="I5645" s="444">
        <f t="shared" ca="1" si="195"/>
        <v>-1.217690619617357E+16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-50737109150723.211</v>
      </c>
      <c r="L5645" s="444">
        <f t="shared" ca="1" si="194"/>
        <v>-1.2227643305324294E+16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25">
      <c r="G5646" s="459"/>
      <c r="H5646" s="459">
        <v>5639</v>
      </c>
      <c r="I5646" s="444">
        <f t="shared" ca="1" si="195"/>
        <v>-1.2227643305324294E+16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-50948513772184.555</v>
      </c>
      <c r="L5646" s="444">
        <f t="shared" ca="1" si="194"/>
        <v>-1.2278591819096478E+16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25">
      <c r="G5647" s="459"/>
      <c r="H5647" s="459">
        <v>5640</v>
      </c>
      <c r="I5647" s="444">
        <f t="shared" ca="1" si="195"/>
        <v>-1.2278591819096478E+16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-51160799246235.328</v>
      </c>
      <c r="L5647" s="444">
        <f t="shared" ca="1" si="194"/>
        <v>-1.2329752618342714E+16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25">
      <c r="G5648" s="459"/>
      <c r="H5648" s="459">
        <v>5641</v>
      </c>
      <c r="I5648" s="444">
        <f t="shared" ca="1" si="195"/>
        <v>-1.2329752618342714E+16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-51373969243094.641</v>
      </c>
      <c r="L5648" s="444">
        <f t="shared" ca="1" si="194"/>
        <v>-1.2381126587585808E+16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25">
      <c r="G5649" s="459"/>
      <c r="H5649" s="459">
        <v>5642</v>
      </c>
      <c r="I5649" s="444">
        <f t="shared" ca="1" si="195"/>
        <v>-1.2381126587585808E+16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-51588027448274.203</v>
      </c>
      <c r="L5649" s="444">
        <f t="shared" ca="1" si="194"/>
        <v>-1.2432714615034082E+16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25">
      <c r="G5650" s="459"/>
      <c r="H5650" s="459">
        <v>5643</v>
      </c>
      <c r="I5650" s="444">
        <f t="shared" ca="1" si="195"/>
        <v>-1.2432714615034082E+16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-51802977562642.008</v>
      </c>
      <c r="L5650" s="444">
        <f t="shared" ca="1" si="194"/>
        <v>-1.2484517592596724E+16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25">
      <c r="G5651" s="459"/>
      <c r="H5651" s="459">
        <v>5644</v>
      </c>
      <c r="I5651" s="444">
        <f t="shared" ca="1" si="195"/>
        <v>-1.2484517592596724E+16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-52018823302486.352</v>
      </c>
      <c r="L5651" s="444">
        <f t="shared" ca="1" si="194"/>
        <v>-1.253653641589921E+16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25">
      <c r="G5652" s="459"/>
      <c r="H5652" s="459">
        <v>5645</v>
      </c>
      <c r="I5652" s="444">
        <f t="shared" ca="1" si="195"/>
        <v>-1.253653641589921E+16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-52235568399580.039</v>
      </c>
      <c r="L5652" s="444">
        <f t="shared" ca="1" si="194"/>
        <v>-1.258877198429879E+16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25">
      <c r="G5653" s="459"/>
      <c r="H5653" s="459">
        <v>5646</v>
      </c>
      <c r="I5653" s="444">
        <f t="shared" ca="1" si="195"/>
        <v>-1.258877198429879E+16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-52453216601244.961</v>
      </c>
      <c r="L5653" s="444">
        <f t="shared" ca="1" si="194"/>
        <v>-1.2641225200900034E+16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25">
      <c r="G5654" s="459"/>
      <c r="H5654" s="459">
        <v>5647</v>
      </c>
      <c r="I5654" s="444">
        <f t="shared" ca="1" si="195"/>
        <v>-1.2641225200900034E+16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-52671771670416.805</v>
      </c>
      <c r="L5654" s="444">
        <f t="shared" ca="1" si="194"/>
        <v>-1.269389697257045E+16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25">
      <c r="G5655" s="459"/>
      <c r="H5655" s="459">
        <v>5648</v>
      </c>
      <c r="I5655" s="444">
        <f t="shared" ca="1" si="195"/>
        <v>-1.269389697257045E+16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-52891237385710.211</v>
      </c>
      <c r="L5655" s="444">
        <f t="shared" ca="1" si="194"/>
        <v>-1.274678820995616E+16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25">
      <c r="G5656" s="459"/>
      <c r="H5656" s="459">
        <v>5649</v>
      </c>
      <c r="I5656" s="444">
        <f t="shared" ca="1" si="195"/>
        <v>-1.274678820995616E+16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-53111617541484</v>
      </c>
      <c r="L5656" s="444">
        <f t="shared" ca="1" si="194"/>
        <v>-1.2799899827497644E+16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25">
      <c r="G5657" s="459"/>
      <c r="H5657" s="459">
        <v>5650</v>
      </c>
      <c r="I5657" s="444">
        <f t="shared" ca="1" si="195"/>
        <v>-1.2799899827497644E+16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-53332915947906.852</v>
      </c>
      <c r="L5657" s="444">
        <f t="shared" ca="1" si="194"/>
        <v>-1.285323274344555E+16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25">
      <c r="G5658" s="459"/>
      <c r="H5658" s="459">
        <v>5651</v>
      </c>
      <c r="I5658" s="444">
        <f t="shared" ca="1" si="195"/>
        <v>-1.285323274344555E+16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-53555136431023.125</v>
      </c>
      <c r="L5658" s="444">
        <f t="shared" ca="1" si="194"/>
        <v>-1.2906787879876574E+16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25">
      <c r="G5659" s="459"/>
      <c r="H5659" s="459">
        <v>5652</v>
      </c>
      <c r="I5659" s="444">
        <f t="shared" ca="1" si="195"/>
        <v>-1.2906787879876574E+16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-53778282832819.055</v>
      </c>
      <c r="L5659" s="444">
        <f t="shared" ca="1" si="194"/>
        <v>-1.2960566162709394E+16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25">
      <c r="G5660" s="459"/>
      <c r="H5660" s="459">
        <v>5653</v>
      </c>
      <c r="I5660" s="444">
        <f t="shared" ca="1" si="195"/>
        <v>-1.2960566162709394E+16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-54002359011289.141</v>
      </c>
      <c r="L5660" s="444">
        <f t="shared" ca="1" si="194"/>
        <v>-1.3014568521720684E+16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25">
      <c r="G5661" s="459"/>
      <c r="H5661" s="459">
        <v>5654</v>
      </c>
      <c r="I5661" s="444">
        <f t="shared" ca="1" si="195"/>
        <v>-1.3014568521720684E+16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-54227368840502.852</v>
      </c>
      <c r="L5661" s="444">
        <f t="shared" ca="1" si="194"/>
        <v>-1.3068795890561186E+16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25">
      <c r="G5662" s="459"/>
      <c r="H5662" s="459">
        <v>5655</v>
      </c>
      <c r="I5662" s="444">
        <f t="shared" ca="1" si="195"/>
        <v>-1.3068795890561186E+16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-54453316210671.609</v>
      </c>
      <c r="L5662" s="444">
        <f t="shared" ca="1" si="194"/>
        <v>-1.3123249206771858E+16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25">
      <c r="G5663" s="459"/>
      <c r="H5663" s="459">
        <v>5656</v>
      </c>
      <c r="I5663" s="444">
        <f t="shared" ca="1" si="195"/>
        <v>-1.3123249206771858E+16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-54680205028216.078</v>
      </c>
      <c r="L5663" s="444">
        <f t="shared" ca="1" si="194"/>
        <v>-1.3177929411800074E+16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25">
      <c r="G5664" s="459"/>
      <c r="H5664" s="459">
        <v>5657</v>
      </c>
      <c r="I5664" s="444">
        <f t="shared" ca="1" si="195"/>
        <v>-1.3177929411800074E+16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-54908039215833.641</v>
      </c>
      <c r="L5664" s="444">
        <f t="shared" ca="1" si="194"/>
        <v>-1.3232837451015908E+16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25">
      <c r="G5665" s="459"/>
      <c r="H5665" s="459">
        <v>5658</v>
      </c>
      <c r="I5665" s="444">
        <f t="shared" ca="1" si="195"/>
        <v>-1.3232837451015908E+16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-55136822712566.281</v>
      </c>
      <c r="L5665" s="444">
        <f t="shared" ca="1" si="194"/>
        <v>-1.3287974273728474E+16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25">
      <c r="G5666" s="459"/>
      <c r="H5666" s="459">
        <v>5659</v>
      </c>
      <c r="I5666" s="444">
        <f t="shared" ca="1" si="195"/>
        <v>-1.3287974273728474E+16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-55366559473868.641</v>
      </c>
      <c r="L5666" s="444">
        <f t="shared" ca="1" si="194"/>
        <v>-1.3343340833202342E+16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25">
      <c r="G5667" s="459"/>
      <c r="H5667" s="459">
        <v>5660</v>
      </c>
      <c r="I5667" s="444">
        <f t="shared" ca="1" si="195"/>
        <v>-1.3343340833202342E+16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-55597253471676.422</v>
      </c>
      <c r="L5667" s="444">
        <f t="shared" ca="1" si="194"/>
        <v>-1.3398938086674018E+16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25">
      <c r="G5668" s="459"/>
      <c r="H5668" s="459">
        <v>5661</v>
      </c>
      <c r="I5668" s="444">
        <f t="shared" ca="1" si="195"/>
        <v>-1.3398938086674018E+16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-55828908694475.078</v>
      </c>
      <c r="L5668" s="444">
        <f t="shared" ca="1" si="194"/>
        <v>-1.3454766995368494E+16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25">
      <c r="G5669" s="459"/>
      <c r="H5669" s="459">
        <v>5662</v>
      </c>
      <c r="I5669" s="444">
        <f t="shared" ca="1" si="195"/>
        <v>-1.3454766995368494E+16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-56061529147368.727</v>
      </c>
      <c r="L5669" s="444">
        <f t="shared" ca="1" si="194"/>
        <v>-1.3510828524515862E+16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25">
      <c r="G5670" s="459"/>
      <c r="H5670" s="459">
        <v>5663</v>
      </c>
      <c r="I5670" s="444">
        <f t="shared" ca="1" si="195"/>
        <v>-1.3510828524515862E+16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-56295118852149.422</v>
      </c>
      <c r="L5670" s="444">
        <f t="shared" ca="1" si="194"/>
        <v>-1.3567123643368012E+16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25">
      <c r="G5671" s="459"/>
      <c r="H5671" s="459">
        <v>5664</v>
      </c>
      <c r="I5671" s="444">
        <f t="shared" ca="1" si="195"/>
        <v>-1.3567123643368012E+16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-56529681847366.719</v>
      </c>
      <c r="L5671" s="444">
        <f t="shared" ca="1" si="194"/>
        <v>-1.3623653325215378E+16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25">
      <c r="G5672" s="459"/>
      <c r="H5672" s="459">
        <v>5665</v>
      </c>
      <c r="I5672" s="444">
        <f t="shared" ca="1" si="195"/>
        <v>-1.3623653325215378E+16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-56765222188397.406</v>
      </c>
      <c r="L5672" s="444">
        <f t="shared" ca="1" si="194"/>
        <v>-1.3680418547403776E+16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25">
      <c r="G5673" s="459"/>
      <c r="H5673" s="459">
        <v>5666</v>
      </c>
      <c r="I5673" s="444">
        <f t="shared" ca="1" si="195"/>
        <v>-1.3680418547403776E+16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-57001743947515.734</v>
      </c>
      <c r="L5673" s="444">
        <f t="shared" ca="1" si="194"/>
        <v>-1.3737420291351292E+16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25">
      <c r="G5674" s="459"/>
      <c r="H5674" s="459">
        <v>5667</v>
      </c>
      <c r="I5674" s="444">
        <f t="shared" ca="1" si="195"/>
        <v>-1.3737420291351292E+16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-57239251213963.719</v>
      </c>
      <c r="L5674" s="444">
        <f t="shared" ca="1" si="194"/>
        <v>-1.3794659542565256E+16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25">
      <c r="G5675" s="459"/>
      <c r="H5675" s="459">
        <v>5668</v>
      </c>
      <c r="I5675" s="444">
        <f t="shared" ca="1" si="195"/>
        <v>-1.3794659542565256E+16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-57477748094021.898</v>
      </c>
      <c r="L5675" s="444">
        <f t="shared" ca="1" si="194"/>
        <v>-1.3852137290659278E+16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25">
      <c r="G5676" s="459"/>
      <c r="H5676" s="459">
        <v>5669</v>
      </c>
      <c r="I5676" s="444">
        <f t="shared" ca="1" si="195"/>
        <v>-1.3852137290659278E+16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-57717238711080.32</v>
      </c>
      <c r="L5676" s="444">
        <f t="shared" ca="1" si="194"/>
        <v>-1.3909854529370358E+16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25">
      <c r="G5677" s="459"/>
      <c r="H5677" s="459">
        <v>5670</v>
      </c>
      <c r="I5677" s="444">
        <f t="shared" ca="1" si="195"/>
        <v>-1.3909854529370358E+16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-57957727205709.82</v>
      </c>
      <c r="L5677" s="444">
        <f t="shared" ca="1" si="194"/>
        <v>-1.3967812256576068E+16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25">
      <c r="G5678" s="459"/>
      <c r="H5678" s="459">
        <v>5671</v>
      </c>
      <c r="I5678" s="444">
        <f t="shared" ca="1" si="195"/>
        <v>-1.3967812256576068E+16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-58199217735733.617</v>
      </c>
      <c r="L5678" s="444">
        <f t="shared" ca="1" si="194"/>
        <v>-1.4026011474311802E+16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25">
      <c r="G5679" s="459"/>
      <c r="H5679" s="459">
        <v>5672</v>
      </c>
      <c r="I5679" s="444">
        <f t="shared" ca="1" si="195"/>
        <v>-1.4026011474311802E+16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-58441714476299.172</v>
      </c>
      <c r="L5679" s="444">
        <f t="shared" ca="1" si="194"/>
        <v>-1.4084453188788102E+16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25">
      <c r="G5680" s="459"/>
      <c r="H5680" s="459">
        <v>5673</v>
      </c>
      <c r="I5680" s="444">
        <f t="shared" ca="1" si="195"/>
        <v>-1.4084453188788102E+16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-58685221619950.422</v>
      </c>
      <c r="L5680" s="444">
        <f t="shared" ca="1" si="194"/>
        <v>-1.4143138410408052E+16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25">
      <c r="G5681" s="459"/>
      <c r="H5681" s="459">
        <v>5674</v>
      </c>
      <c r="I5681" s="444">
        <f t="shared" ca="1" si="195"/>
        <v>-1.4143138410408052E+16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-58929743376700.219</v>
      </c>
      <c r="L5681" s="444">
        <f t="shared" ca="1" si="194"/>
        <v>-1.4202068153784752E+16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25">
      <c r="G5682" s="459"/>
      <c r="H5682" s="459">
        <v>5675</v>
      </c>
      <c r="I5682" s="444">
        <f t="shared" ca="1" si="195"/>
        <v>-1.4202068153784752E+16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-59175283974103.133</v>
      </c>
      <c r="L5682" s="444">
        <f t="shared" ca="1" si="194"/>
        <v>-1.4261243437758856E+16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25">
      <c r="G5683" s="459"/>
      <c r="H5683" s="459">
        <v>5676</v>
      </c>
      <c r="I5683" s="444">
        <f t="shared" ca="1" si="195"/>
        <v>-1.4261243437758856E+16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-59421847657328.563</v>
      </c>
      <c r="L5683" s="444">
        <f t="shared" ca="1" si="194"/>
        <v>-1.4320665285416184E+16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25">
      <c r="G5684" s="459"/>
      <c r="H5684" s="459">
        <v>5677</v>
      </c>
      <c r="I5684" s="444">
        <f t="shared" ca="1" si="195"/>
        <v>-1.4320665285416184E+16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-59669438689234.102</v>
      </c>
      <c r="L5684" s="444">
        <f t="shared" ca="1" si="194"/>
        <v>-1.4380334724105418E+16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25">
      <c r="G5685" s="459"/>
      <c r="H5685" s="459">
        <v>5678</v>
      </c>
      <c r="I5685" s="444">
        <f t="shared" ca="1" si="195"/>
        <v>-1.4380334724105418E+16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-59918061350439.242</v>
      </c>
      <c r="L5685" s="444">
        <f t="shared" ca="1" si="194"/>
        <v>-1.4440252785455858E+16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25">
      <c r="G5686" s="459"/>
      <c r="H5686" s="459">
        <v>5679</v>
      </c>
      <c r="I5686" s="444">
        <f t="shared" ca="1" si="195"/>
        <v>-1.4440252785455858E+16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-60167719939399.406</v>
      </c>
      <c r="L5686" s="444">
        <f t="shared" ca="1" si="194"/>
        <v>-1.4500420505395258E+16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25">
      <c r="G5687" s="459"/>
      <c r="H5687" s="459">
        <v>5680</v>
      </c>
      <c r="I5687" s="444">
        <f t="shared" ca="1" si="195"/>
        <v>-1.4500420505395258E+16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-60418418772480.25</v>
      </c>
      <c r="L5687" s="444">
        <f t="shared" ca="1" si="194"/>
        <v>-1.4560838924167738E+16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25">
      <c r="G5688" s="459"/>
      <c r="H5688" s="459">
        <v>5681</v>
      </c>
      <c r="I5688" s="444">
        <f t="shared" ca="1" si="195"/>
        <v>-1.4560838924167738E+16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-60670162184032.25</v>
      </c>
      <c r="L5688" s="444">
        <f t="shared" ca="1" si="194"/>
        <v>-1.462150908635177E+16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25">
      <c r="G5689" s="459"/>
      <c r="H5689" s="459">
        <v>5682</v>
      </c>
      <c r="I5689" s="444">
        <f t="shared" ca="1" si="195"/>
        <v>-1.462150908635177E+16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-60922954526465.711</v>
      </c>
      <c r="L5689" s="444">
        <f t="shared" ca="1" si="194"/>
        <v>-1.4682432040878236E+16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25">
      <c r="G5690" s="459"/>
      <c r="H5690" s="459">
        <v>5683</v>
      </c>
      <c r="I5690" s="444">
        <f t="shared" ca="1" si="195"/>
        <v>-1.4682432040878236E+16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-61176800170325.984</v>
      </c>
      <c r="L5690" s="444">
        <f t="shared" ca="1" si="194"/>
        <v>-1.4743608841048562E+16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25">
      <c r="G5691" s="459"/>
      <c r="H5691" s="459">
        <v>5684</v>
      </c>
      <c r="I5691" s="444">
        <f t="shared" ca="1" si="195"/>
        <v>-1.4743608841048562E+16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-61431703504369.008</v>
      </c>
      <c r="L5691" s="444">
        <f t="shared" ca="1" si="194"/>
        <v>-1.4805040544552932E+16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25">
      <c r="G5692" s="459"/>
      <c r="H5692" s="459">
        <v>5685</v>
      </c>
      <c r="I5692" s="444">
        <f t="shared" ca="1" si="195"/>
        <v>-1.4805040544552932E+16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-61687668935637.219</v>
      </c>
      <c r="L5692" s="444">
        <f t="shared" ca="1" si="194"/>
        <v>-1.486672821348857E+16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25">
      <c r="G5693" s="459"/>
      <c r="H5693" s="459">
        <v>5686</v>
      </c>
      <c r="I5693" s="444">
        <f t="shared" ca="1" si="195"/>
        <v>-1.486672821348857E+16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-61944700889535.719</v>
      </c>
      <c r="L5693" s="444">
        <f t="shared" ca="1" si="194"/>
        <v>-1.4928672914378106E+16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25">
      <c r="G5694" s="459"/>
      <c r="H5694" s="459">
        <v>5687</v>
      </c>
      <c r="I5694" s="444">
        <f t="shared" ca="1" si="195"/>
        <v>-1.4928672914378106E+16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-62202803809908.773</v>
      </c>
      <c r="L5694" s="444">
        <f t="shared" ca="1" si="194"/>
        <v>-1.4990875718188014E+16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25">
      <c r="G5695" s="459"/>
      <c r="H5695" s="459">
        <v>5688</v>
      </c>
      <c r="I5695" s="444">
        <f t="shared" ca="1" si="195"/>
        <v>-1.4990875718188014E+16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-62461982159116.719</v>
      </c>
      <c r="L5695" s="444">
        <f t="shared" ca="1" si="194"/>
        <v>-1.505333770034713E+16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25">
      <c r="G5696" s="459"/>
      <c r="H5696" s="459">
        <v>5689</v>
      </c>
      <c r="I5696" s="444">
        <f t="shared" ca="1" si="195"/>
        <v>-1.505333770034713E+16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-62722240418113.039</v>
      </c>
      <c r="L5696" s="444">
        <f t="shared" ca="1" si="194"/>
        <v>-1.5116059940765244E+16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25">
      <c r="G5697" s="459"/>
      <c r="H5697" s="459">
        <v>5690</v>
      </c>
      <c r="I5697" s="444">
        <f t="shared" ca="1" si="195"/>
        <v>-1.5116059940765244E+16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-62983583086521.852</v>
      </c>
      <c r="L5697" s="444">
        <f t="shared" ca="1" si="194"/>
        <v>-1.5179043523851766E+16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25">
      <c r="G5698" s="459"/>
      <c r="H5698" s="459">
        <v>5691</v>
      </c>
      <c r="I5698" s="444">
        <f t="shared" ca="1" si="195"/>
        <v>-1.5179043523851766E+16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-63246014682715.68</v>
      </c>
      <c r="L5698" s="444">
        <f t="shared" ca="1" si="194"/>
        <v>-1.5242289538534482E+16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25">
      <c r="G5699" s="459"/>
      <c r="H5699" s="459">
        <v>5692</v>
      </c>
      <c r="I5699" s="444">
        <f t="shared" ca="1" si="195"/>
        <v>-1.5242289538534482E+16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-63509539743893.664</v>
      </c>
      <c r="L5699" s="444">
        <f t="shared" ca="1" si="194"/>
        <v>-1.5305799078278376E+16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25">
      <c r="G5700" s="459"/>
      <c r="H5700" s="459">
        <v>5693</v>
      </c>
      <c r="I5700" s="444">
        <f t="shared" ca="1" si="195"/>
        <v>-1.5305799078278376E+16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-63774162826159.898</v>
      </c>
      <c r="L5700" s="444">
        <f t="shared" ca="1" si="194"/>
        <v>-1.5369573241104536E+16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25">
      <c r="G5701" s="459"/>
      <c r="H5701" s="459">
        <v>5694</v>
      </c>
      <c r="I5701" s="444">
        <f t="shared" ca="1" si="195"/>
        <v>-1.5369573241104536E+16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-64039888504602.234</v>
      </c>
      <c r="L5701" s="444">
        <f t="shared" ca="1" si="194"/>
        <v>-1.5433613129609138E+16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25">
      <c r="G5702" s="459"/>
      <c r="H5702" s="459">
        <v>5695</v>
      </c>
      <c r="I5702" s="444">
        <f t="shared" ca="1" si="195"/>
        <v>-1.5433613129609138E+16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-64306721373371.398</v>
      </c>
      <c r="L5702" s="444">
        <f t="shared" ca="1" si="194"/>
        <v>-1.549791985098251E+16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25">
      <c r="G5703" s="459"/>
      <c r="H5703" s="459">
        <v>5696</v>
      </c>
      <c r="I5703" s="444">
        <f t="shared" ca="1" si="195"/>
        <v>-1.549791985098251E+16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-64574666045760.469</v>
      </c>
      <c r="L5703" s="444">
        <f t="shared" ca="1" si="194"/>
        <v>-1.556249451702827E+16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25">
      <c r="G5704" s="459"/>
      <c r="H5704" s="459">
        <v>5697</v>
      </c>
      <c r="I5704" s="444">
        <f t="shared" ca="1" si="195"/>
        <v>-1.556249451702827E+16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-64843727154284.445</v>
      </c>
      <c r="L5704" s="444">
        <f t="shared" ca="1" si="194"/>
        <v>-1.5627338244182554E+16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25">
      <c r="G5705" s="459"/>
      <c r="H5705" s="459">
        <v>5698</v>
      </c>
      <c r="I5705" s="444">
        <f t="shared" ca="1" si="195"/>
        <v>-1.5627338244182554E+16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-65113909350760.641</v>
      </c>
      <c r="L5705" s="444">
        <f t="shared" ca="1" si="194"/>
        <v>-1.5692452153533314E+16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25">
      <c r="G5706" s="459"/>
      <c r="H5706" s="459">
        <v>5699</v>
      </c>
      <c r="I5706" s="444">
        <f t="shared" ca="1" si="195"/>
        <v>-1.5692452153533314E+16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-65385217306388.805</v>
      </c>
      <c r="L5706" s="444">
        <f t="shared" ca="1" si="194"/>
        <v>-1.5757837370839702E+16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25">
      <c r="G5707" s="459"/>
      <c r="H5707" s="459">
        <v>5700</v>
      </c>
      <c r="I5707" s="444">
        <f t="shared" ca="1" si="195"/>
        <v>-1.5757837370839702E+16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-65657655711832.102</v>
      </c>
      <c r="L5707" s="444">
        <f t="shared" ca="1" si="194"/>
        <v>-1.5823495026551534E+16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25">
      <c r="G5708" s="459"/>
      <c r="H5708" s="459">
        <v>5701</v>
      </c>
      <c r="I5708" s="444">
        <f t="shared" ca="1" si="195"/>
        <v>-1.5823495026551534E+16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-65931229277298.055</v>
      </c>
      <c r="L5708" s="444">
        <f t="shared" ca="1" si="194"/>
        <v>-1.5889426255828832E+16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25">
      <c r="G5709" s="459"/>
      <c r="H5709" s="459">
        <v>5702</v>
      </c>
      <c r="I5709" s="444">
        <f t="shared" ca="1" si="195"/>
        <v>-1.5889426255828832E+16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-66205942732620.133</v>
      </c>
      <c r="L5709" s="444">
        <f t="shared" ca="1" si="194"/>
        <v>-1.5955632198561452E+16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25">
      <c r="G5710" s="459"/>
      <c r="H5710" s="459">
        <v>5703</v>
      </c>
      <c r="I5710" s="444">
        <f t="shared" ca="1" si="195"/>
        <v>-1.5955632198561452E+16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-66481800827339.391</v>
      </c>
      <c r="L5710" s="444">
        <f t="shared" ca="1" si="194"/>
        <v>-1.6022113999388792E+16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25">
      <c r="G5711" s="459"/>
      <c r="H5711" s="459">
        <v>5704</v>
      </c>
      <c r="I5711" s="444">
        <f t="shared" ca="1" si="195"/>
        <v>-1.6022113999388792E+16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-66758808330786.633</v>
      </c>
      <c r="L5711" s="444">
        <f t="shared" ca="1" si="194"/>
        <v>-1.6088872807719578E+16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25">
      <c r="G5712" s="459"/>
      <c r="H5712" s="459">
        <v>5705</v>
      </c>
      <c r="I5712" s="444">
        <f t="shared" ca="1" si="195"/>
        <v>-1.6088872807719578E+16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-67036970032164.906</v>
      </c>
      <c r="L5712" s="444">
        <f t="shared" ca="1" si="194"/>
        <v>-1.6155909777751742E+16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25">
      <c r="G5713" s="459"/>
      <c r="H5713" s="459">
        <v>5706</v>
      </c>
      <c r="I5713" s="444">
        <f t="shared" ca="1" si="195"/>
        <v>-1.6155909777751742E+16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-67316290740632.258</v>
      </c>
      <c r="L5713" s="444">
        <f t="shared" ca="1" si="194"/>
        <v>-1.6223226068492374E+16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25">
      <c r="G5714" s="459"/>
      <c r="H5714" s="459">
        <v>5707</v>
      </c>
      <c r="I5714" s="444">
        <f t="shared" ca="1" si="195"/>
        <v>-1.6223226068492374E+16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-67596775285384.891</v>
      </c>
      <c r="L5714" s="444">
        <f t="shared" ca="1" si="194"/>
        <v>-1.6290822843777758E+16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25">
      <c r="G5715" s="459"/>
      <c r="H5715" s="459">
        <v>5708</v>
      </c>
      <c r="I5715" s="444">
        <f t="shared" ca="1" si="195"/>
        <v>-1.6290822843777758E+16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-67878428515740.664</v>
      </c>
      <c r="L5715" s="444">
        <f t="shared" ca="1" si="194"/>
        <v>-1.6358701272293498E+16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25">
      <c r="G5716" s="459"/>
      <c r="H5716" s="459">
        <v>5709</v>
      </c>
      <c r="I5716" s="444">
        <f t="shared" ca="1" si="195"/>
        <v>-1.6358701272293498E+16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-68161255301222.906</v>
      </c>
      <c r="L5716" s="444">
        <f t="shared" ca="1" si="194"/>
        <v>-1.642686252759472E+16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25">
      <c r="G5717" s="459"/>
      <c r="H5717" s="459">
        <v>5710</v>
      </c>
      <c r="I5717" s="444">
        <f t="shared" ca="1" si="195"/>
        <v>-1.642686252759472E+16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-68445260531644.664</v>
      </c>
      <c r="L5717" s="444">
        <f t="shared" ca="1" si="194"/>
        <v>-1.6495307788126364E+16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25">
      <c r="G5718" s="459"/>
      <c r="H5718" s="459">
        <v>5711</v>
      </c>
      <c r="I5718" s="444">
        <f t="shared" ca="1" si="195"/>
        <v>-1.6495307788126364E+16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-68730449117193.18</v>
      </c>
      <c r="L5718" s="444">
        <f t="shared" ca="1" si="194"/>
        <v>-1.6564038237243558E+16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25">
      <c r="G5719" s="459"/>
      <c r="H5719" s="459">
        <v>5712</v>
      </c>
      <c r="I5719" s="444">
        <f t="shared" ca="1" si="195"/>
        <v>-1.6564038237243558E+16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-69016825988514.82</v>
      </c>
      <c r="L5719" s="444">
        <f t="shared" ca="1" si="194"/>
        <v>-1.6633055063232072E+16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25">
      <c r="G5720" s="459"/>
      <c r="H5720" s="459">
        <v>5713</v>
      </c>
      <c r="I5720" s="444">
        <f t="shared" ca="1" si="195"/>
        <v>-1.6633055063232072E+16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-69304396096800.297</v>
      </c>
      <c r="L5720" s="444">
        <f t="shared" ca="1" si="194"/>
        <v>-1.6702359459328872E+16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25">
      <c r="G5721" s="459"/>
      <c r="H5721" s="459">
        <v>5714</v>
      </c>
      <c r="I5721" s="444">
        <f t="shared" ca="1" si="195"/>
        <v>-1.6702359459328872E+16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-69593164413870.289</v>
      </c>
      <c r="L5721" s="444">
        <f t="shared" ca="1" si="194"/>
        <v>-1.6771952623742742E+16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25">
      <c r="G5722" s="459"/>
      <c r="H5722" s="459">
        <v>5715</v>
      </c>
      <c r="I5722" s="444">
        <f t="shared" ca="1" si="195"/>
        <v>-1.6771952623742742E+16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-69883135932261.43</v>
      </c>
      <c r="L5722" s="444">
        <f t="shared" ca="1" si="194"/>
        <v>-1.6841835759675004E+16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25">
      <c r="G5723" s="459"/>
      <c r="H5723" s="459">
        <v>5716</v>
      </c>
      <c r="I5723" s="444">
        <f t="shared" ca="1" si="195"/>
        <v>-1.6841835759675004E+16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-70174315665312.508</v>
      </c>
      <c r="L5723" s="444">
        <f t="shared" ca="1" si="194"/>
        <v>-1.6912010075340316E+16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25">
      <c r="G5724" s="459"/>
      <c r="H5724" s="459">
        <v>5717</v>
      </c>
      <c r="I5724" s="444">
        <f t="shared" ca="1" si="195"/>
        <v>-1.6912010075340316E+16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-70466708647251.328</v>
      </c>
      <c r="L5724" s="444">
        <f t="shared" ca="1" si="194"/>
        <v>-1.6982476783987568E+16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25">
      <c r="G5725" s="459"/>
      <c r="H5725" s="459">
        <v>5718</v>
      </c>
      <c r="I5725" s="444">
        <f t="shared" ca="1" si="195"/>
        <v>-1.6982476783987568E+16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-70760319933281.531</v>
      </c>
      <c r="L5725" s="444">
        <f t="shared" ca="1" si="194"/>
        <v>-1.705323710392085E+16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25">
      <c r="G5726" s="459"/>
      <c r="H5726" s="459">
        <v>5719</v>
      </c>
      <c r="I5726" s="444">
        <f t="shared" ca="1" si="195"/>
        <v>-1.705323710392085E+16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-71055154599670.203</v>
      </c>
      <c r="L5726" s="444">
        <f t="shared" ca="1" si="194"/>
        <v>-1.712429225852052E+16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25">
      <c r="G5727" s="459"/>
      <c r="H5727" s="459">
        <v>5720</v>
      </c>
      <c r="I5727" s="444">
        <f t="shared" ca="1" si="195"/>
        <v>-1.712429225852052E+16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-71351217743835.5</v>
      </c>
      <c r="L5727" s="444">
        <f t="shared" ca="1" si="194"/>
        <v>-1.7195643476264356E+16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25">
      <c r="G5728" s="459"/>
      <c r="H5728" s="459">
        <v>5721</v>
      </c>
      <c r="I5728" s="444">
        <f t="shared" ca="1" si="195"/>
        <v>-1.7195643476264356E+16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-71648514484434.813</v>
      </c>
      <c r="L5728" s="444">
        <f t="shared" ca="1" si="194"/>
        <v>-1.726729199074879E+16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25">
      <c r="G5729" s="459"/>
      <c r="H5729" s="459">
        <v>5722</v>
      </c>
      <c r="I5729" s="444">
        <f t="shared" ca="1" si="195"/>
        <v>-1.726729199074879E+16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-71947049961453.297</v>
      </c>
      <c r="L5729" s="444">
        <f t="shared" ca="1" si="194"/>
        <v>-1.7339239040710244E+16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25">
      <c r="G5730" s="459"/>
      <c r="H5730" s="459">
        <v>5723</v>
      </c>
      <c r="I5730" s="444">
        <f t="shared" ca="1" si="195"/>
        <v>-1.7339239040710244E+16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-72246829336292.688</v>
      </c>
      <c r="L5730" s="444">
        <f t="shared" ca="1" si="194"/>
        <v>-1.7411485870046536E+16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25">
      <c r="G5731" s="459"/>
      <c r="H5731" s="459">
        <v>5724</v>
      </c>
      <c r="I5731" s="444">
        <f t="shared" ca="1" si="195"/>
        <v>-1.7411485870046536E+16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-72547857791860.563</v>
      </c>
      <c r="L5731" s="444">
        <f t="shared" ca="1" si="194"/>
        <v>-1.7484033727838396E+16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25">
      <c r="G5732" s="459"/>
      <c r="H5732" s="459">
        <v>5725</v>
      </c>
      <c r="I5732" s="444">
        <f t="shared" ca="1" si="195"/>
        <v>-1.7484033727838396E+16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-72850140532659.984</v>
      </c>
      <c r="L5732" s="444">
        <f t="shared" ca="1" si="194"/>
        <v>-1.7556883868371056E+16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25">
      <c r="G5733" s="459"/>
      <c r="H5733" s="459">
        <v>5726</v>
      </c>
      <c r="I5733" s="444">
        <f t="shared" ca="1" si="195"/>
        <v>-1.7556883868371056E+16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-73153682784879.406</v>
      </c>
      <c r="L5733" s="444">
        <f t="shared" ca="1" si="194"/>
        <v>-1.7630037551155936E+16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25">
      <c r="G5734" s="459"/>
      <c r="H5734" s="459">
        <v>5727</v>
      </c>
      <c r="I5734" s="444">
        <f t="shared" ca="1" si="195"/>
        <v>-1.7630037551155936E+16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-73458489796483.063</v>
      </c>
      <c r="L5734" s="444">
        <f t="shared" ca="1" si="194"/>
        <v>-1.770349604095242E+16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25">
      <c r="G5735" s="459"/>
      <c r="H5735" s="459">
        <v>5728</v>
      </c>
      <c r="I5735" s="444">
        <f t="shared" ca="1" si="195"/>
        <v>-1.770349604095242E+16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-73764566837301.734</v>
      </c>
      <c r="L5735" s="444">
        <f t="shared" ca="1" si="194"/>
        <v>-1.7777260607789722E+16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25">
      <c r="G5736" s="459"/>
      <c r="H5736" s="459">
        <v>5729</v>
      </c>
      <c r="I5736" s="444">
        <f t="shared" ca="1" si="195"/>
        <v>-1.7777260607789722E+16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-74071919199123.844</v>
      </c>
      <c r="L5736" s="444">
        <f t="shared" ca="1" si="194"/>
        <v>-1.7851332526988846E+16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25">
      <c r="G5737" s="459"/>
      <c r="H5737" s="459">
        <v>5730</v>
      </c>
      <c r="I5737" s="444">
        <f t="shared" ca="1" si="195"/>
        <v>-1.7851332526988846E+16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-74380552195786.859</v>
      </c>
      <c r="L5737" s="444">
        <f t="shared" ca="1" si="194"/>
        <v>-1.7925713079184632E+16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25">
      <c r="G5738" s="459"/>
      <c r="H5738" s="459">
        <v>5731</v>
      </c>
      <c r="I5738" s="444">
        <f t="shared" ca="1" si="195"/>
        <v>-1.7925713079184632E+16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-74690471163269.297</v>
      </c>
      <c r="L5738" s="444">
        <f t="shared" ca="1" si="194"/>
        <v>-1.8000403550347902E+16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25">
      <c r="G5739" s="459"/>
      <c r="H5739" s="459">
        <v>5732</v>
      </c>
      <c r="I5739" s="444">
        <f t="shared" ca="1" si="195"/>
        <v>-1.8000403550347902E+16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-75001681459782.938</v>
      </c>
      <c r="L5739" s="444">
        <f t="shared" ca="1" si="194"/>
        <v>-1.8075405231807684E+16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25">
      <c r="G5740" s="459"/>
      <c r="H5740" s="459">
        <v>5733</v>
      </c>
      <c r="I5740" s="444">
        <f t="shared" ca="1" si="195"/>
        <v>-1.8075405231807684E+16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-75314188465865.344</v>
      </c>
      <c r="L5740" s="444">
        <f t="shared" ca="1" si="194"/>
        <v>-1.8150719420273548E+16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25">
      <c r="G5741" s="459"/>
      <c r="H5741" s="459">
        <v>5734</v>
      </c>
      <c r="I5741" s="444">
        <f t="shared" ca="1" si="195"/>
        <v>-1.8150719420273548E+16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-75627997584473.109</v>
      </c>
      <c r="L5741" s="444">
        <f t="shared" ca="1" si="194"/>
        <v>-1.822634741785802E+16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25">
      <c r="G5742" s="459"/>
      <c r="H5742" s="459">
        <v>5735</v>
      </c>
      <c r="I5742" s="444">
        <f t="shared" ca="1" si="195"/>
        <v>-1.822634741785802E+16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-75943114241075.078</v>
      </c>
      <c r="L5742" s="444">
        <f t="shared" ca="1" si="194"/>
        <v>-1.8302290532099096E+16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25">
      <c r="G5743" s="459"/>
      <c r="H5743" s="459">
        <v>5736</v>
      </c>
      <c r="I5743" s="444">
        <f t="shared" ca="1" si="195"/>
        <v>-1.8302290532099096E+16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-76259543883746.234</v>
      </c>
      <c r="L5743" s="444">
        <f t="shared" ca="1" si="194"/>
        <v>-1.8378550075982844E+16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25">
      <c r="G5744" s="459"/>
      <c r="H5744" s="459">
        <v>5737</v>
      </c>
      <c r="I5744" s="444">
        <f t="shared" ca="1" si="195"/>
        <v>-1.8378550075982844E+16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-76577291983261.844</v>
      </c>
      <c r="L5744" s="444">
        <f t="shared" ca="1" si="194"/>
        <v>-1.8455127367966104E+16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25">
      <c r="G5745" s="459"/>
      <c r="H5745" s="459">
        <v>5738</v>
      </c>
      <c r="I5745" s="444">
        <f t="shared" ca="1" si="195"/>
        <v>-1.8455127367966104E+16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-76896364033192.094</v>
      </c>
      <c r="L5745" s="444">
        <f t="shared" ca="1" si="194"/>
        <v>-1.8532023731999296E+16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25">
      <c r="G5746" s="459"/>
      <c r="H5746" s="459">
        <v>5739</v>
      </c>
      <c r="I5746" s="444">
        <f t="shared" ca="1" si="195"/>
        <v>-1.8532023731999296E+16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-77216765549997.063</v>
      </c>
      <c r="L5746" s="444">
        <f t="shared" ca="1" si="194"/>
        <v>-1.8609240497549292E+16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25">
      <c r="G5747" s="459"/>
      <c r="H5747" s="459">
        <v>5740</v>
      </c>
      <c r="I5747" s="444">
        <f t="shared" ca="1" si="195"/>
        <v>-1.8609240497549292E+16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-77538502073122.047</v>
      </c>
      <c r="L5747" s="444">
        <f t="shared" ca="1" si="194"/>
        <v>-1.8686778999622416E+16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25">
      <c r="G5748" s="459"/>
      <c r="H5748" s="459">
        <v>5741</v>
      </c>
      <c r="I5748" s="444">
        <f t="shared" ca="1" si="195"/>
        <v>-1.8686778999622416E+16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-77861579165093.406</v>
      </c>
      <c r="L5748" s="444">
        <f t="shared" ca="1" si="194"/>
        <v>-1.8764640578787508E+16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25">
      <c r="G5749" s="459"/>
      <c r="H5749" s="459">
        <v>5742</v>
      </c>
      <c r="I5749" s="444">
        <f t="shared" ca="1" si="195"/>
        <v>-1.8764640578787508E+16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-78186002411614.609</v>
      </c>
      <c r="L5749" s="444">
        <f t="shared" ca="1" si="194"/>
        <v>-1.8842826581199124E+16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25">
      <c r="G5750" s="459"/>
      <c r="H5750" s="459">
        <v>5743</v>
      </c>
      <c r="I5750" s="444">
        <f t="shared" ca="1" si="195"/>
        <v>-1.8842826581199124E+16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-78511777421663.016</v>
      </c>
      <c r="L5750" s="444">
        <f t="shared" ca="1" si="194"/>
        <v>-1.8921338358620788E+16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25">
      <c r="G5751" s="459"/>
      <c r="H5751" s="459">
        <v>5744</v>
      </c>
      <c r="I5751" s="444">
        <f t="shared" ca="1" si="195"/>
        <v>-1.8921338358620788E+16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-78838909827586.609</v>
      </c>
      <c r="L5751" s="444">
        <f t="shared" ca="1" si="194"/>
        <v>-1.9000177268448376E+16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25">
      <c r="G5752" s="459"/>
      <c r="H5752" s="459">
        <v>5745</v>
      </c>
      <c r="I5752" s="444">
        <f t="shared" ca="1" si="195"/>
        <v>-1.9000177268448376E+16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-79167405285201.563</v>
      </c>
      <c r="L5752" s="444">
        <f t="shared" ca="1" si="194"/>
        <v>-1.9079344673733576E+16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25">
      <c r="G5753" s="459"/>
      <c r="H5753" s="459">
        <v>5746</v>
      </c>
      <c r="I5753" s="444">
        <f t="shared" ca="1" si="195"/>
        <v>-1.9079344673733576E+16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-79497269473889.906</v>
      </c>
      <c r="L5753" s="444">
        <f t="shared" ca="1" si="194"/>
        <v>-1.9158841943207464E+16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25">
      <c r="G5754" s="459"/>
      <c r="H5754" s="459">
        <v>5747</v>
      </c>
      <c r="I5754" s="444">
        <f t="shared" ca="1" si="195"/>
        <v>-1.9158841943207464E+16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-79828508096697.766</v>
      </c>
      <c r="L5754" s="444">
        <f t="shared" ca="1" si="194"/>
        <v>-1.923867045130416E+16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25">
      <c r="G5755" s="459"/>
      <c r="H5755" s="459">
        <v>5748</v>
      </c>
      <c r="I5755" s="444">
        <f t="shared" ca="1" si="195"/>
        <v>-1.923867045130416E+16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-80161126880434</v>
      </c>
      <c r="L5755" s="444">
        <f t="shared" ca="1" si="194"/>
        <v>-1.9318831578184592E+16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25">
      <c r="G5756" s="459"/>
      <c r="H5756" s="459">
        <v>5749</v>
      </c>
      <c r="I5756" s="444">
        <f t="shared" ca="1" si="195"/>
        <v>-1.9318831578184592E+16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-80495131575769.125</v>
      </c>
      <c r="L5756" s="444">
        <f t="shared" ca="1" si="194"/>
        <v>-1.939932670976036E+16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25">
      <c r="G5757" s="459"/>
      <c r="H5757" s="459">
        <v>5750</v>
      </c>
      <c r="I5757" s="444">
        <f t="shared" ca="1" si="195"/>
        <v>-1.939932670976036E+16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-80830527957334.828</v>
      </c>
      <c r="L5757" s="444">
        <f t="shared" ca="1" si="194"/>
        <v>-1.9480157237717696E+16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25">
      <c r="G5758" s="459"/>
      <c r="H5758" s="459">
        <v>5751</v>
      </c>
      <c r="I5758" s="444">
        <f t="shared" ca="1" si="195"/>
        <v>-1.9480157237717696E+16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-81167321823823.734</v>
      </c>
      <c r="L5758" s="444">
        <f t="shared" ca="1" si="194"/>
        <v>-1.956132455954152E+16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25">
      <c r="G5759" s="459"/>
      <c r="H5759" s="459">
        <v>5752</v>
      </c>
      <c r="I5759" s="444">
        <f t="shared" ca="1" si="195"/>
        <v>-1.956132455954152E+16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-81505518998089.672</v>
      </c>
      <c r="L5759" s="444">
        <f t="shared" ca="1" si="194"/>
        <v>-1.9642830078539608E+16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25">
      <c r="G5760" s="459"/>
      <c r="H5760" s="459">
        <v>5753</v>
      </c>
      <c r="I5760" s="444">
        <f t="shared" ca="1" si="195"/>
        <v>-1.9642830078539608E+16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-81845125327248.359</v>
      </c>
      <c r="L5760" s="444">
        <f t="shared" ca="1" si="194"/>
        <v>-1.9724675203866856E+16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25">
      <c r="G5761" s="459"/>
      <c r="H5761" s="459">
        <v>5754</v>
      </c>
      <c r="I5761" s="444">
        <f t="shared" ca="1" si="195"/>
        <v>-1.9724675203866856E+16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-82186146682778.563</v>
      </c>
      <c r="L5761" s="444">
        <f t="shared" ca="1" si="194"/>
        <v>-1.9806861350549636E+16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25">
      <c r="G5762" s="459"/>
      <c r="H5762" s="459">
        <v>5755</v>
      </c>
      <c r="I5762" s="444">
        <f t="shared" ca="1" si="195"/>
        <v>-1.9806861350549636E+16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-82528588960623.484</v>
      </c>
      <c r="L5762" s="444">
        <f t="shared" ca="1" si="194"/>
        <v>-1.988938993951026E+16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25">
      <c r="G5763" s="459"/>
      <c r="H5763" s="459">
        <v>5756</v>
      </c>
      <c r="I5763" s="444">
        <f t="shared" ca="1" si="195"/>
        <v>-1.988938993951026E+16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-82872458081292.75</v>
      </c>
      <c r="L5763" s="444">
        <f t="shared" ca="1" si="194"/>
        <v>-1.9972262397591552E+16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25">
      <c r="G5764" s="459"/>
      <c r="H5764" s="459">
        <v>5757</v>
      </c>
      <c r="I5764" s="444">
        <f t="shared" ca="1" si="195"/>
        <v>-1.9972262397591552E+16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-83217759989964.797</v>
      </c>
      <c r="L5764" s="444">
        <f t="shared" ca="1" si="194"/>
        <v>-2.0055480157581516E+16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25">
      <c r="G5765" s="459"/>
      <c r="H5765" s="459">
        <v>5758</v>
      </c>
      <c r="I5765" s="444">
        <f t="shared" ca="1" si="195"/>
        <v>-2.0055480157581516E+16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-83564500656589.656</v>
      </c>
      <c r="L5765" s="444">
        <f t="shared" ca="1" si="194"/>
        <v>-2.0139044658238104E+16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25">
      <c r="G5766" s="459"/>
      <c r="H5766" s="459">
        <v>5759</v>
      </c>
      <c r="I5766" s="444">
        <f t="shared" ca="1" si="195"/>
        <v>-2.0139044658238104E+16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-83912686075992.094</v>
      </c>
      <c r="L5766" s="444">
        <f t="shared" ca="1" si="194"/>
        <v>-2.0222957344314096E+16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25">
      <c r="G5767" s="459"/>
      <c r="H5767" s="459">
        <v>5760</v>
      </c>
      <c r="I5767" s="444">
        <f t="shared" ca="1" si="195"/>
        <v>-2.0222957344314096E+16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-84262322267975.406</v>
      </c>
      <c r="L5767" s="444">
        <f t="shared" ca="1" si="194"/>
        <v>-2.0307219666582072E+16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25">
      <c r="G5768" s="459"/>
      <c r="H5768" s="459">
        <v>5761</v>
      </c>
      <c r="I5768" s="444">
        <f t="shared" ca="1" si="195"/>
        <v>-2.0307219666582072E+16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-84613415277425.297</v>
      </c>
      <c r="L5768" s="444">
        <f t="shared" ca="1" si="194"/>
        <v>-2.0391833081859496E+16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25">
      <c r="G5769" s="459"/>
      <c r="H5769" s="459">
        <v>5762</v>
      </c>
      <c r="I5769" s="444">
        <f t="shared" ca="1" si="195"/>
        <v>-2.0391833081859496E+16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-84965971174414.563</v>
      </c>
      <c r="L5769" s="444">
        <f t="shared" ca="1" si="194"/>
        <v>-2.0476799053033912E+16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25">
      <c r="G5770" s="459"/>
      <c r="H5770" s="459">
        <v>5763</v>
      </c>
      <c r="I5770" s="444">
        <f t="shared" ca="1" si="195"/>
        <v>-2.0476799053033912E+16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-85319996054307.969</v>
      </c>
      <c r="L5770" s="444">
        <f t="shared" ca="1" si="194"/>
        <v>-2.056211904908822E+16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25">
      <c r="G5771" s="459"/>
      <c r="H5771" s="459">
        <v>5764</v>
      </c>
      <c r="I5771" s="444">
        <f t="shared" ca="1" si="195"/>
        <v>-2.056211904908822E+16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-85675496037867.578</v>
      </c>
      <c r="L5771" s="444">
        <f t="shared" ca="1" si="194"/>
        <v>-2.0647794545126088E+16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25">
      <c r="G5772" s="459"/>
      <c r="H5772" s="459">
        <v>5765</v>
      </c>
      <c r="I5772" s="444">
        <f t="shared" ca="1" si="195"/>
        <v>-2.0647794545126088E+16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-86032477271358.703</v>
      </c>
      <c r="L5772" s="444">
        <f t="shared" ca="1" si="194"/>
        <v>-2.0733827022397448E+16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25">
      <c r="G5773" s="459"/>
      <c r="H5773" s="459">
        <v>5766</v>
      </c>
      <c r="I5773" s="444">
        <f t="shared" ca="1" si="195"/>
        <v>-2.0733827022397448E+16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-86390945926656.031</v>
      </c>
      <c r="L5773" s="444">
        <f t="shared" ca="1" si="194"/>
        <v>-2.0820217968324104E+16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25">
      <c r="G5774" s="459"/>
      <c r="H5774" s="459">
        <v>5767</v>
      </c>
      <c r="I5774" s="444">
        <f t="shared" ca="1" si="195"/>
        <v>-2.0820217968324104E+16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-86750908201350.438</v>
      </c>
      <c r="L5774" s="444">
        <f t="shared" ca="1" si="194"/>
        <v>-2.0906968876525456E+16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25">
      <c r="G5775" s="459"/>
      <c r="H5775" s="459">
        <v>5768</v>
      </c>
      <c r="I5775" s="444">
        <f t="shared" ca="1" si="195"/>
        <v>-2.0906968876525456E+16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-87112370318856.063</v>
      </c>
      <c r="L5775" s="444">
        <f t="shared" ca="1" si="194"/>
        <v>-2.0994081246844312E+16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25">
      <c r="G5776" s="459"/>
      <c r="H5776" s="459">
        <v>5769</v>
      </c>
      <c r="I5776" s="444">
        <f t="shared" ca="1" si="195"/>
        <v>-2.0994081246844312E+16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-87475338528517.969</v>
      </c>
      <c r="L5776" s="444">
        <f t="shared" ca="1" si="194"/>
        <v>-2.1081556585372828E+16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25">
      <c r="G5777" s="459"/>
      <c r="H5777" s="459">
        <v>5770</v>
      </c>
      <c r="I5777" s="444">
        <f t="shared" ca="1" si="195"/>
        <v>-2.1081556585372828E+16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-87839819105720.109</v>
      </c>
      <c r="L5777" s="444">
        <f t="shared" ca="1" si="194"/>
        <v>-2.1169396404478548E+16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25">
      <c r="G5778" s="459"/>
      <c r="H5778" s="459">
        <v>5771</v>
      </c>
      <c r="I5778" s="444">
        <f t="shared" ca="1" si="195"/>
        <v>-2.1169396404478548E+16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-88205818351993.953</v>
      </c>
      <c r="L5778" s="444">
        <f t="shared" ca="1" si="194"/>
        <v>-2.125760222283054E+16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25">
      <c r="G5779" s="459"/>
      <c r="H5779" s="459">
        <v>5772</v>
      </c>
      <c r="I5779" s="444">
        <f t="shared" ca="1" si="195"/>
        <v>-2.125760222283054E+16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-88573342595127.25</v>
      </c>
      <c r="L5779" s="444">
        <f t="shared" ca="1" si="194"/>
        <v>-2.1346175565425668E+16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25">
      <c r="G5780" s="459"/>
      <c r="H5780" s="459">
        <v>5773</v>
      </c>
      <c r="I5780" s="444">
        <f t="shared" ca="1" si="195"/>
        <v>-2.1346175565425668E+16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-88942398189273.609</v>
      </c>
      <c r="L5780" s="444">
        <f t="shared" ca="1" si="194"/>
        <v>-2.143511796361494E+16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25">
      <c r="G5781" s="459"/>
      <c r="H5781" s="459">
        <v>5774</v>
      </c>
      <c r="I5781" s="444">
        <f t="shared" ca="1" si="195"/>
        <v>-2.143511796361494E+16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-89312991515062.25</v>
      </c>
      <c r="L5781" s="444">
        <f t="shared" ca="1" si="194"/>
        <v>-2.1524430955130004E+16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25">
      <c r="G5782" s="459"/>
      <c r="H5782" s="459">
        <v>5775</v>
      </c>
      <c r="I5782" s="444">
        <f t="shared" ca="1" si="195"/>
        <v>-2.1524430955130004E+16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-89685128979708.344</v>
      </c>
      <c r="L5782" s="444">
        <f t="shared" ca="1" si="194"/>
        <v>-2.1614116084109712E+16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25">
      <c r="G5783" s="459"/>
      <c r="H5783" s="459">
        <v>5776</v>
      </c>
      <c r="I5783" s="444">
        <f t="shared" ca="1" si="195"/>
        <v>-2.1614116084109712E+16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-90058817017123.797</v>
      </c>
      <c r="L5783" s="444">
        <f t="shared" ca="1" si="194"/>
        <v>-2.1704174901126836E+16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25">
      <c r="G5784" s="459"/>
      <c r="H5784" s="459">
        <v>5777</v>
      </c>
      <c r="I5784" s="444">
        <f t="shared" ca="1" si="195"/>
        <v>-2.1704174901126836E+16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-90434062088028.484</v>
      </c>
      <c r="L5784" s="444">
        <f t="shared" ca="1" si="194"/>
        <v>-2.1794608963214864E+16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25">
      <c r="G5785" s="459"/>
      <c r="H5785" s="459">
        <v>5778</v>
      </c>
      <c r="I5785" s="444">
        <f t="shared" ca="1" si="195"/>
        <v>-2.1794608963214864E+16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-90810870680061.938</v>
      </c>
      <c r="L5785" s="444">
        <f t="shared" ca="1" si="194"/>
        <v>-2.1885419833894924E+16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25">
      <c r="G5786" s="459"/>
      <c r="H5786" s="459">
        <v>5779</v>
      </c>
      <c r="I5786" s="444">
        <f t="shared" ca="1" si="195"/>
        <v>-2.1885419833894924E+16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-91189249307895.516</v>
      </c>
      <c r="L5786" s="444">
        <f t="shared" ca="1" si="194"/>
        <v>-2.197660908320282E+16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25">
      <c r="G5787" s="459"/>
      <c r="H5787" s="459">
        <v>5780</v>
      </c>
      <c r="I5787" s="444">
        <f t="shared" ca="1" si="195"/>
        <v>-2.197660908320282E+16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-91569204513345.078</v>
      </c>
      <c r="L5787" s="444">
        <f t="shared" ca="1" si="194"/>
        <v>-2.2068178287716164E+16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25">
      <c r="G5788" s="459"/>
      <c r="H5788" s="459">
        <v>5781</v>
      </c>
      <c r="I5788" s="444">
        <f t="shared" ca="1" si="195"/>
        <v>-2.2068178287716164E+16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-91950742865484.016</v>
      </c>
      <c r="L5788" s="444">
        <f t="shared" ca="1" si="194"/>
        <v>-2.2160129030581648E+16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25">
      <c r="G5789" s="459"/>
      <c r="H5789" s="459">
        <v>5782</v>
      </c>
      <c r="I5789" s="444">
        <f t="shared" ca="1" si="195"/>
        <v>-2.2160129030581648E+16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-92333870960756.859</v>
      </c>
      <c r="L5789" s="444">
        <f t="shared" ca="1" si="194"/>
        <v>-2.2252462901542404E+16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25">
      <c r="G5790" s="459"/>
      <c r="H5790" s="459">
        <v>5783</v>
      </c>
      <c r="I5790" s="444">
        <f t="shared" ca="1" si="195"/>
        <v>-2.2252462901542404E+16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-92718595423093.344</v>
      </c>
      <c r="L5790" s="444">
        <f t="shared" ca="1" si="194"/>
        <v>-2.2345181496965496E+16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25">
      <c r="G5791" s="459"/>
      <c r="H5791" s="459">
        <v>5784</v>
      </c>
      <c r="I5791" s="444">
        <f t="shared" ca="1" si="195"/>
        <v>-2.2345181496965496E+16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-93104922904022.906</v>
      </c>
      <c r="L5791" s="444">
        <f t="shared" ca="1" si="194"/>
        <v>-2.243828641986952E+16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25">
      <c r="G5792" s="459"/>
      <c r="H5792" s="459">
        <v>5785</v>
      </c>
      <c r="I5792" s="444">
        <f t="shared" ca="1" si="195"/>
        <v>-2.243828641986952E+16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-93492860082789.672</v>
      </c>
      <c r="L5792" s="444">
        <f t="shared" ca="1" si="194"/>
        <v>-2.2531779279952308E+16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25">
      <c r="G5793" s="459"/>
      <c r="H5793" s="459">
        <v>5786</v>
      </c>
      <c r="I5793" s="444">
        <f t="shared" ca="1" si="195"/>
        <v>-2.2531779279952308E+16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-93882413666467.953</v>
      </c>
      <c r="L5793" s="444">
        <f t="shared" ca="1" si="194"/>
        <v>-2.2625661693618776E+16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25">
      <c r="G5794" s="459"/>
      <c r="H5794" s="459">
        <v>5787</v>
      </c>
      <c r="I5794" s="444">
        <f t="shared" ca="1" si="195"/>
        <v>-2.2625661693618776E+16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-94273590390078.234</v>
      </c>
      <c r="L5794" s="444">
        <f t="shared" ca="1" si="194"/>
        <v>-2.2719935284008856E+16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25">
      <c r="G5795" s="459"/>
      <c r="H5795" s="459">
        <v>5788</v>
      </c>
      <c r="I5795" s="444">
        <f t="shared" ca="1" si="195"/>
        <v>-2.2719935284008856E+16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-94666397016703.563</v>
      </c>
      <c r="L5795" s="444">
        <f t="shared" ca="1" si="194"/>
        <v>-2.281460168102556E+16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25">
      <c r="G5796" s="459"/>
      <c r="H5796" s="459">
        <v>5789</v>
      </c>
      <c r="I5796" s="444">
        <f t="shared" ca="1" si="195"/>
        <v>-2.281460168102556E+16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-95060840337606.5</v>
      </c>
      <c r="L5796" s="444">
        <f t="shared" ca="1" si="194"/>
        <v>-2.2909662521363168E+16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25">
      <c r="G5797" s="459"/>
      <c r="H5797" s="459">
        <v>5790</v>
      </c>
      <c r="I5797" s="444">
        <f t="shared" ca="1" si="195"/>
        <v>-2.2909662521363168E+16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-95456927172346.531</v>
      </c>
      <c r="L5797" s="444">
        <f t="shared" ca="1" si="194"/>
        <v>-2.3005119448535516E+16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25">
      <c r="G5798" s="459"/>
      <c r="H5798" s="459">
        <v>5791</v>
      </c>
      <c r="I5798" s="444">
        <f t="shared" ca="1" si="195"/>
        <v>-2.3005119448535516E+16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-95854664368897.984</v>
      </c>
      <c r="L5798" s="444">
        <f t="shared" ca="1" si="194"/>
        <v>-2.3100974112904412E+16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25">
      <c r="G5799" s="459"/>
      <c r="H5799" s="459">
        <v>5792</v>
      </c>
      <c r="I5799" s="444">
        <f t="shared" ca="1" si="195"/>
        <v>-2.3100974112904412E+16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-96254058803768.375</v>
      </c>
      <c r="L5799" s="444">
        <f t="shared" ca="1" si="194"/>
        <v>-2.319722817170818E+16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25">
      <c r="G5800" s="459"/>
      <c r="H5800" s="459">
        <v>5793</v>
      </c>
      <c r="I5800" s="444">
        <f t="shared" ca="1" si="195"/>
        <v>-2.319722817170818E+16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-96655117382117.422</v>
      </c>
      <c r="L5800" s="444">
        <f t="shared" ca="1" si="194"/>
        <v>-2.3293883289090296E+16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25">
      <c r="G5801" s="459"/>
      <c r="H5801" s="459">
        <v>5794</v>
      </c>
      <c r="I5801" s="444">
        <f t="shared" ca="1" si="195"/>
        <v>-2.3293883289090296E+16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-97057847037876.234</v>
      </c>
      <c r="L5801" s="444">
        <f t="shared" ca="1" si="194"/>
        <v>-2.3390941136128172E+16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25">
      <c r="G5802" s="459"/>
      <c r="H5802" s="459">
        <v>5795</v>
      </c>
      <c r="I5802" s="444">
        <f t="shared" ca="1" si="195"/>
        <v>-2.3390941136128172E+16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-97462254733867.375</v>
      </c>
      <c r="L5802" s="444">
        <f t="shared" ca="1" si="194"/>
        <v>-2.348840339086204E+16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25">
      <c r="G5803" s="459"/>
      <c r="H5803" s="459">
        <v>5796</v>
      </c>
      <c r="I5803" s="444">
        <f t="shared" ca="1" si="195"/>
        <v>-2.348840339086204E+16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-97868347461925.172</v>
      </c>
      <c r="L5803" s="444">
        <f t="shared" ca="1" si="194"/>
        <v>-2.3586271738323964E+16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25">
      <c r="G5804" s="459"/>
      <c r="H5804" s="459">
        <v>5797</v>
      </c>
      <c r="I5804" s="444">
        <f t="shared" ca="1" si="195"/>
        <v>-2.3586271738323964E+16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-98276132243016.516</v>
      </c>
      <c r="L5804" s="444">
        <f t="shared" ca="1" si="194"/>
        <v>-2.368454787056698E+16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25">
      <c r="G5805" s="459"/>
      <c r="H5805" s="459">
        <v>5798</v>
      </c>
      <c r="I5805" s="444">
        <f t="shared" ca="1" si="195"/>
        <v>-2.368454787056698E+16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-98685616127362.422</v>
      </c>
      <c r="L5805" s="444">
        <f t="shared" ca="1" si="194"/>
        <v>-2.3783233486694344E+16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25">
      <c r="G5806" s="459"/>
      <c r="H5806" s="459">
        <v>5799</v>
      </c>
      <c r="I5806" s="444">
        <f t="shared" ca="1" si="195"/>
        <v>-2.3783233486694344E+16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-99096806194559.766</v>
      </c>
      <c r="L5806" s="444">
        <f t="shared" ca="1" si="194"/>
        <v>-2.3882330292888904E+16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25">
      <c r="G5807" s="459"/>
      <c r="H5807" s="459">
        <v>5800</v>
      </c>
      <c r="I5807" s="444">
        <f t="shared" ca="1" si="195"/>
        <v>-2.3882330292888904E+16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-99509709553703.766</v>
      </c>
      <c r="L5807" s="444">
        <f t="shared" ca="1" si="194"/>
        <v>-2.3981840002442608E+16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25">
      <c r="G5808" s="459"/>
      <c r="H5808" s="459">
        <v>5801</v>
      </c>
      <c r="I5808" s="444">
        <f t="shared" ca="1" si="195"/>
        <v>-2.3981840002442608E+16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-99924333343510.859</v>
      </c>
      <c r="L5808" s="444">
        <f t="shared" ca="1" si="194"/>
        <v>-2.408176433578612E+16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25">
      <c r="G5809" s="459"/>
      <c r="H5809" s="459">
        <v>5802</v>
      </c>
      <c r="I5809" s="444">
        <f t="shared" ca="1" si="195"/>
        <v>-2.408176433578612E+16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-100340684732442.17</v>
      </c>
      <c r="L5809" s="444">
        <f t="shared" ca="1" si="194"/>
        <v>-2.4182105020518564E+16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25">
      <c r="G5810" s="459"/>
      <c r="H5810" s="459">
        <v>5803</v>
      </c>
      <c r="I5810" s="444">
        <f t="shared" ca="1" si="195"/>
        <v>-2.4182105020518564E+16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-100758770918827.34</v>
      </c>
      <c r="L5810" s="444">
        <f t="shared" ca="1" si="194"/>
        <v>-2.4282863791437392E+16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25">
      <c r="G5811" s="459"/>
      <c r="H5811" s="459">
        <v>5804</v>
      </c>
      <c r="I5811" s="444">
        <f t="shared" ca="1" si="195"/>
        <v>-2.4282863791437392E+16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-101178599130989.13</v>
      </c>
      <c r="L5811" s="444">
        <f t="shared" ca="1" si="194"/>
        <v>-2.438404239056838E+16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25">
      <c r="G5812" s="459"/>
      <c r="H5812" s="459">
        <v>5805</v>
      </c>
      <c r="I5812" s="444">
        <f t="shared" ca="1" si="195"/>
        <v>-2.438404239056838E+16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-101600176627368.25</v>
      </c>
      <c r="L5812" s="444">
        <f t="shared" ca="1" si="194"/>
        <v>-2.4485642567195748E+16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25">
      <c r="G5813" s="459"/>
      <c r="H5813" s="459">
        <v>5806</v>
      </c>
      <c r="I5813" s="444">
        <f t="shared" ca="1" si="195"/>
        <v>-2.4485642567195748E+16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-102023510696648.95</v>
      </c>
      <c r="L5813" s="444">
        <f t="shared" ca="1" si="194"/>
        <v>-2.4587666077892396E+16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25">
      <c r="G5814" s="459"/>
      <c r="H5814" s="459">
        <v>5807</v>
      </c>
      <c r="I5814" s="444">
        <f t="shared" ca="1" si="195"/>
        <v>-2.4587666077892396E+16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-102448608657884.98</v>
      </c>
      <c r="L5814" s="444">
        <f t="shared" ca="1" si="194"/>
        <v>-2.469011468655028E+16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25">
      <c r="G5815" s="459"/>
      <c r="H5815" s="459">
        <v>5808</v>
      </c>
      <c r="I5815" s="444">
        <f t="shared" ca="1" si="195"/>
        <v>-2.469011468655028E+16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-102875477860626.17</v>
      </c>
      <c r="L5815" s="444">
        <f t="shared" ca="1" si="194"/>
        <v>-2.4792990164410908E+16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25">
      <c r="G5816" s="459"/>
      <c r="H5816" s="459">
        <v>5809</v>
      </c>
      <c r="I5816" s="444">
        <f t="shared" ca="1" si="195"/>
        <v>-2.4792990164410908E+16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-103304125685045.45</v>
      </c>
      <c r="L5816" s="444">
        <f t="shared" ca="1" si="194"/>
        <v>-2.4896294290095952E+16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25">
      <c r="G5817" s="459"/>
      <c r="H5817" s="459">
        <v>5810</v>
      </c>
      <c r="I5817" s="444">
        <f t="shared" ca="1" si="195"/>
        <v>-2.4896294290095952E+16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-103734559542066.47</v>
      </c>
      <c r="L5817" s="444">
        <f t="shared" ca="1" si="194"/>
        <v>-2.500002884963802E+16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25">
      <c r="G5818" s="459"/>
      <c r="H5818" s="459">
        <v>5811</v>
      </c>
      <c r="I5818" s="444">
        <f t="shared" ca="1" si="195"/>
        <v>-2.500002884963802E+16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-104166786873491.75</v>
      </c>
      <c r="L5818" s="444">
        <f t="shared" ca="1" si="194"/>
        <v>-2.5104195636511512E+16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25">
      <c r="G5819" s="459"/>
      <c r="H5819" s="459">
        <v>5812</v>
      </c>
      <c r="I5819" s="444">
        <f t="shared" ca="1" si="195"/>
        <v>-2.5104195636511512E+16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-104600815152131.3</v>
      </c>
      <c r="L5819" s="444">
        <f t="shared" ca="1" si="194"/>
        <v>-2.5208796451663644E+16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25">
      <c r="G5820" s="459"/>
      <c r="H5820" s="459">
        <v>5813</v>
      </c>
      <c r="I5820" s="444">
        <f t="shared" ca="1" si="195"/>
        <v>-2.5208796451663644E+16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-105036651881931.84</v>
      </c>
      <c r="L5820" s="444">
        <f t="shared" ca="1" si="194"/>
        <v>-2.5313833103545576E+16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25">
      <c r="G5821" s="459"/>
      <c r="H5821" s="459">
        <v>5814</v>
      </c>
      <c r="I5821" s="444">
        <f t="shared" ca="1" si="195"/>
        <v>-2.5313833103545576E+16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-105474304598106.56</v>
      </c>
      <c r="L5821" s="444">
        <f t="shared" ca="1" si="194"/>
        <v>-2.5419307408143684E+16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25">
      <c r="G5822" s="459"/>
      <c r="H5822" s="459">
        <v>5815</v>
      </c>
      <c r="I5822" s="444">
        <f t="shared" ca="1" si="195"/>
        <v>-2.5419307408143684E+16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-105913780867265.34</v>
      </c>
      <c r="L5822" s="444">
        <f t="shared" ca="1" si="194"/>
        <v>-2.5525221189010948E+16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25">
      <c r="G5823" s="459"/>
      <c r="H5823" s="459">
        <v>5816</v>
      </c>
      <c r="I5823" s="444">
        <f t="shared" ca="1" si="195"/>
        <v>-2.5525221189010948E+16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-106355088287545.61</v>
      </c>
      <c r="L5823" s="444">
        <f t="shared" ca="1" si="194"/>
        <v>-2.5631576277298492E+16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25">
      <c r="G5824" s="459"/>
      <c r="H5824" s="459">
        <v>5817</v>
      </c>
      <c r="I5824" s="444">
        <f t="shared" ca="1" si="195"/>
        <v>-2.5631576277298492E+16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-106798234488743.72</v>
      </c>
      <c r="L5824" s="444">
        <f t="shared" ca="1" si="194"/>
        <v>-2.5738374511787236E+16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25">
      <c r="G5825" s="459"/>
      <c r="H5825" s="459">
        <v>5818</v>
      </c>
      <c r="I5825" s="444">
        <f t="shared" ca="1" si="195"/>
        <v>-2.5738374511787236E+16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-107243227132446.81</v>
      </c>
      <c r="L5825" s="444">
        <f t="shared" ca="1" si="194"/>
        <v>-2.5845617738919684E+16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25">
      <c r="G5826" s="459"/>
      <c r="H5826" s="459">
        <v>5819</v>
      </c>
      <c r="I5826" s="444">
        <f t="shared" ca="1" si="195"/>
        <v>-2.5845617738919684E+16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-107690073912165.34</v>
      </c>
      <c r="L5826" s="444">
        <f t="shared" ca="1" si="194"/>
        <v>-2.5953307812831848E+16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25">
      <c r="G5827" s="459"/>
      <c r="H5827" s="459">
        <v>5820</v>
      </c>
      <c r="I5827" s="444">
        <f t="shared" ca="1" si="195"/>
        <v>-2.5953307812831848E+16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-108138782553466.03</v>
      </c>
      <c r="L5827" s="444">
        <f t="shared" ca="1" si="194"/>
        <v>-2.6061446595385316E+16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25">
      <c r="G5828" s="459"/>
      <c r="H5828" s="459">
        <v>5821</v>
      </c>
      <c r="I5828" s="444">
        <f t="shared" ca="1" si="195"/>
        <v>-2.6061446595385316E+16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-108589360814105.48</v>
      </c>
      <c r="L5828" s="444">
        <f t="shared" ca="1" si="194"/>
        <v>-2.617003595619942E+16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25">
      <c r="G5829" s="459"/>
      <c r="H5829" s="459">
        <v>5822</v>
      </c>
      <c r="I5829" s="444">
        <f t="shared" ca="1" si="195"/>
        <v>-2.617003595619942E+16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-109041816484164.25</v>
      </c>
      <c r="L5829" s="444">
        <f t="shared" ca="1" si="194"/>
        <v>-2.6279077772683584E+16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25">
      <c r="G5830" s="459"/>
      <c r="H5830" s="459">
        <v>5823</v>
      </c>
      <c r="I5830" s="444">
        <f t="shared" ca="1" si="195"/>
        <v>-2.6279077772683584E+16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-109496157386181.59</v>
      </c>
      <c r="L5830" s="444">
        <f t="shared" ca="1" si="194"/>
        <v>-2.6388573930069764E+16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25">
      <c r="G5831" s="459"/>
      <c r="H5831" s="459">
        <v>5824</v>
      </c>
      <c r="I5831" s="444">
        <f t="shared" ca="1" si="195"/>
        <v>-2.6388573930069764E+16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-109952391375290.69</v>
      </c>
      <c r="L5831" s="444">
        <f t="shared" ca="1" si="194"/>
        <v>-2.6498526321445056E+16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25">
      <c r="G5832" s="459"/>
      <c r="H5832" s="459">
        <v>5825</v>
      </c>
      <c r="I5832" s="444">
        <f t="shared" ca="1" si="195"/>
        <v>-2.6498526321445056E+16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-110410526339354.41</v>
      </c>
      <c r="L5832" s="444">
        <f t="shared" ca="1" si="194"/>
        <v>-2.6608936847784412E+16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25">
      <c r="G5833" s="459"/>
      <c r="H5833" s="459">
        <v>5826</v>
      </c>
      <c r="I5833" s="444">
        <f t="shared" ca="1" si="195"/>
        <v>-2.6608936847784412E+16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-110870570199101.72</v>
      </c>
      <c r="L5833" s="444">
        <f t="shared" ca="1" si="194"/>
        <v>-2.6719807417983512E+16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25">
      <c r="G5834" s="459"/>
      <c r="H5834" s="459">
        <v>5827</v>
      </c>
      <c r="I5834" s="444">
        <f t="shared" ca="1" si="195"/>
        <v>-2.6719807417983512E+16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-111332530908264.63</v>
      </c>
      <c r="L5834" s="444">
        <f t="shared" ca="1" si="194"/>
        <v>-2.6831139948891776E+16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25">
      <c r="G5835" s="459"/>
      <c r="H5835" s="459">
        <v>5828</v>
      </c>
      <c r="I5835" s="444">
        <f t="shared" ca="1" si="195"/>
        <v>-2.6831139948891776E+16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-111796416453715.73</v>
      </c>
      <c r="L5835" s="444">
        <f t="shared" ca="1" si="194"/>
        <v>-2.6942936365345492E+16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25">
      <c r="G5836" s="459"/>
      <c r="H5836" s="459">
        <v>5829</v>
      </c>
      <c r="I5836" s="444">
        <f t="shared" ca="1" si="195"/>
        <v>-2.6942936365345492E+16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-112262234855606.22</v>
      </c>
      <c r="L5836" s="444">
        <f t="shared" ca="1" si="194"/>
        <v>-2.70551986002011E+16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25">
      <c r="G5837" s="459"/>
      <c r="H5837" s="459">
        <v>5830</v>
      </c>
      <c r="I5837" s="444">
        <f t="shared" ca="1" si="195"/>
        <v>-2.70551986002011E+16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-112729994167504.58</v>
      </c>
      <c r="L5837" s="444">
        <f t="shared" ca="1" si="194"/>
        <v>-2.7167928594368604E+16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25">
      <c r="G5838" s="459"/>
      <c r="H5838" s="459">
        <v>5831</v>
      </c>
      <c r="I5838" s="444">
        <f t="shared" ca="1" si="195"/>
        <v>-2.7167928594368604E+16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-113199702476535.84</v>
      </c>
      <c r="L5838" s="444">
        <f t="shared" ca="1" si="194"/>
        <v>-2.728112829684514E+16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25">
      <c r="G5839" s="459"/>
      <c r="H5839" s="459">
        <v>5832</v>
      </c>
      <c r="I5839" s="444">
        <f t="shared" ca="1" si="195"/>
        <v>-2.728112829684514E+16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-113671367903521.42</v>
      </c>
      <c r="L5839" s="444">
        <f t="shared" ca="1" si="194"/>
        <v>-2.739479966474866E+16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25">
      <c r="G5840" s="459"/>
      <c r="H5840" s="459">
        <v>5833</v>
      </c>
      <c r="I5840" s="444">
        <f t="shared" ca="1" si="195"/>
        <v>-2.739479966474866E+16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-114144998603119.42</v>
      </c>
      <c r="L5840" s="444">
        <f t="shared" ca="1" si="194"/>
        <v>-2.750894466335178E+16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25">
      <c r="G5841" s="459"/>
      <c r="H5841" s="459">
        <v>5834</v>
      </c>
      <c r="I5841" s="444">
        <f t="shared" ca="1" si="195"/>
        <v>-2.750894466335178E+16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-114620602763965.75</v>
      </c>
      <c r="L5841" s="444">
        <f t="shared" ca="1" si="194"/>
        <v>-2.7623565266115744E+16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25">
      <c r="G5842" s="459"/>
      <c r="H5842" s="459">
        <v>5835</v>
      </c>
      <c r="I5842" s="444">
        <f t="shared" ca="1" si="195"/>
        <v>-2.7623565266115744E+16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-115098188608815.59</v>
      </c>
      <c r="L5842" s="444">
        <f t="shared" ca="1" si="194"/>
        <v>-2.773866345472456E+16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25">
      <c r="G5843" s="459"/>
      <c r="H5843" s="459">
        <v>5836</v>
      </c>
      <c r="I5843" s="444">
        <f t="shared" ca="1" si="195"/>
        <v>-2.773866345472456E+16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-115577764394685.67</v>
      </c>
      <c r="L5843" s="444">
        <f t="shared" ca="1" si="194"/>
        <v>-2.7854241219119244E+16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25">
      <c r="G5844" s="459"/>
      <c r="H5844" s="459">
        <v>5837</v>
      </c>
      <c r="I5844" s="444">
        <f t="shared" ca="1" si="195"/>
        <v>-2.7854241219119244E+16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-116059338412996.84</v>
      </c>
      <c r="L5844" s="444">
        <f t="shared" ca="1" si="194"/>
        <v>-2.797030055753224E+16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25">
      <c r="G5845" s="459"/>
      <c r="H5845" s="459">
        <v>5838</v>
      </c>
      <c r="I5845" s="444">
        <f t="shared" ca="1" si="195"/>
        <v>-2.797030055753224E+16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-116542918989717.67</v>
      </c>
      <c r="L5845" s="444">
        <f t="shared" ca="1" si="194"/>
        <v>-2.8086843476521956E+16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25">
      <c r="G5846" s="459"/>
      <c r="H5846" s="459">
        <v>5839</v>
      </c>
      <c r="I5846" s="444">
        <f t="shared" ca="1" si="195"/>
        <v>-2.8086843476521956E+16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-117028514485508.14</v>
      </c>
      <c r="L5846" s="444">
        <f t="shared" ca="1" si="194"/>
        <v>-2.8203871991007464E+16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25">
      <c r="G5847" s="459"/>
      <c r="H5847" s="459">
        <v>5840</v>
      </c>
      <c r="I5847" s="444">
        <f t="shared" ca="1" si="195"/>
        <v>-2.8203871991007464E+16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-117516133295864.45</v>
      </c>
      <c r="L5847" s="444">
        <f t="shared" ca="1" si="194"/>
        <v>-2.8321388124303328E+16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25">
      <c r="G5848" s="459"/>
      <c r="H5848" s="459">
        <v>5841</v>
      </c>
      <c r="I5848" s="444">
        <f t="shared" ca="1" si="195"/>
        <v>-2.8321388124303328E+16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-118005783851263.86</v>
      </c>
      <c r="L5848" s="444">
        <f t="shared" ca="1" si="194"/>
        <v>-2.8439393908154592E+16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25">
      <c r="G5849" s="459"/>
      <c r="H5849" s="459">
        <v>5842</v>
      </c>
      <c r="I5849" s="444">
        <f t="shared" ca="1" si="195"/>
        <v>-2.8439393908154592E+16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-118497474617310.8</v>
      </c>
      <c r="L5849" s="444">
        <f t="shared" ca="1" si="194"/>
        <v>-2.8557891382771904E+16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25">
      <c r="G5850" s="459"/>
      <c r="H5850" s="459">
        <v>5843</v>
      </c>
      <c r="I5850" s="444">
        <f t="shared" ca="1" si="195"/>
        <v>-2.8557891382771904E+16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-118991214094882.94</v>
      </c>
      <c r="L5850" s="444">
        <f t="shared" ca="1" si="194"/>
        <v>-2.8676882596866788E+16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25">
      <c r="G5851" s="459"/>
      <c r="H5851" s="459">
        <v>5844</v>
      </c>
      <c r="I5851" s="444">
        <f t="shared" ca="1" si="195"/>
        <v>-2.8676882596866788E+16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-119487010820278.3</v>
      </c>
      <c r="L5851" s="444">
        <f t="shared" ca="1" si="194"/>
        <v>-2.8796369607687068E+16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25">
      <c r="G5852" s="459"/>
      <c r="H5852" s="459">
        <v>5845</v>
      </c>
      <c r="I5852" s="444">
        <f t="shared" ca="1" si="195"/>
        <v>-2.8796369607687068E+16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-119984873365362.78</v>
      </c>
      <c r="L5852" s="444">
        <f t="shared" ca="1" si="194"/>
        <v>-2.8916354481052432E+16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25">
      <c r="G5853" s="459"/>
      <c r="H5853" s="459">
        <v>5846</v>
      </c>
      <c r="I5853" s="444">
        <f t="shared" ca="1" si="195"/>
        <v>-2.8916354481052432E+16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-120484810337718.45</v>
      </c>
      <c r="L5853" s="444">
        <f t="shared" ca="1" si="194"/>
        <v>-2.9036839291390152E+16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25">
      <c r="G5854" s="459"/>
      <c r="H5854" s="459">
        <v>5847</v>
      </c>
      <c r="I5854" s="444">
        <f t="shared" ca="1" si="195"/>
        <v>-2.9036839291390152E+16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-120986830380792.3</v>
      </c>
      <c r="L5854" s="444">
        <f t="shared" ca="1" si="194"/>
        <v>-2.9157826121770944E+16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25">
      <c r="G5855" s="459"/>
      <c r="H5855" s="459">
        <v>5848</v>
      </c>
      <c r="I5855" s="444">
        <f t="shared" ca="1" si="195"/>
        <v>-2.9157826121770944E+16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-121490942174045.59</v>
      </c>
      <c r="L5855" s="444">
        <f t="shared" ca="1" si="194"/>
        <v>-2.9279317063944988E+16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25">
      <c r="G5856" s="459"/>
      <c r="H5856" s="459">
        <v>5849</v>
      </c>
      <c r="I5856" s="444">
        <f t="shared" ca="1" si="195"/>
        <v>-2.9279317063944988E+16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-121997154433104.13</v>
      </c>
      <c r="L5856" s="444">
        <f t="shared" ca="1" si="194"/>
        <v>-2.9401314218378092E+16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25">
      <c r="G5857" s="459"/>
      <c r="H5857" s="459">
        <v>5850</v>
      </c>
      <c r="I5857" s="444">
        <f t="shared" ca="1" si="195"/>
        <v>-2.9401314218378092E+16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-122505475909908.72</v>
      </c>
      <c r="L5857" s="444">
        <f t="shared" ca="1" si="194"/>
        <v>-2.9523819694288E+16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25">
      <c r="G5858" s="459"/>
      <c r="H5858" s="459">
        <v>5851</v>
      </c>
      <c r="I5858" s="444">
        <f t="shared" ca="1" si="195"/>
        <v>-2.9523819694288E+16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-123015915392866.67</v>
      </c>
      <c r="L5858" s="444">
        <f t="shared" ca="1" si="194"/>
        <v>-2.9646835609680868E+16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25">
      <c r="G5859" s="459"/>
      <c r="H5859" s="459">
        <v>5852</v>
      </c>
      <c r="I5859" s="444">
        <f t="shared" ca="1" si="195"/>
        <v>-2.9646835609680868E+16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-123528481707003.61</v>
      </c>
      <c r="L5859" s="444">
        <f t="shared" ca="1" si="194"/>
        <v>-2.9770364091387872E+16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25">
      <c r="G5860" s="459"/>
      <c r="H5860" s="459">
        <v>5853</v>
      </c>
      <c r="I5860" s="444">
        <f t="shared" ca="1" si="195"/>
        <v>-2.9770364091387872E+16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-124043183714116.13</v>
      </c>
      <c r="L5860" s="444">
        <f t="shared" ca="1" si="194"/>
        <v>-2.9894407275101988E+16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25">
      <c r="G5861" s="459"/>
      <c r="H5861" s="459">
        <v>5854</v>
      </c>
      <c r="I5861" s="444">
        <f t="shared" ca="1" si="195"/>
        <v>-2.9894407275101988E+16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-124560030312924.95</v>
      </c>
      <c r="L5861" s="444">
        <f t="shared" ca="1" si="194"/>
        <v>-3.0018967305414912E+16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25">
      <c r="G5862" s="459"/>
      <c r="H5862" s="459">
        <v>5855</v>
      </c>
      <c r="I5862" s="444">
        <f t="shared" ca="1" si="195"/>
        <v>-3.0018967305414912E+16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-125079030439228.78</v>
      </c>
      <c r="L5862" s="444">
        <f t="shared" ca="1" si="194"/>
        <v>-3.014404633585414E+16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25">
      <c r="G5863" s="459"/>
      <c r="H5863" s="459">
        <v>5856</v>
      </c>
      <c r="I5863" s="444">
        <f t="shared" ca="1" si="195"/>
        <v>-3.014404633585414E+16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-125600193066058.89</v>
      </c>
      <c r="L5863" s="444">
        <f t="shared" ca="1" si="194"/>
        <v>-3.02696465289202E+16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25">
      <c r="G5864" s="459"/>
      <c r="H5864" s="459">
        <v>5857</v>
      </c>
      <c r="I5864" s="444">
        <f t="shared" ca="1" si="195"/>
        <v>-3.02696465289202E+16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-126123527203834.14</v>
      </c>
      <c r="L5864" s="444">
        <f t="shared" ca="1" si="194"/>
        <v>-3.0395770056124036E+16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25">
      <c r="G5865" s="459"/>
      <c r="H5865" s="459">
        <v>5858</v>
      </c>
      <c r="I5865" s="444">
        <f t="shared" ca="1" si="195"/>
        <v>-3.0395770056124036E+16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-126649041900516.81</v>
      </c>
      <c r="L5865" s="444">
        <f t="shared" ca="1" si="194"/>
        <v>-3.0522419098024552E+16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25">
      <c r="G5866" s="459"/>
      <c r="H5866" s="459">
        <v>5859</v>
      </c>
      <c r="I5866" s="444">
        <f t="shared" ca="1" si="195"/>
        <v>-3.0522419098024552E+16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-127176746241768.97</v>
      </c>
      <c r="L5866" s="444">
        <f t="shared" ca="1" si="194"/>
        <v>-3.064959584426632E+16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25">
      <c r="G5867" s="459"/>
      <c r="H5867" s="459">
        <v>5860</v>
      </c>
      <c r="I5867" s="444">
        <f t="shared" ca="1" si="195"/>
        <v>-3.064959584426632E+16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-127706649351109.67</v>
      </c>
      <c r="L5867" s="444">
        <f t="shared" ca="1" si="194"/>
        <v>-3.0777302493617428E+16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25">
      <c r="G5868" s="459"/>
      <c r="H5868" s="459">
        <v>5861</v>
      </c>
      <c r="I5868" s="444">
        <f t="shared" ca="1" si="195"/>
        <v>-3.0777302493617428E+16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-128238760390072.63</v>
      </c>
      <c r="L5868" s="444">
        <f t="shared" ca="1" si="194"/>
        <v>-3.09055412540075E+16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25">
      <c r="G5869" s="459"/>
      <c r="H5869" s="459">
        <v>5862</v>
      </c>
      <c r="I5869" s="444">
        <f t="shared" ca="1" si="195"/>
        <v>-3.09055412540075E+16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-128773088558364.56</v>
      </c>
      <c r="L5869" s="444">
        <f t="shared" ca="1" si="194"/>
        <v>-3.1034314342565864E+16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25">
      <c r="G5870" s="459"/>
      <c r="H5870" s="459">
        <v>5863</v>
      </c>
      <c r="I5870" s="444">
        <f t="shared" ca="1" si="195"/>
        <v>-3.1034314342565864E+16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-129309643094024.42</v>
      </c>
      <c r="L5870" s="444">
        <f t="shared" ca="1" si="194"/>
        <v>-3.1163623985659888E+16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25">
      <c r="G5871" s="459"/>
      <c r="H5871" s="459">
        <v>5864</v>
      </c>
      <c r="I5871" s="444">
        <f t="shared" ca="1" si="195"/>
        <v>-3.1163623985659888E+16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-129848433273582.88</v>
      </c>
      <c r="L5871" s="444">
        <f t="shared" ca="1" si="194"/>
        <v>-3.1293472418933472E+16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25">
      <c r="G5872" s="459"/>
      <c r="H5872" s="459">
        <v>5865</v>
      </c>
      <c r="I5872" s="444">
        <f t="shared" ca="1" si="195"/>
        <v>-3.1293472418933472E+16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-130389468412222.8</v>
      </c>
      <c r="L5872" s="444">
        <f t="shared" ca="1" si="194"/>
        <v>-3.1423861887345696E+16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25">
      <c r="G5873" s="459"/>
      <c r="H5873" s="459">
        <v>5866</v>
      </c>
      <c r="I5873" s="444">
        <f t="shared" ca="1" si="195"/>
        <v>-3.1423861887345696E+16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-130932757863940.38</v>
      </c>
      <c r="L5873" s="444">
        <f t="shared" ref="L5873:L6127" ca="1" si="199">I5873-J5873+K5873</f>
        <v>-3.1554794645209636E+16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25">
      <c r="G5874" s="459"/>
      <c r="H5874" s="459">
        <v>5867</v>
      </c>
      <c r="I5874" s="444">
        <f t="shared" ref="I5874:I6128" ca="1" si="200">L5873</f>
        <v>-3.1554794645209636E+16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-131478311021706.83</v>
      </c>
      <c r="L5874" s="444">
        <f t="shared" ca="1" si="199"/>
        <v>-3.1686272956231344E+16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25">
      <c r="G5875" s="459"/>
      <c r="H5875" s="459">
        <v>5868</v>
      </c>
      <c r="I5875" s="444">
        <f t="shared" ca="1" si="200"/>
        <v>-3.1686272956231344E+16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-132026137317630.59</v>
      </c>
      <c r="L5875" s="444">
        <f t="shared" ca="1" si="199"/>
        <v>-3.1818299093548976E+16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25">
      <c r="G5876" s="459"/>
      <c r="H5876" s="459">
        <v>5869</v>
      </c>
      <c r="I5876" s="444">
        <f t="shared" ca="1" si="200"/>
        <v>-3.1818299093548976E+16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-132576246223120.73</v>
      </c>
      <c r="L5876" s="444">
        <f t="shared" ca="1" si="199"/>
        <v>-3.1950875339772096E+16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25">
      <c r="G5877" s="459"/>
      <c r="H5877" s="459">
        <v>5870</v>
      </c>
      <c r="I5877" s="444">
        <f t="shared" ca="1" si="200"/>
        <v>-3.1950875339772096E+16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-133128647249050.39</v>
      </c>
      <c r="L5877" s="444">
        <f t="shared" ca="1" si="199"/>
        <v>-3.2084003987021148E+16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25">
      <c r="G5878" s="459"/>
      <c r="H5878" s="459">
        <v>5871</v>
      </c>
      <c r="I5878" s="444">
        <f t="shared" ca="1" si="200"/>
        <v>-3.2084003987021148E+16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-133683349945921.45</v>
      </c>
      <c r="L5878" s="444">
        <f t="shared" ca="1" si="199"/>
        <v>-3.2217687336967068E+16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25">
      <c r="G5879" s="459"/>
      <c r="H5879" s="459">
        <v>5872</v>
      </c>
      <c r="I5879" s="444">
        <f t="shared" ca="1" si="200"/>
        <v>-3.2217687336967068E+16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-134240363904029.47</v>
      </c>
      <c r="L5879" s="444">
        <f t="shared" ca="1" si="199"/>
        <v>-3.2351927700871096E+16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25">
      <c r="G5880" s="459"/>
      <c r="H5880" s="459">
        <v>5873</v>
      </c>
      <c r="I5880" s="444">
        <f t="shared" ca="1" si="200"/>
        <v>-3.2351927700871096E+16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-134799698753629.56</v>
      </c>
      <c r="L5880" s="444">
        <f t="shared" ca="1" si="199"/>
        <v>-3.2486727399624724E+16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25">
      <c r="G5881" s="459"/>
      <c r="H5881" s="459">
        <v>5874</v>
      </c>
      <c r="I5881" s="444">
        <f t="shared" ca="1" si="200"/>
        <v>-3.2486727399624724E+16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-135361364165103.03</v>
      </c>
      <c r="L5881" s="444">
        <f t="shared" ca="1" si="199"/>
        <v>-3.2622088763789828E+16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25">
      <c r="G5882" s="459"/>
      <c r="H5882" s="459">
        <v>5875</v>
      </c>
      <c r="I5882" s="444">
        <f t="shared" ca="1" si="200"/>
        <v>-3.2622088763789828E+16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-135925369849124.28</v>
      </c>
      <c r="L5882" s="444">
        <f t="shared" ca="1" si="199"/>
        <v>-3.2758014133638952E+16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25">
      <c r="G5883" s="459"/>
      <c r="H5883" s="459">
        <v>5876</v>
      </c>
      <c r="I5883" s="444">
        <f t="shared" ca="1" si="200"/>
        <v>-3.2758014133638952E+16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-136491725556828.97</v>
      </c>
      <c r="L5883" s="444">
        <f t="shared" ca="1" si="199"/>
        <v>-3.289450585919578E+16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25">
      <c r="G5884" s="459"/>
      <c r="H5884" s="459">
        <v>5877</v>
      </c>
      <c r="I5884" s="444">
        <f t="shared" ca="1" si="200"/>
        <v>-3.289450585919578E+16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-137060441079982.42</v>
      </c>
      <c r="L5884" s="444">
        <f t="shared" ca="1" si="199"/>
        <v>-3.3031566300275764E+16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25">
      <c r="G5885" s="459"/>
      <c r="H5885" s="459">
        <v>5878</v>
      </c>
      <c r="I5885" s="444">
        <f t="shared" ca="1" si="200"/>
        <v>-3.3031566300275764E+16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-137631526251149.02</v>
      </c>
      <c r="L5885" s="444">
        <f t="shared" ca="1" si="199"/>
        <v>-3.3169197826526912E+16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25">
      <c r="G5886" s="459"/>
      <c r="H5886" s="459">
        <v>5879</v>
      </c>
      <c r="I5886" s="444">
        <f t="shared" ca="1" si="200"/>
        <v>-3.3169197826526912E+16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-138204990943862.13</v>
      </c>
      <c r="L5886" s="444">
        <f t="shared" ca="1" si="199"/>
        <v>-3.3307402817470776E+16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25">
      <c r="G5887" s="459"/>
      <c r="H5887" s="459">
        <v>5880</v>
      </c>
      <c r="I5887" s="444">
        <f t="shared" ca="1" si="200"/>
        <v>-3.3307402817470776E+16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-138780845072794.88</v>
      </c>
      <c r="L5887" s="444">
        <f t="shared" ca="1" si="199"/>
        <v>-3.3446183662543572E+16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25">
      <c r="G5888" s="459"/>
      <c r="H5888" s="459">
        <v>5881</v>
      </c>
      <c r="I5888" s="444">
        <f t="shared" ca="1" si="200"/>
        <v>-3.3446183662543572E+16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-139359098593931.56</v>
      </c>
      <c r="L5888" s="444">
        <f t="shared" ca="1" si="199"/>
        <v>-3.3585542761137504E+16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25">
      <c r="G5889" s="459"/>
      <c r="H5889" s="459">
        <v>5882</v>
      </c>
      <c r="I5889" s="444">
        <f t="shared" ca="1" si="200"/>
        <v>-3.3585542761137504E+16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-139939761504739.59</v>
      </c>
      <c r="L5889" s="444">
        <f t="shared" ca="1" si="199"/>
        <v>-3.3725482522642244E+16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25">
      <c r="G5890" s="459"/>
      <c r="H5890" s="459">
        <v>5883</v>
      </c>
      <c r="I5890" s="444">
        <f t="shared" ca="1" si="200"/>
        <v>-3.3725482522642244E+16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-140522843844342.67</v>
      </c>
      <c r="L5890" s="444">
        <f t="shared" ca="1" si="199"/>
        <v>-3.3866005366486588E+16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25">
      <c r="G5891" s="459"/>
      <c r="H5891" s="459">
        <v>5884</v>
      </c>
      <c r="I5891" s="444">
        <f t="shared" ca="1" si="200"/>
        <v>-3.3866005366486588E+16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-141108355693694.09</v>
      </c>
      <c r="L5891" s="444">
        <f t="shared" ca="1" si="199"/>
        <v>-3.4007113722180284E+16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25">
      <c r="G5892" s="459"/>
      <c r="H5892" s="459">
        <v>5885</v>
      </c>
      <c r="I5892" s="444">
        <f t="shared" ca="1" si="200"/>
        <v>-3.4007113722180284E+16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-141696307175751.19</v>
      </c>
      <c r="L5892" s="444">
        <f t="shared" ca="1" si="199"/>
        <v>-3.4148810029356036E+16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25">
      <c r="G5893" s="459"/>
      <c r="H5893" s="459">
        <v>5886</v>
      </c>
      <c r="I5893" s="444">
        <f t="shared" ca="1" si="200"/>
        <v>-3.4148810029356036E+16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-142286708455650.16</v>
      </c>
      <c r="L5893" s="444">
        <f t="shared" ca="1" si="199"/>
        <v>-3.4291096737811688E+16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25">
      <c r="G5894" s="459"/>
      <c r="H5894" s="459">
        <v>5887</v>
      </c>
      <c r="I5894" s="444">
        <f t="shared" ca="1" si="200"/>
        <v>-3.4291096737811688E+16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-142879569740882.03</v>
      </c>
      <c r="L5894" s="444">
        <f t="shared" ca="1" si="199"/>
        <v>-3.4433976307552572E+16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25">
      <c r="G5895" s="459"/>
      <c r="H5895" s="459">
        <v>5888</v>
      </c>
      <c r="I5895" s="444">
        <f t="shared" ca="1" si="200"/>
        <v>-3.4433976307552572E+16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-143474901281469.03</v>
      </c>
      <c r="L5895" s="444">
        <f t="shared" ca="1" si="199"/>
        <v>-3.457745120883404E+16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25">
      <c r="G5896" s="459"/>
      <c r="H5896" s="459">
        <v>5889</v>
      </c>
      <c r="I5896" s="444">
        <f t="shared" ca="1" si="200"/>
        <v>-3.457745120883404E+16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-144072713370141.84</v>
      </c>
      <c r="L5896" s="444">
        <f t="shared" ca="1" si="199"/>
        <v>-3.472152392220418E+16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25">
      <c r="G5897" s="459"/>
      <c r="H5897" s="459">
        <v>5890</v>
      </c>
      <c r="I5897" s="444">
        <f t="shared" ca="1" si="200"/>
        <v>-3.472152392220418E+16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-144673016342517.41</v>
      </c>
      <c r="L5897" s="444">
        <f t="shared" ca="1" si="199"/>
        <v>-3.4866196938546696E+16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25">
      <c r="G5898" s="459"/>
      <c r="H5898" s="459">
        <v>5891</v>
      </c>
      <c r="I5898" s="444">
        <f t="shared" ca="1" si="200"/>
        <v>-3.4866196938546696E+16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-145275820577277.91</v>
      </c>
      <c r="L5898" s="444">
        <f t="shared" ca="1" si="199"/>
        <v>-3.5011472759123972E+16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25">
      <c r="G5899" s="459"/>
      <c r="H5899" s="459">
        <v>5892</v>
      </c>
      <c r="I5899" s="444">
        <f t="shared" ca="1" si="200"/>
        <v>-3.5011472759123972E+16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-145881136496349.88</v>
      </c>
      <c r="L5899" s="444">
        <f t="shared" ca="1" si="199"/>
        <v>-3.515735389562032E+16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25">
      <c r="G5900" s="459"/>
      <c r="H5900" s="459">
        <v>5893</v>
      </c>
      <c r="I5900" s="444">
        <f t="shared" ca="1" si="200"/>
        <v>-3.515735389562032E+16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-146488974565084.69</v>
      </c>
      <c r="L5900" s="444">
        <f t="shared" ca="1" si="199"/>
        <v>-3.5303842870185404E+16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25">
      <c r="G5901" s="459"/>
      <c r="H5901" s="459">
        <v>5894</v>
      </c>
      <c r="I5901" s="444">
        <f t="shared" ca="1" si="200"/>
        <v>-3.5303842870185404E+16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-147099345292439.16</v>
      </c>
      <c r="L5901" s="444">
        <f t="shared" ca="1" si="199"/>
        <v>-3.5450942215477844E+16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25">
      <c r="G5902" s="459"/>
      <c r="H5902" s="459">
        <v>5895</v>
      </c>
      <c r="I5902" s="444">
        <f t="shared" ca="1" si="200"/>
        <v>-3.5450942215477844E+16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-147712259231157.69</v>
      </c>
      <c r="L5902" s="444">
        <f t="shared" ca="1" si="199"/>
        <v>-3.5598654474709E+16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25">
      <c r="G5903" s="459"/>
      <c r="H5903" s="459">
        <v>5896</v>
      </c>
      <c r="I5903" s="444">
        <f t="shared" ca="1" si="200"/>
        <v>-3.5598654474709E+16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-148327726977954.16</v>
      </c>
      <c r="L5903" s="444">
        <f t="shared" ca="1" si="199"/>
        <v>-3.5746982201686956E+16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25">
      <c r="G5904" s="459"/>
      <c r="H5904" s="459">
        <v>5897</v>
      </c>
      <c r="I5904" s="444">
        <f t="shared" ca="1" si="200"/>
        <v>-3.5746982201686956E+16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-148945759173695.66</v>
      </c>
      <c r="L5904" s="444">
        <f t="shared" ca="1" si="199"/>
        <v>-3.5895927960860652E+16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25">
      <c r="G5905" s="459"/>
      <c r="H5905" s="459">
        <v>5898</v>
      </c>
      <c r="I5905" s="444">
        <f t="shared" ca="1" si="200"/>
        <v>-3.5895927960860652E+16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-149566366503586.06</v>
      </c>
      <c r="L5905" s="444">
        <f t="shared" ca="1" si="199"/>
        <v>-3.604549432736424E+16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25">
      <c r="G5906" s="459"/>
      <c r="H5906" s="459">
        <v>5899</v>
      </c>
      <c r="I5906" s="444">
        <f t="shared" ca="1" si="200"/>
        <v>-3.604549432736424E+16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-150189559697351</v>
      </c>
      <c r="L5906" s="444">
        <f t="shared" ca="1" si="199"/>
        <v>-3.6195683887061592E+16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25">
      <c r="G5907" s="459"/>
      <c r="H5907" s="459">
        <v>5900</v>
      </c>
      <c r="I5907" s="444">
        <f t="shared" ca="1" si="200"/>
        <v>-3.6195683887061592E+16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-150815349529423.31</v>
      </c>
      <c r="L5907" s="444">
        <f t="shared" ca="1" si="199"/>
        <v>-3.6346499236591016E+16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25">
      <c r="G5908" s="459"/>
      <c r="H5908" s="459">
        <v>5901</v>
      </c>
      <c r="I5908" s="444">
        <f t="shared" ca="1" si="200"/>
        <v>-3.6346499236591016E+16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-151443746819129.22</v>
      </c>
      <c r="L5908" s="444">
        <f t="shared" ca="1" si="199"/>
        <v>-3.6497942983410144E+16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25">
      <c r="G5909" s="459"/>
      <c r="H5909" s="459">
        <v>5902</v>
      </c>
      <c r="I5909" s="444">
        <f t="shared" ca="1" si="200"/>
        <v>-3.6497942983410144E+16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-152074762430875.59</v>
      </c>
      <c r="L5909" s="444">
        <f t="shared" ca="1" si="199"/>
        <v>-3.6650017745841016E+16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25">
      <c r="G5910" s="459"/>
      <c r="H5910" s="459">
        <v>5903</v>
      </c>
      <c r="I5910" s="444">
        <f t="shared" ca="1" si="200"/>
        <v>-3.6650017745841016E+16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-152708407274337.56</v>
      </c>
      <c r="L5910" s="444">
        <f t="shared" ca="1" si="199"/>
        <v>-3.6802726153115352E+16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25">
      <c r="G5911" s="459"/>
      <c r="H5911" s="459">
        <v>5904</v>
      </c>
      <c r="I5911" s="444">
        <f t="shared" ca="1" si="200"/>
        <v>-3.6802726153115352E+16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-153344692304647.31</v>
      </c>
      <c r="L5911" s="444">
        <f t="shared" ca="1" si="199"/>
        <v>-3.695607084542E+16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25">
      <c r="G5912" s="459"/>
      <c r="H5912" s="459">
        <v>5905</v>
      </c>
      <c r="I5912" s="444">
        <f t="shared" ca="1" si="200"/>
        <v>-3.695607084542E+16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-153983628522583.34</v>
      </c>
      <c r="L5912" s="444">
        <f t="shared" ca="1" si="199"/>
        <v>-3.7110054473942584E+16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25">
      <c r="G5913" s="459"/>
      <c r="H5913" s="459">
        <v>5906</v>
      </c>
      <c r="I5913" s="444">
        <f t="shared" ca="1" si="200"/>
        <v>-3.7110054473942584E+16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-154625226974760.75</v>
      </c>
      <c r="L5913" s="444">
        <f t="shared" ca="1" si="199"/>
        <v>-3.7264679700917344E+16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25">
      <c r="G5914" s="459"/>
      <c r="H5914" s="459">
        <v>5907</v>
      </c>
      <c r="I5914" s="444">
        <f t="shared" ca="1" si="200"/>
        <v>-3.7264679700917344E+16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-155269498753822.25</v>
      </c>
      <c r="L5914" s="444">
        <f t="shared" ca="1" si="199"/>
        <v>-3.7419949199671168E+16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25">
      <c r="G5915" s="459"/>
      <c r="H5915" s="459">
        <v>5908</v>
      </c>
      <c r="I5915" s="444">
        <f t="shared" ca="1" si="200"/>
        <v>-3.7419949199671168E+16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-155916454998629.88</v>
      </c>
      <c r="L5915" s="444">
        <f t="shared" ca="1" si="199"/>
        <v>-3.75758656546698E+16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25">
      <c r="G5916" s="459"/>
      <c r="H5916" s="459">
        <v>5909</v>
      </c>
      <c r="I5916" s="444">
        <f t="shared" ca="1" si="200"/>
        <v>-3.75758656546698E+16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-156566106894457.5</v>
      </c>
      <c r="L5916" s="444">
        <f t="shared" ca="1" si="199"/>
        <v>-3.7732431761564256E+16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25">
      <c r="G5917" s="459"/>
      <c r="H5917" s="459">
        <v>5910</v>
      </c>
      <c r="I5917" s="444">
        <f t="shared" ca="1" si="200"/>
        <v>-3.7732431761564256E+16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-157218465673184.41</v>
      </c>
      <c r="L5917" s="444">
        <f t="shared" ca="1" si="199"/>
        <v>-3.788965022723744E+16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25">
      <c r="G5918" s="459"/>
      <c r="H5918" s="459">
        <v>5911</v>
      </c>
      <c r="I5918" s="444">
        <f t="shared" ca="1" si="200"/>
        <v>-3.788965022723744E+16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-157873542613489.34</v>
      </c>
      <c r="L5918" s="444">
        <f t="shared" ca="1" si="199"/>
        <v>-3.8047523769850928E+16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25">
      <c r="G5919" s="459"/>
      <c r="H5919" s="459">
        <v>5912</v>
      </c>
      <c r="I5919" s="444">
        <f t="shared" ca="1" si="200"/>
        <v>-3.8047523769850928E+16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-158531349041045.53</v>
      </c>
      <c r="L5919" s="444">
        <f t="shared" ca="1" si="199"/>
        <v>-3.8206055118891976E+16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25">
      <c r="G5920" s="459"/>
      <c r="H5920" s="459">
        <v>5913</v>
      </c>
      <c r="I5920" s="444">
        <f t="shared" ca="1" si="200"/>
        <v>-3.8206055118891976E+16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-159191896328716.56</v>
      </c>
      <c r="L5920" s="444">
        <f t="shared" ca="1" si="199"/>
        <v>-3.8365247015220696E+16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25">
      <c r="G5921" s="459"/>
      <c r="H5921" s="459">
        <v>5914</v>
      </c>
      <c r="I5921" s="444">
        <f t="shared" ca="1" si="200"/>
        <v>-3.8365247015220696E+16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-159855195896752.91</v>
      </c>
      <c r="L5921" s="444">
        <f t="shared" ca="1" si="199"/>
        <v>-3.8525102211117448E+16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25">
      <c r="G5922" s="459"/>
      <c r="H5922" s="459">
        <v>5915</v>
      </c>
      <c r="I5922" s="444">
        <f t="shared" ca="1" si="200"/>
        <v>-3.8525102211117448E+16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-160521259212989.38</v>
      </c>
      <c r="L5922" s="444">
        <f t="shared" ca="1" si="199"/>
        <v>-3.868562347033044E+16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25">
      <c r="G5923" s="459"/>
      <c r="H5923" s="459">
        <v>5916</v>
      </c>
      <c r="I5923" s="444">
        <f t="shared" ca="1" si="200"/>
        <v>-3.868562347033044E+16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-161190097793043.5</v>
      </c>
      <c r="L5923" s="444">
        <f t="shared" ca="1" si="199"/>
        <v>-3.884681356812348E+16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25">
      <c r="G5924" s="459"/>
      <c r="H5924" s="459">
        <v>5917</v>
      </c>
      <c r="I5924" s="444">
        <f t="shared" ca="1" si="200"/>
        <v>-3.884681356812348E+16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-161861723200514.5</v>
      </c>
      <c r="L5924" s="444">
        <f t="shared" ca="1" si="199"/>
        <v>-3.9008675291323992E+16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25">
      <c r="G5925" s="459"/>
      <c r="H5925" s="459">
        <v>5918</v>
      </c>
      <c r="I5925" s="444">
        <f t="shared" ca="1" si="200"/>
        <v>-3.9008675291323992E+16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-162536147047183.31</v>
      </c>
      <c r="L5925" s="444">
        <f t="shared" ca="1" si="199"/>
        <v>-3.9171211438371176E+16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25">
      <c r="G5926" s="459"/>
      <c r="H5926" s="459">
        <v>5919</v>
      </c>
      <c r="I5926" s="444">
        <f t="shared" ca="1" si="200"/>
        <v>-3.9171211438371176E+16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-163213380993213.22</v>
      </c>
      <c r="L5926" s="444">
        <f t="shared" ca="1" si="199"/>
        <v>-3.9334424819364392E+16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25">
      <c r="G5927" s="459"/>
      <c r="H5927" s="459">
        <v>5920</v>
      </c>
      <c r="I5927" s="444">
        <f t="shared" ca="1" si="200"/>
        <v>-3.9334424819364392E+16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-163893436747351.63</v>
      </c>
      <c r="L5927" s="444">
        <f t="shared" ca="1" si="199"/>
        <v>-3.9498318256111744E+16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25">
      <c r="G5928" s="459"/>
      <c r="H5928" s="459">
        <v>5921</v>
      </c>
      <c r="I5928" s="444">
        <f t="shared" ca="1" si="200"/>
        <v>-3.9498318256111744E+16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-164576326067132.25</v>
      </c>
      <c r="L5928" s="444">
        <f t="shared" ca="1" si="199"/>
        <v>-3.966289458217888E+16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25">
      <c r="G5929" s="459"/>
      <c r="H5929" s="459">
        <v>5922</v>
      </c>
      <c r="I5929" s="444">
        <f t="shared" ca="1" si="200"/>
        <v>-3.966289458217888E+16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-165262060759078.66</v>
      </c>
      <c r="L5929" s="444">
        <f t="shared" ca="1" si="199"/>
        <v>-3.982815664293796E+16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25">
      <c r="G5930" s="459"/>
      <c r="H5930" s="459">
        <v>5923</v>
      </c>
      <c r="I5930" s="444">
        <f t="shared" ca="1" si="200"/>
        <v>-3.982815664293796E+16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-165950652678908.16</v>
      </c>
      <c r="L5930" s="444">
        <f t="shared" ca="1" si="199"/>
        <v>-3.9994107295616872E+16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25">
      <c r="G5931" s="459"/>
      <c r="H5931" s="459">
        <v>5924</v>
      </c>
      <c r="I5931" s="444">
        <f t="shared" ca="1" si="200"/>
        <v>-3.9994107295616872E+16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-166642113731736.97</v>
      </c>
      <c r="L5931" s="444">
        <f t="shared" ca="1" si="199"/>
        <v>-4.0160749409348608E+16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25">
      <c r="G5932" s="459"/>
      <c r="H5932" s="459">
        <v>5925</v>
      </c>
      <c r="I5932" s="444">
        <f t="shared" ca="1" si="200"/>
        <v>-4.0160749409348608E+16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-167336455872285.88</v>
      </c>
      <c r="L5932" s="444">
        <f t="shared" ca="1" si="199"/>
        <v>-4.0328085865220896E+16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25">
      <c r="G5933" s="459"/>
      <c r="H5933" s="459">
        <v>5926</v>
      </c>
      <c r="I5933" s="444">
        <f t="shared" ca="1" si="200"/>
        <v>-4.0328085865220896E+16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-168033691105087.06</v>
      </c>
      <c r="L5933" s="444">
        <f t="shared" ca="1" si="199"/>
        <v>-4.0496119556325984E+16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25">
      <c r="G5934" s="459"/>
      <c r="H5934" s="459">
        <v>5927</v>
      </c>
      <c r="I5934" s="444">
        <f t="shared" ca="1" si="200"/>
        <v>-4.0496119556325984E+16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-168733831484691.59</v>
      </c>
      <c r="L5934" s="444">
        <f t="shared" ca="1" si="199"/>
        <v>-4.0664853387810672E+16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25">
      <c r="G5935" s="459"/>
      <c r="H5935" s="459">
        <v>5928</v>
      </c>
      <c r="I5935" s="444">
        <f t="shared" ca="1" si="200"/>
        <v>-4.0664853387810672E+16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-169436889115877.81</v>
      </c>
      <c r="L5935" s="444">
        <f t="shared" ca="1" si="199"/>
        <v>-4.0834290276926552E+16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25">
      <c r="G5936" s="459"/>
      <c r="H5936" s="459">
        <v>5929</v>
      </c>
      <c r="I5936" s="444">
        <f t="shared" ca="1" si="200"/>
        <v>-4.0834290276926552E+16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-170142876153860.63</v>
      </c>
      <c r="L5936" s="444">
        <f t="shared" ca="1" si="199"/>
        <v>-4.1004433153080416E+16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25">
      <c r="G5937" s="459"/>
      <c r="H5937" s="459">
        <v>5930</v>
      </c>
      <c r="I5937" s="444">
        <f t="shared" ca="1" si="200"/>
        <v>-4.1004433153080416E+16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-170851804804501.72</v>
      </c>
      <c r="L5937" s="444">
        <f t="shared" ca="1" si="199"/>
        <v>-4.117528495788492E+16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25">
      <c r="G5938" s="459"/>
      <c r="H5938" s="459">
        <v>5931</v>
      </c>
      <c r="I5938" s="444">
        <f t="shared" ca="1" si="200"/>
        <v>-4.117528495788492E+16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-171563687324520.5</v>
      </c>
      <c r="L5938" s="444">
        <f t="shared" ca="1" si="199"/>
        <v>-4.134684864520944E+16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25">
      <c r="G5939" s="459"/>
      <c r="H5939" s="459">
        <v>5932</v>
      </c>
      <c r="I5939" s="444">
        <f t="shared" ca="1" si="200"/>
        <v>-4.134684864520944E+16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-172278536021706</v>
      </c>
      <c r="L5939" s="444">
        <f t="shared" ca="1" si="199"/>
        <v>-4.1519127181231144E+16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25">
      <c r="G5940" s="459"/>
      <c r="H5940" s="459">
        <v>5933</v>
      </c>
      <c r="I5940" s="444">
        <f t="shared" ca="1" si="200"/>
        <v>-4.1519127181231144E+16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-172996363255129.75</v>
      </c>
      <c r="L5940" s="444">
        <f t="shared" ca="1" si="199"/>
        <v>-4.1692123544486272E+16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25">
      <c r="G5941" s="459"/>
      <c r="H5941" s="459">
        <v>5934</v>
      </c>
      <c r="I5941" s="444">
        <f t="shared" ca="1" si="200"/>
        <v>-4.1692123544486272E+16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-173717181435359.47</v>
      </c>
      <c r="L5941" s="444">
        <f t="shared" ca="1" si="199"/>
        <v>-4.1865840725921632E+16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25">
      <c r="G5942" s="459"/>
      <c r="H5942" s="459">
        <v>5935</v>
      </c>
      <c r="I5942" s="444">
        <f t="shared" ca="1" si="200"/>
        <v>-4.1865840725921632E+16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-174441003024673.47</v>
      </c>
      <c r="L5942" s="444">
        <f t="shared" ca="1" si="199"/>
        <v>-4.2040281728946304E+16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25">
      <c r="G5943" s="459"/>
      <c r="H5943" s="459">
        <v>5936</v>
      </c>
      <c r="I5943" s="444">
        <f t="shared" ca="1" si="200"/>
        <v>-4.2040281728946304E+16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-175167840537276.25</v>
      </c>
      <c r="L5943" s="444">
        <f t="shared" ca="1" si="199"/>
        <v>-4.2215449569483584E+16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25">
      <c r="G5944" s="459"/>
      <c r="H5944" s="459">
        <v>5937</v>
      </c>
      <c r="I5944" s="444">
        <f t="shared" ca="1" si="200"/>
        <v>-4.2215449569483584E+16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-175897706539514.94</v>
      </c>
      <c r="L5944" s="444">
        <f t="shared" ca="1" si="199"/>
        <v>-4.2391347276023096E+16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25">
      <c r="G5945" s="459"/>
      <c r="H5945" s="459">
        <v>5938</v>
      </c>
      <c r="I5945" s="444">
        <f t="shared" ca="1" si="200"/>
        <v>-4.2391347276023096E+16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-176630613650096.22</v>
      </c>
      <c r="L5945" s="444">
        <f t="shared" ca="1" si="199"/>
        <v>-4.2567977889673192E+16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25">
      <c r="G5946" s="459"/>
      <c r="H5946" s="459">
        <v>5939</v>
      </c>
      <c r="I5946" s="444">
        <f t="shared" ca="1" si="200"/>
        <v>-4.2567977889673192E+16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-177366574540304.97</v>
      </c>
      <c r="L5946" s="444">
        <f t="shared" ca="1" si="199"/>
        <v>-4.2745344464213496E+16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25">
      <c r="G5947" s="459"/>
      <c r="H5947" s="459">
        <v>5940</v>
      </c>
      <c r="I5947" s="444">
        <f t="shared" ca="1" si="200"/>
        <v>-4.2745344464213496E+16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-178105601934222.91</v>
      </c>
      <c r="L5947" s="444">
        <f t="shared" ca="1" si="199"/>
        <v>-4.292345006614772E+16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25">
      <c r="G5948" s="459"/>
      <c r="H5948" s="459">
        <v>5941</v>
      </c>
      <c r="I5948" s="444">
        <f t="shared" ca="1" si="200"/>
        <v>-4.292345006614772E+16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-178847708608948.84</v>
      </c>
      <c r="L5948" s="444">
        <f t="shared" ca="1" si="199"/>
        <v>-4.3102297774756672E+16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25">
      <c r="G5949" s="459"/>
      <c r="H5949" s="459">
        <v>5942</v>
      </c>
      <c r="I5949" s="444">
        <f t="shared" ca="1" si="200"/>
        <v>-4.3102297774756672E+16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-179592907394819.47</v>
      </c>
      <c r="L5949" s="444">
        <f t="shared" ca="1" si="199"/>
        <v>-4.3281890682151488E+16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25">
      <c r="G5950" s="459"/>
      <c r="H5950" s="459">
        <v>5943</v>
      </c>
      <c r="I5950" s="444">
        <f t="shared" ca="1" si="200"/>
        <v>-4.3281890682151488E+16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-180341211175631.19</v>
      </c>
      <c r="L5950" s="444">
        <f t="shared" ca="1" si="199"/>
        <v>-4.346223189332712E+16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25">
      <c r="G5951" s="459"/>
      <c r="H5951" s="459">
        <v>5944</v>
      </c>
      <c r="I5951" s="444">
        <f t="shared" ca="1" si="200"/>
        <v>-4.346223189332712E+16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-181092632888863</v>
      </c>
      <c r="L5951" s="444">
        <f t="shared" ca="1" si="199"/>
        <v>-4.3643324526215984E+16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25">
      <c r="G5952" s="459"/>
      <c r="H5952" s="459">
        <v>5945</v>
      </c>
      <c r="I5952" s="444">
        <f t="shared" ca="1" si="200"/>
        <v>-4.3643324526215984E+16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-181847185525899.94</v>
      </c>
      <c r="L5952" s="444">
        <f t="shared" ca="1" si="199"/>
        <v>-4.382517171174188E+16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25">
      <c r="G5953" s="459"/>
      <c r="H5953" s="459">
        <v>5946</v>
      </c>
      <c r="I5953" s="444">
        <f t="shared" ca="1" si="200"/>
        <v>-4.382517171174188E+16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-182604882132257.84</v>
      </c>
      <c r="L5953" s="444">
        <f t="shared" ca="1" si="199"/>
        <v>-4.4007776593874136E+16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25">
      <c r="G5954" s="459"/>
      <c r="H5954" s="459">
        <v>5947</v>
      </c>
      <c r="I5954" s="444">
        <f t="shared" ca="1" si="200"/>
        <v>-4.4007776593874136E+16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-183365735807808.91</v>
      </c>
      <c r="L5954" s="444">
        <f t="shared" ca="1" si="199"/>
        <v>-4.4191142329681944E+16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25">
      <c r="G5955" s="459"/>
      <c r="H5955" s="459">
        <v>5948</v>
      </c>
      <c r="I5955" s="444">
        <f t="shared" ca="1" si="200"/>
        <v>-4.4191142329681944E+16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-184129759707008.09</v>
      </c>
      <c r="L5955" s="444">
        <f t="shared" ca="1" si="199"/>
        <v>-4.4375272089388952E+16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25">
      <c r="G5956" s="459"/>
      <c r="H5956" s="459">
        <v>5949</v>
      </c>
      <c r="I5956" s="444">
        <f t="shared" ca="1" si="200"/>
        <v>-4.4375272089388952E+16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-184896967039120.63</v>
      </c>
      <c r="L5956" s="444">
        <f t="shared" ca="1" si="199"/>
        <v>-4.4560169056428072E+16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25">
      <c r="G5957" s="459"/>
      <c r="H5957" s="459">
        <v>5950</v>
      </c>
      <c r="I5957" s="444">
        <f t="shared" ca="1" si="200"/>
        <v>-4.4560169056428072E+16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-185667371068450.31</v>
      </c>
      <c r="L5957" s="444">
        <f t="shared" ca="1" si="199"/>
        <v>-4.474583642749652E+16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25">
      <c r="G5958" s="459"/>
      <c r="H5958" s="459">
        <v>5951</v>
      </c>
      <c r="I5958" s="444">
        <f t="shared" ca="1" si="200"/>
        <v>-4.474583642749652E+16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-186440985114568.84</v>
      </c>
      <c r="L5958" s="444">
        <f t="shared" ca="1" si="199"/>
        <v>-4.4932277412611088E+16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25">
      <c r="G5959" s="459"/>
      <c r="H5959" s="459">
        <v>5952</v>
      </c>
      <c r="I5959" s="444">
        <f t="shared" ca="1" si="200"/>
        <v>-4.4932277412611088E+16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-187217822552546.19</v>
      </c>
      <c r="L5959" s="444">
        <f t="shared" ca="1" si="199"/>
        <v>-4.5119495235163632E+16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25">
      <c r="G5960" s="459"/>
      <c r="H5960" s="459">
        <v>5953</v>
      </c>
      <c r="I5960" s="444">
        <f t="shared" ca="1" si="200"/>
        <v>-4.5119495235163632E+16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-187997896813181.81</v>
      </c>
      <c r="L5960" s="444">
        <f t="shared" ca="1" si="199"/>
        <v>-4.5307493131976816E+16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25">
      <c r="G5961" s="459"/>
      <c r="H5961" s="459">
        <v>5954</v>
      </c>
      <c r="I5961" s="444">
        <f t="shared" ca="1" si="200"/>
        <v>-4.5307493131976816E+16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-188781221383236.72</v>
      </c>
      <c r="L5961" s="444">
        <f t="shared" ca="1" si="199"/>
        <v>-4.5496274353360056E+16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25">
      <c r="G5962" s="459"/>
      <c r="H5962" s="459">
        <v>5955</v>
      </c>
      <c r="I5962" s="444">
        <f t="shared" ca="1" si="200"/>
        <v>-4.5496274353360056E+16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-189567809805666.91</v>
      </c>
      <c r="L5962" s="444">
        <f t="shared" ca="1" si="199"/>
        <v>-4.568584216316572E+16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25">
      <c r="G5963" s="459"/>
      <c r="H5963" s="459">
        <v>5956</v>
      </c>
      <c r="I5963" s="444">
        <f t="shared" ca="1" si="200"/>
        <v>-4.568584216316572E+16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-190357675679857.16</v>
      </c>
      <c r="L5963" s="444">
        <f t="shared" ca="1" si="199"/>
        <v>-4.5876199838845576E+16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25">
      <c r="G5964" s="459"/>
      <c r="H5964" s="459">
        <v>5957</v>
      </c>
      <c r="I5964" s="444">
        <f t="shared" ca="1" si="200"/>
        <v>-4.5876199838845576E+16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-191150832661856.56</v>
      </c>
      <c r="L5964" s="444">
        <f t="shared" ca="1" si="199"/>
        <v>-4.6067350671507432E+16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25">
      <c r="G5965" s="459"/>
      <c r="H5965" s="459">
        <v>5958</v>
      </c>
      <c r="I5965" s="444">
        <f t="shared" ca="1" si="200"/>
        <v>-4.6067350671507432E+16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-191947294464614.31</v>
      </c>
      <c r="L5965" s="444">
        <f t="shared" ca="1" si="199"/>
        <v>-4.6259297965972048E+16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25">
      <c r="G5966" s="459"/>
      <c r="H5966" s="459">
        <v>5959</v>
      </c>
      <c r="I5966" s="444">
        <f t="shared" ca="1" si="200"/>
        <v>-4.6259297965972048E+16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-192747074858216.88</v>
      </c>
      <c r="L5966" s="444">
        <f t="shared" ca="1" si="199"/>
        <v>-4.6452045040830264E+16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25">
      <c r="G5967" s="459"/>
      <c r="H5967" s="459">
        <v>5960</v>
      </c>
      <c r="I5967" s="444">
        <f t="shared" ca="1" si="200"/>
        <v>-4.6452045040830264E+16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-193550187670126.09</v>
      </c>
      <c r="L5967" s="444">
        <f t="shared" ca="1" si="199"/>
        <v>-4.6645595228500392E+16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25">
      <c r="G5968" s="459"/>
      <c r="H5968" s="459">
        <v>5961</v>
      </c>
      <c r="I5968" s="444">
        <f t="shared" ca="1" si="200"/>
        <v>-4.6645595228500392E+16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-194356646785418.31</v>
      </c>
      <c r="L5968" s="444">
        <f t="shared" ca="1" si="199"/>
        <v>-4.6839951875285808E+16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25">
      <c r="G5969" s="459"/>
      <c r="H5969" s="459">
        <v>5962</v>
      </c>
      <c r="I5969" s="444">
        <f t="shared" ca="1" si="200"/>
        <v>-4.6839951875285808E+16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-195166466147024.19</v>
      </c>
      <c r="L5969" s="444">
        <f t="shared" ca="1" si="199"/>
        <v>-4.7035118341432832E+16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25">
      <c r="G5970" s="459"/>
      <c r="H5970" s="459">
        <v>5963</v>
      </c>
      <c r="I5970" s="444">
        <f t="shared" ca="1" si="200"/>
        <v>-4.7035118341432832E+16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-195979659755970.13</v>
      </c>
      <c r="L5970" s="444">
        <f t="shared" ca="1" si="199"/>
        <v>-4.72310980011888E+16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25">
      <c r="G5971" s="459"/>
      <c r="H5971" s="459">
        <v>5964</v>
      </c>
      <c r="I5971" s="444">
        <f t="shared" ca="1" si="200"/>
        <v>-4.72310980011888E+16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-196796241671620</v>
      </c>
      <c r="L5971" s="444">
        <f t="shared" ca="1" si="199"/>
        <v>-4.7427894242860416E+16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25">
      <c r="G5972" s="459"/>
      <c r="H5972" s="459">
        <v>5965</v>
      </c>
      <c r="I5972" s="444">
        <f t="shared" ca="1" si="200"/>
        <v>-4.7427894242860416E+16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-197616226011918.41</v>
      </c>
      <c r="L5972" s="444">
        <f t="shared" ca="1" si="199"/>
        <v>-4.7625510468872336E+16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25">
      <c r="G5973" s="459"/>
      <c r="H5973" s="459">
        <v>5966</v>
      </c>
      <c r="I5973" s="444">
        <f t="shared" ca="1" si="200"/>
        <v>-4.7625510468872336E+16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-198439626953634.72</v>
      </c>
      <c r="L5973" s="444">
        <f t="shared" ca="1" si="199"/>
        <v>-4.7823950095825968E+16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25">
      <c r="G5974" s="459"/>
      <c r="H5974" s="459">
        <v>5967</v>
      </c>
      <c r="I5974" s="444">
        <f t="shared" ca="1" si="200"/>
        <v>-4.7823950095825968E+16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-199266458732608.19</v>
      </c>
      <c r="L5974" s="444">
        <f t="shared" ca="1" si="199"/>
        <v>-4.8023216554558576E+16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25">
      <c r="G5975" s="459"/>
      <c r="H5975" s="459">
        <v>5968</v>
      </c>
      <c r="I5975" s="444">
        <f t="shared" ca="1" si="200"/>
        <v>-4.8023216554558576E+16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-200096735643994.06</v>
      </c>
      <c r="L5975" s="444">
        <f t="shared" ca="1" si="199"/>
        <v>-4.8223313290202568E+16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25">
      <c r="G5976" s="459"/>
      <c r="H5976" s="459">
        <v>5969</v>
      </c>
      <c r="I5976" s="444">
        <f t="shared" ca="1" si="200"/>
        <v>-4.8223313290202568E+16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-200930472042510.69</v>
      </c>
      <c r="L5976" s="444">
        <f t="shared" ca="1" si="199"/>
        <v>-4.842424376224508E+16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25">
      <c r="G5977" s="459"/>
      <c r="H5977" s="459">
        <v>5970</v>
      </c>
      <c r="I5977" s="444">
        <f t="shared" ca="1" si="200"/>
        <v>-4.842424376224508E+16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-201767682342687.84</v>
      </c>
      <c r="L5977" s="444">
        <f t="shared" ca="1" si="199"/>
        <v>-4.8626011444587768E+16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25">
      <c r="G5978" s="459"/>
      <c r="H5978" s="459">
        <v>5971</v>
      </c>
      <c r="I5978" s="444">
        <f t="shared" ca="1" si="200"/>
        <v>-4.8626011444587768E+16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-202608381019115.69</v>
      </c>
      <c r="L5978" s="444">
        <f t="shared" ca="1" si="199"/>
        <v>-4.882861982560688E+16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25">
      <c r="G5979" s="459"/>
      <c r="H5979" s="459">
        <v>5972</v>
      </c>
      <c r="I5979" s="444">
        <f t="shared" ca="1" si="200"/>
        <v>-4.882861982560688E+16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-203452582606695.34</v>
      </c>
      <c r="L5979" s="444">
        <f t="shared" ca="1" si="199"/>
        <v>-4.9032072408213576E+16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25">
      <c r="G5980" s="459"/>
      <c r="H5980" s="459">
        <v>5973</v>
      </c>
      <c r="I5980" s="444">
        <f t="shared" ca="1" si="200"/>
        <v>-4.9032072408213576E+16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-204300301700889.91</v>
      </c>
      <c r="L5980" s="444">
        <f t="shared" ca="1" si="199"/>
        <v>-4.9236372709914464E+16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25">
      <c r="G5981" s="459"/>
      <c r="H5981" s="459">
        <v>5974</v>
      </c>
      <c r="I5981" s="444">
        <f t="shared" ca="1" si="200"/>
        <v>-4.9236372709914464E+16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-205151552957976.94</v>
      </c>
      <c r="L5981" s="444">
        <f t="shared" ca="1" si="199"/>
        <v>-4.944152426287244E+16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25">
      <c r="G5982" s="459"/>
      <c r="H5982" s="459">
        <v>5975</v>
      </c>
      <c r="I5982" s="444">
        <f t="shared" ca="1" si="200"/>
        <v>-4.944152426287244E+16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-206006351095301.84</v>
      </c>
      <c r="L5982" s="444">
        <f t="shared" ca="1" si="199"/>
        <v>-4.9647530613967744E+16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25">
      <c r="G5983" s="459"/>
      <c r="H5983" s="459">
        <v>5976</v>
      </c>
      <c r="I5983" s="444">
        <f t="shared" ca="1" si="200"/>
        <v>-4.9647530613967744E+16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-206864710891532.25</v>
      </c>
      <c r="L5983" s="444">
        <f t="shared" ca="1" si="199"/>
        <v>-4.985439532485928E+16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25">
      <c r="G5984" s="459"/>
      <c r="H5984" s="459">
        <v>5977</v>
      </c>
      <c r="I5984" s="444">
        <f t="shared" ca="1" si="200"/>
        <v>-4.985439532485928E+16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-207726647186913.66</v>
      </c>
      <c r="L5984" s="444">
        <f t="shared" ca="1" si="199"/>
        <v>-5.0062121972046192E+16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25">
      <c r="G5985" s="459"/>
      <c r="H5985" s="459">
        <v>5978</v>
      </c>
      <c r="I5985" s="444">
        <f t="shared" ca="1" si="200"/>
        <v>-5.0062121972046192E+16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-208592174883525.81</v>
      </c>
      <c r="L5985" s="444">
        <f t="shared" ca="1" si="199"/>
        <v>-5.027071414692972E+16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25">
      <c r="G5986" s="459"/>
      <c r="H5986" s="459">
        <v>5979</v>
      </c>
      <c r="I5986" s="444">
        <f t="shared" ca="1" si="200"/>
        <v>-5.027071414692972E+16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-209461308945540.5</v>
      </c>
      <c r="L5986" s="444">
        <f t="shared" ca="1" si="199"/>
        <v>-5.0480175455875264E+16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25">
      <c r="G5987" s="459"/>
      <c r="H5987" s="459">
        <v>5980</v>
      </c>
      <c r="I5987" s="444">
        <f t="shared" ca="1" si="200"/>
        <v>-5.0480175455875264E+16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-210334064399480.25</v>
      </c>
      <c r="L5987" s="444">
        <f t="shared" ca="1" si="199"/>
        <v>-5.0690509520274744E+16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25">
      <c r="G5988" s="459"/>
      <c r="H5988" s="459">
        <v>5981</v>
      </c>
      <c r="I5988" s="444">
        <f t="shared" ca="1" si="200"/>
        <v>-5.0690509520274744E+16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-211210456334478.09</v>
      </c>
      <c r="L5988" s="444">
        <f t="shared" ca="1" si="199"/>
        <v>-5.0901719976609224E+16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25">
      <c r="G5989" s="459"/>
      <c r="H5989" s="459">
        <v>5982</v>
      </c>
      <c r="I5989" s="444">
        <f t="shared" ca="1" si="200"/>
        <v>-5.0901719976609224E+16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-212090499902538.44</v>
      </c>
      <c r="L5989" s="444">
        <f t="shared" ca="1" si="199"/>
        <v>-5.111381047651176E+16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25">
      <c r="G5990" s="459"/>
      <c r="H5990" s="459">
        <v>5983</v>
      </c>
      <c r="I5990" s="444">
        <f t="shared" ca="1" si="200"/>
        <v>-5.111381047651176E+16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-212974210318799</v>
      </c>
      <c r="L5990" s="444">
        <f t="shared" ca="1" si="199"/>
        <v>-5.132678468683056E+16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25">
      <c r="G5991" s="459"/>
      <c r="H5991" s="459">
        <v>5984</v>
      </c>
      <c r="I5991" s="444">
        <f t="shared" ca="1" si="200"/>
        <v>-5.132678468683056E+16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-213861602861794</v>
      </c>
      <c r="L5991" s="444">
        <f t="shared" ca="1" si="199"/>
        <v>-5.1540646289692352E+16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25">
      <c r="G5992" s="459"/>
      <c r="H5992" s="459">
        <v>5985</v>
      </c>
      <c r="I5992" s="444">
        <f t="shared" ca="1" si="200"/>
        <v>-5.1540646289692352E+16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-214752692873718.13</v>
      </c>
      <c r="L5992" s="444">
        <f t="shared" ca="1" si="199"/>
        <v>-5.1755398982566072E+16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25">
      <c r="G5993" s="459"/>
      <c r="H5993" s="459">
        <v>5986</v>
      </c>
      <c r="I5993" s="444">
        <f t="shared" ca="1" si="200"/>
        <v>-5.1755398982566072E+16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-215647495760691.97</v>
      </c>
      <c r="L5993" s="444">
        <f t="shared" ca="1" si="199"/>
        <v>-5.197104647832676E+16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25">
      <c r="G5994" s="459"/>
      <c r="H5994" s="459">
        <v>5987</v>
      </c>
      <c r="I5994" s="444">
        <f t="shared" ca="1" si="200"/>
        <v>-5.197104647832676E+16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-216546026993028.16</v>
      </c>
      <c r="L5994" s="444">
        <f t="shared" ca="1" si="199"/>
        <v>-5.2187592505319792E+16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25">
      <c r="G5995" s="459"/>
      <c r="H5995" s="459">
        <v>5988</v>
      </c>
      <c r="I5995" s="444">
        <f t="shared" ca="1" si="200"/>
        <v>-5.2187592505319792E+16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-217448302105499.13</v>
      </c>
      <c r="L5995" s="444">
        <f t="shared" ca="1" si="199"/>
        <v>-5.2405040807425288E+16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25">
      <c r="G5996" s="459"/>
      <c r="H5996" s="459">
        <v>5989</v>
      </c>
      <c r="I5996" s="444">
        <f t="shared" ca="1" si="200"/>
        <v>-5.2405040807425288E+16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-218354336697605.38</v>
      </c>
      <c r="L5996" s="444">
        <f t="shared" ca="1" si="199"/>
        <v>-5.2623395144122896E+16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25">
      <c r="G5997" s="459"/>
      <c r="H5997" s="459">
        <v>5990</v>
      </c>
      <c r="I5997" s="444">
        <f t="shared" ca="1" si="200"/>
        <v>-5.2623395144122896E+16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-219264146433845.41</v>
      </c>
      <c r="L5997" s="444">
        <f t="shared" ca="1" si="199"/>
        <v>-5.2842659290556744E+16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25">
      <c r="G5998" s="459"/>
      <c r="H5998" s="459">
        <v>5991</v>
      </c>
      <c r="I5998" s="444">
        <f t="shared" ca="1" si="200"/>
        <v>-5.2842659290556744E+16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-220177747043986.44</v>
      </c>
      <c r="L5998" s="444">
        <f t="shared" ca="1" si="199"/>
        <v>-5.3062837037600728E+16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25">
      <c r="G5999" s="459"/>
      <c r="H5999" s="459">
        <v>5992</v>
      </c>
      <c r="I5999" s="444">
        <f t="shared" ca="1" si="200"/>
        <v>-5.3062837037600728E+16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-221095154323336.38</v>
      </c>
      <c r="L5999" s="444">
        <f t="shared" ca="1" si="199"/>
        <v>-5.3283932191924064E+16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25">
      <c r="G6000" s="459"/>
      <c r="H6000" s="459">
        <v>5993</v>
      </c>
      <c r="I6000" s="444">
        <f t="shared" ca="1" si="200"/>
        <v>-5.3283932191924064E+16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-222016384133016.94</v>
      </c>
      <c r="L6000" s="444">
        <f t="shared" ca="1" si="199"/>
        <v>-5.350594857605708E+16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25">
      <c r="G6001" s="459"/>
      <c r="H6001" s="459">
        <v>5994</v>
      </c>
      <c r="I6001" s="444">
        <f t="shared" ca="1" si="200"/>
        <v>-5.350594857605708E+16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-222941452400237.84</v>
      </c>
      <c r="L6001" s="444">
        <f t="shared" ca="1" si="199"/>
        <v>-5.372889002845732E+16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25">
      <c r="G6002" s="459"/>
      <c r="H6002" s="459">
        <v>5995</v>
      </c>
      <c r="I6002" s="444">
        <f t="shared" ca="1" si="200"/>
        <v>-5.372889002845732E+16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-223870375118572.16</v>
      </c>
      <c r="L6002" s="444">
        <f t="shared" ca="1" si="199"/>
        <v>-5.3952760403575896E+16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25">
      <c r="G6003" s="459"/>
      <c r="H6003" s="459">
        <v>5996</v>
      </c>
      <c r="I6003" s="444">
        <f t="shared" ca="1" si="200"/>
        <v>-5.3952760403575896E+16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-224803168348232.91</v>
      </c>
      <c r="L6003" s="444">
        <f t="shared" ca="1" si="199"/>
        <v>-5.4177563571924128E+16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25">
      <c r="G6004" s="459"/>
      <c r="H6004" s="459">
        <v>5997</v>
      </c>
      <c r="I6004" s="444">
        <f t="shared" ca="1" si="200"/>
        <v>-5.4177563571924128E+16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-225739848216350.53</v>
      </c>
      <c r="L6004" s="444">
        <f t="shared" ca="1" si="199"/>
        <v>-5.440330342014048E+16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25">
      <c r="G6005" s="459"/>
      <c r="H6005" s="459">
        <v>5998</v>
      </c>
      <c r="I6005" s="444">
        <f t="shared" ca="1" si="200"/>
        <v>-5.440330342014048E+16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-226680430917252</v>
      </c>
      <c r="L6005" s="444">
        <f t="shared" ca="1" si="199"/>
        <v>-5.4629983851057728E+16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25">
      <c r="G6006" s="459"/>
      <c r="H6006" s="459">
        <v>5999</v>
      </c>
      <c r="I6006" s="444">
        <f t="shared" ca="1" si="200"/>
        <v>-5.4629983851057728E+16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-227624932712740.53</v>
      </c>
      <c r="L6006" s="444">
        <f t="shared" ca="1" si="199"/>
        <v>-5.4857608783770472E+16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25">
      <c r="G6007" s="459"/>
      <c r="H6007" s="459">
        <v>6000</v>
      </c>
      <c r="I6007" s="444">
        <f t="shared" ca="1" si="200"/>
        <v>-5.4857608783770472E+16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-228573369932376.97</v>
      </c>
      <c r="L6007" s="444">
        <f t="shared" ca="1" si="199"/>
        <v>-5.5086182153702848E+16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25">
      <c r="G6008" s="459"/>
      <c r="H6008" s="459">
        <v>6001</v>
      </c>
      <c r="I6008" s="444">
        <f t="shared" ca="1" si="200"/>
        <v>-5.5086182153702848E+16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-229525758973761.88</v>
      </c>
      <c r="L6008" s="444">
        <f t="shared" ca="1" si="199"/>
        <v>-5.5315707912676608E+16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25">
      <c r="G6009" s="459"/>
      <c r="H6009" s="459">
        <v>6002</v>
      </c>
      <c r="I6009" s="444">
        <f t="shared" ca="1" si="200"/>
        <v>-5.5315707912676608E+16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-230482116302819.19</v>
      </c>
      <c r="L6009" s="444">
        <f t="shared" ca="1" si="199"/>
        <v>-5.5546190028979424E+16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25">
      <c r="G6010" s="459"/>
      <c r="H6010" s="459">
        <v>6003</v>
      </c>
      <c r="I6010" s="444">
        <f t="shared" ca="1" si="200"/>
        <v>-5.5546190028979424E+16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-231442458454080.94</v>
      </c>
      <c r="L6010" s="444">
        <f t="shared" ca="1" si="199"/>
        <v>-5.5777632487433504E+16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25">
      <c r="G6011" s="459"/>
      <c r="H6011" s="459">
        <v>6004</v>
      </c>
      <c r="I6011" s="444">
        <f t="shared" ca="1" si="200"/>
        <v>-5.5777632487433504E+16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-232406802030972.94</v>
      </c>
      <c r="L6011" s="444">
        <f t="shared" ca="1" si="199"/>
        <v>-5.601003928946448E+16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25">
      <c r="G6012" s="459"/>
      <c r="H6012" s="459">
        <v>6005</v>
      </c>
      <c r="I6012" s="444">
        <f t="shared" ca="1" si="200"/>
        <v>-5.601003928946448E+16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-233375163706102</v>
      </c>
      <c r="L6012" s="444">
        <f t="shared" ca="1" si="199"/>
        <v>-5.6243414453170584E+16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25">
      <c r="G6013" s="459"/>
      <c r="H6013" s="459">
        <v>6006</v>
      </c>
      <c r="I6013" s="444">
        <f t="shared" ca="1" si="200"/>
        <v>-5.6243414453170584E+16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-234347560221544.13</v>
      </c>
      <c r="L6013" s="444">
        <f t="shared" ca="1" si="199"/>
        <v>-5.6477762013392128E+16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25">
      <c r="G6014" s="459"/>
      <c r="H6014" s="459">
        <v>6007</v>
      </c>
      <c r="I6014" s="444">
        <f t="shared" ca="1" si="200"/>
        <v>-5.6477762013392128E+16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-235324008389133.88</v>
      </c>
      <c r="L6014" s="444">
        <f t="shared" ca="1" si="199"/>
        <v>-5.6713086021781264E+16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25">
      <c r="G6015" s="459"/>
      <c r="H6015" s="459">
        <v>6008</v>
      </c>
      <c r="I6015" s="444">
        <f t="shared" ca="1" si="200"/>
        <v>-5.6713086021781264E+16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-236304525090755.25</v>
      </c>
      <c r="L6015" s="444">
        <f t="shared" ca="1" si="199"/>
        <v>-5.6949390546872016E+16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25">
      <c r="G6016" s="459"/>
      <c r="H6016" s="459">
        <v>6009</v>
      </c>
      <c r="I6016" s="444">
        <f t="shared" ca="1" si="200"/>
        <v>-5.6949390546872016E+16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-237289127278633.41</v>
      </c>
      <c r="L6016" s="444">
        <f t="shared" ca="1" si="199"/>
        <v>-5.7186679674150648E+16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25">
      <c r="G6017" s="459"/>
      <c r="H6017" s="459">
        <v>6010</v>
      </c>
      <c r="I6017" s="444">
        <f t="shared" ca="1" si="200"/>
        <v>-5.7186679674150648E+16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-238277831975627.69</v>
      </c>
      <c r="L6017" s="444">
        <f t="shared" ca="1" si="199"/>
        <v>-5.7424957506126272E+16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25">
      <c r="G6018" s="459"/>
      <c r="H6018" s="459">
        <v>6011</v>
      </c>
      <c r="I6018" s="444">
        <f t="shared" ca="1" si="200"/>
        <v>-5.7424957506126272E+16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-239270656275526.09</v>
      </c>
      <c r="L6018" s="444">
        <f t="shared" ca="1" si="199"/>
        <v>-5.76642281624018E+16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25">
      <c r="G6019" s="459"/>
      <c r="H6019" s="459">
        <v>6012</v>
      </c>
      <c r="I6019" s="444">
        <f t="shared" ca="1" si="200"/>
        <v>-5.76642281624018E+16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-240267617343340.84</v>
      </c>
      <c r="L6019" s="444">
        <f t="shared" ca="1" si="199"/>
        <v>-5.7904495779745144E+16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25">
      <c r="G6020" s="459"/>
      <c r="H6020" s="459">
        <v>6013</v>
      </c>
      <c r="I6020" s="444">
        <f t="shared" ca="1" si="200"/>
        <v>-5.7904495779745144E+16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-241268732415604.78</v>
      </c>
      <c r="L6020" s="444">
        <f t="shared" ca="1" si="199"/>
        <v>-5.8145764512160752E+16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25">
      <c r="G6021" s="459"/>
      <c r="H6021" s="459">
        <v>6014</v>
      </c>
      <c r="I6021" s="444">
        <f t="shared" ca="1" si="200"/>
        <v>-5.8145764512160752E+16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-242274018800669.84</v>
      </c>
      <c r="L6021" s="444">
        <f t="shared" ca="1" si="199"/>
        <v>-5.8388038530961424E+16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25">
      <c r="G6022" s="459"/>
      <c r="H6022" s="459">
        <v>6015</v>
      </c>
      <c r="I6022" s="444">
        <f t="shared" ca="1" si="200"/>
        <v>-5.8388038530961424E+16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-243283493879005.91</v>
      </c>
      <c r="L6022" s="444">
        <f t="shared" ca="1" si="199"/>
        <v>-5.8631322024840432E+16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25">
      <c r="G6023" s="459"/>
      <c r="H6023" s="459">
        <v>6016</v>
      </c>
      <c r="I6023" s="444">
        <f t="shared" ca="1" si="200"/>
        <v>-5.8631322024840432E+16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-244297175103501.78</v>
      </c>
      <c r="L6023" s="444">
        <f t="shared" ca="1" si="199"/>
        <v>-5.8875619199943936E+16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25">
      <c r="G6024" s="459"/>
      <c r="H6024" s="459">
        <v>6017</v>
      </c>
      <c r="I6024" s="444">
        <f t="shared" ca="1" si="200"/>
        <v>-5.8875619199943936E+16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-245315079999766.41</v>
      </c>
      <c r="L6024" s="444">
        <f t="shared" ca="1" si="199"/>
        <v>-5.9120934279943704E+16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25">
      <c r="G6025" s="459"/>
      <c r="H6025" s="459">
        <v>6018</v>
      </c>
      <c r="I6025" s="444">
        <f t="shared" ca="1" si="200"/>
        <v>-5.9120934279943704E+16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-246337226166432.06</v>
      </c>
      <c r="L6025" s="444">
        <f t="shared" ca="1" si="199"/>
        <v>-5.9367271506110136E+16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25">
      <c r="G6026" s="459"/>
      <c r="H6026" s="459">
        <v>6019</v>
      </c>
      <c r="I6026" s="444">
        <f t="shared" ca="1" si="200"/>
        <v>-5.9367271506110136E+16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-247363631275458.91</v>
      </c>
      <c r="L6026" s="444">
        <f t="shared" ca="1" si="199"/>
        <v>-5.9614635137385592E+16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25">
      <c r="G6027" s="459"/>
      <c r="H6027" s="459">
        <v>6020</v>
      </c>
      <c r="I6027" s="444">
        <f t="shared" ca="1" si="200"/>
        <v>-5.9614635137385592E+16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-248394313072439.97</v>
      </c>
      <c r="L6027" s="444">
        <f t="shared" ca="1" si="199"/>
        <v>-5.9863029450458032E+16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25">
      <c r="G6028" s="459"/>
      <c r="H6028" s="459">
        <v>6021</v>
      </c>
      <c r="I6028" s="444">
        <f t="shared" ca="1" si="200"/>
        <v>-5.9863029450458032E+16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-249429289376908.5</v>
      </c>
      <c r="L6028" s="444">
        <f t="shared" ca="1" si="199"/>
        <v>-6.0112458739834944E+16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25">
      <c r="G6029" s="459"/>
      <c r="H6029" s="459">
        <v>6022</v>
      </c>
      <c r="I6029" s="444">
        <f t="shared" ca="1" si="200"/>
        <v>-6.0112458739834944E+16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-250468578082645.63</v>
      </c>
      <c r="L6029" s="444">
        <f t="shared" ca="1" si="199"/>
        <v>-6.0362927317917592E+16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25">
      <c r="G6030" s="459"/>
      <c r="H6030" s="459">
        <v>6023</v>
      </c>
      <c r="I6030" s="444">
        <f t="shared" ca="1" si="200"/>
        <v>-6.0362927317917592E+16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-251512197157990</v>
      </c>
      <c r="L6030" s="444">
        <f t="shared" ca="1" si="199"/>
        <v>-6.0614439515075584E+16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25">
      <c r="G6031" s="459"/>
      <c r="H6031" s="459">
        <v>6024</v>
      </c>
      <c r="I6031" s="444">
        <f t="shared" ca="1" si="200"/>
        <v>-6.0614439515075584E+16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-252560164646148.22</v>
      </c>
      <c r="L6031" s="444">
        <f t="shared" ca="1" si="199"/>
        <v>-6.0866999679721736E+16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25">
      <c r="G6032" s="459"/>
      <c r="H6032" s="459">
        <v>6025</v>
      </c>
      <c r="I6032" s="444">
        <f t="shared" ca="1" si="200"/>
        <v>-6.0866999679721736E+16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-253612498665507.22</v>
      </c>
      <c r="L6032" s="444">
        <f t="shared" ca="1" si="199"/>
        <v>-6.112061217838724E+16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25">
      <c r="G6033" s="459"/>
      <c r="H6033" s="459">
        <v>6026</v>
      </c>
      <c r="I6033" s="444">
        <f t="shared" ca="1" si="200"/>
        <v>-6.112061217838724E+16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-254669217409946.84</v>
      </c>
      <c r="L6033" s="444">
        <f t="shared" ca="1" si="199"/>
        <v>-6.1375281395797184E+16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25">
      <c r="G6034" s="459"/>
      <c r="H6034" s="459">
        <v>6027</v>
      </c>
      <c r="I6034" s="444">
        <f t="shared" ca="1" si="200"/>
        <v>-6.1375281395797184E+16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-255730339149154.94</v>
      </c>
      <c r="L6034" s="444">
        <f t="shared" ca="1" si="199"/>
        <v>-6.1631011734946336E+16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25">
      <c r="G6035" s="459"/>
      <c r="H6035" s="459">
        <v>6028</v>
      </c>
      <c r="I6035" s="444">
        <f t="shared" ca="1" si="200"/>
        <v>-6.1631011734946336E+16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-256795882228943.09</v>
      </c>
      <c r="L6035" s="444">
        <f t="shared" ca="1" si="199"/>
        <v>-6.188780761717528E+16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25">
      <c r="G6036" s="459"/>
      <c r="H6036" s="459">
        <v>6029</v>
      </c>
      <c r="I6036" s="444">
        <f t="shared" ca="1" si="200"/>
        <v>-6.188780761717528E+16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-257865865071563.66</v>
      </c>
      <c r="L6036" s="444">
        <f t="shared" ca="1" si="199"/>
        <v>-6.214567348224684E+16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25">
      <c r="G6037" s="459"/>
      <c r="H6037" s="459">
        <v>6030</v>
      </c>
      <c r="I6037" s="444">
        <f t="shared" ca="1" si="200"/>
        <v>-6.214567348224684E+16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-258940306176028.5</v>
      </c>
      <c r="L6037" s="444">
        <f t="shared" ca="1" si="199"/>
        <v>-6.2404613788422872E+16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25">
      <c r="G6038" s="459"/>
      <c r="H6038" s="459">
        <v>6031</v>
      </c>
      <c r="I6038" s="444">
        <f t="shared" ca="1" si="200"/>
        <v>-6.2404613788422872E+16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-260019224118428.63</v>
      </c>
      <c r="L6038" s="444">
        <f t="shared" ca="1" si="199"/>
        <v>-6.2664633012541304E+16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25">
      <c r="G6039" s="459"/>
      <c r="H6039" s="459">
        <v>6032</v>
      </c>
      <c r="I6039" s="444">
        <f t="shared" ca="1" si="200"/>
        <v>-6.2664633012541304E+16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-261102637552255.44</v>
      </c>
      <c r="L6039" s="444">
        <f t="shared" ca="1" si="199"/>
        <v>-6.292573565009356E+16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25">
      <c r="G6040" s="459"/>
      <c r="H6040" s="459">
        <v>6033</v>
      </c>
      <c r="I6040" s="444">
        <f t="shared" ca="1" si="200"/>
        <v>-6.292573565009356E+16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-262190565208723.16</v>
      </c>
      <c r="L6040" s="444">
        <f t="shared" ca="1" si="199"/>
        <v>-6.318792621530228E+16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25">
      <c r="G6041" s="459"/>
      <c r="H6041" s="459">
        <v>6034</v>
      </c>
      <c r="I6041" s="444">
        <f t="shared" ca="1" si="200"/>
        <v>-6.318792621530228E+16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-263283025897092.84</v>
      </c>
      <c r="L6041" s="444">
        <f t="shared" ca="1" si="199"/>
        <v>-6.3451209241199376E+16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25">
      <c r="G6042" s="459"/>
      <c r="H6042" s="459">
        <v>6035</v>
      </c>
      <c r="I6042" s="444">
        <f t="shared" ca="1" si="200"/>
        <v>-6.3451209241199376E+16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-264380038504997.41</v>
      </c>
      <c r="L6042" s="444">
        <f t="shared" ca="1" si="199"/>
        <v>-6.3715589279704376E+16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25">
      <c r="G6043" s="459"/>
      <c r="H6043" s="459">
        <v>6036</v>
      </c>
      <c r="I6043" s="444">
        <f t="shared" ca="1" si="200"/>
        <v>-6.3715589279704376E+16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-265481621998768.22</v>
      </c>
      <c r="L6043" s="444">
        <f t="shared" ca="1" si="199"/>
        <v>-6.3981070901703144E+16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25">
      <c r="G6044" s="459"/>
      <c r="H6044" s="459">
        <v>6037</v>
      </c>
      <c r="I6044" s="444">
        <f t="shared" ca="1" si="200"/>
        <v>-6.3981070901703144E+16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-266587795423763.09</v>
      </c>
      <c r="L6044" s="444">
        <f t="shared" ca="1" si="199"/>
        <v>-6.4247658697126904E+16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25">
      <c r="G6045" s="459"/>
      <c r="H6045" s="459">
        <v>6038</v>
      </c>
      <c r="I6045" s="444">
        <f t="shared" ca="1" si="200"/>
        <v>-6.4247658697126904E+16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-267698577904695.44</v>
      </c>
      <c r="L6045" s="444">
        <f t="shared" ca="1" si="199"/>
        <v>-6.45153572750316E+16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25">
      <c r="G6046" s="459"/>
      <c r="H6046" s="459">
        <v>6039</v>
      </c>
      <c r="I6046" s="444">
        <f t="shared" ca="1" si="200"/>
        <v>-6.45153572750316E+16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-268813988645965</v>
      </c>
      <c r="L6046" s="444">
        <f t="shared" ca="1" si="199"/>
        <v>-6.4784171263677568E+16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25">
      <c r="G6047" s="459"/>
      <c r="H6047" s="459">
        <v>6040</v>
      </c>
      <c r="I6047" s="444">
        <f t="shared" ca="1" si="200"/>
        <v>-6.4784171263677568E+16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-269934046931989.91</v>
      </c>
      <c r="L6047" s="444">
        <f t="shared" ca="1" si="199"/>
        <v>-6.505410531060956E+16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25">
      <c r="G6048" s="459"/>
      <c r="H6048" s="459">
        <v>6041</v>
      </c>
      <c r="I6048" s="444">
        <f t="shared" ca="1" si="200"/>
        <v>-6.505410531060956E+16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-271058772127539.84</v>
      </c>
      <c r="L6048" s="444">
        <f t="shared" ca="1" si="199"/>
        <v>-6.5325164082737096E+16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25">
      <c r="G6049" s="459"/>
      <c r="H6049" s="459">
        <v>6042</v>
      </c>
      <c r="I6049" s="444">
        <f t="shared" ca="1" si="200"/>
        <v>-6.5325164082737096E+16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-272188183678071.25</v>
      </c>
      <c r="L6049" s="444">
        <f t="shared" ca="1" si="199"/>
        <v>-6.5597352266415168E+16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25">
      <c r="G6050" s="459"/>
      <c r="H6050" s="459">
        <v>6043</v>
      </c>
      <c r="I6050" s="444">
        <f t="shared" ca="1" si="200"/>
        <v>-6.5597352266415168E+16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-273322301110063.22</v>
      </c>
      <c r="L6050" s="444">
        <f t="shared" ca="1" si="199"/>
        <v>-6.5870674567525232E+16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25">
      <c r="G6051" s="459"/>
      <c r="H6051" s="459">
        <v>6044</v>
      </c>
      <c r="I6051" s="444">
        <f t="shared" ca="1" si="200"/>
        <v>-6.5870674567525232E+16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-274461144031355.13</v>
      </c>
      <c r="L6051" s="444">
        <f t="shared" ca="1" si="199"/>
        <v>-6.6145135711556584E+16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25">
      <c r="G6052" s="459"/>
      <c r="H6052" s="459">
        <v>6045</v>
      </c>
      <c r="I6052" s="444">
        <f t="shared" ca="1" si="200"/>
        <v>-6.6145135711556584E+16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-275604732131485.75</v>
      </c>
      <c r="L6052" s="444">
        <f t="shared" ca="1" si="199"/>
        <v>-6.6420740443688072E+16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25">
      <c r="G6053" s="459"/>
      <c r="H6053" s="459">
        <v>6046</v>
      </c>
      <c r="I6053" s="444">
        <f t="shared" ca="1" si="200"/>
        <v>-6.6420740443688072E+16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-276753085182033.63</v>
      </c>
      <c r="L6053" s="444">
        <f t="shared" ca="1" si="199"/>
        <v>-6.6697493528870104E+16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25">
      <c r="G6054" s="459"/>
      <c r="H6054" s="459">
        <v>6047</v>
      </c>
      <c r="I6054" s="444">
        <f t="shared" ca="1" si="200"/>
        <v>-6.6697493528870104E+16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-277906223036958.78</v>
      </c>
      <c r="L6054" s="444">
        <f t="shared" ca="1" si="199"/>
        <v>-6.6975399751907064E+16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25">
      <c r="G6055" s="459"/>
      <c r="H6055" s="459">
        <v>6048</v>
      </c>
      <c r="I6055" s="444">
        <f t="shared" ca="1" si="200"/>
        <v>-6.6975399751907064E+16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-279064165632946.09</v>
      </c>
      <c r="L6055" s="444">
        <f t="shared" ca="1" si="199"/>
        <v>-6.7254463917540008E+16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25">
      <c r="G6056" s="459"/>
      <c r="H6056" s="459">
        <v>6049</v>
      </c>
      <c r="I6056" s="444">
        <f t="shared" ca="1" si="200"/>
        <v>-6.7254463917540008E+16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-280226932989750.06</v>
      </c>
      <c r="L6056" s="444">
        <f t="shared" ca="1" si="199"/>
        <v>-6.753469085052976E+16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25">
      <c r="G6057" s="459"/>
      <c r="H6057" s="459">
        <v>6050</v>
      </c>
      <c r="I6057" s="444">
        <f t="shared" ca="1" si="200"/>
        <v>-6.753469085052976E+16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-281394545210540.66</v>
      </c>
      <c r="L6057" s="444">
        <f t="shared" ca="1" si="199"/>
        <v>-6.7816085395740304E+16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25">
      <c r="G6058" s="459"/>
      <c r="H6058" s="459">
        <v>6051</v>
      </c>
      <c r="I6058" s="444">
        <f t="shared" ca="1" si="200"/>
        <v>-6.7816085395740304E+16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-282567022482251.25</v>
      </c>
      <c r="L6058" s="444">
        <f t="shared" ca="1" si="199"/>
        <v>-6.8098652418222552E+16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25">
      <c r="G6059" s="459"/>
      <c r="H6059" s="459">
        <v>6052</v>
      </c>
      <c r="I6059" s="444">
        <f t="shared" ca="1" si="200"/>
        <v>-6.8098652418222552E+16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-283744385075927.25</v>
      </c>
      <c r="L6059" s="444">
        <f t="shared" ca="1" si="199"/>
        <v>-6.838239680329848E+16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25">
      <c r="G6060" s="459"/>
      <c r="H6060" s="459">
        <v>6053</v>
      </c>
      <c r="I6060" s="444">
        <f t="shared" ca="1" si="200"/>
        <v>-6.838239680329848E+16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-284926653347077</v>
      </c>
      <c r="L6060" s="444">
        <f t="shared" ca="1" si="199"/>
        <v>-6.866732345664556E+16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25">
      <c r="G6061" s="459"/>
      <c r="H6061" s="459">
        <v>6054</v>
      </c>
      <c r="I6061" s="444">
        <f t="shared" ca="1" si="200"/>
        <v>-6.866732345664556E+16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-286113847736023.19</v>
      </c>
      <c r="L6061" s="444">
        <f t="shared" ca="1" si="199"/>
        <v>-6.8953437304381584E+16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25">
      <c r="G6062" s="459"/>
      <c r="H6062" s="459">
        <v>6055</v>
      </c>
      <c r="I6062" s="444">
        <f t="shared" ca="1" si="200"/>
        <v>-6.8953437304381584E+16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-287305988768256.56</v>
      </c>
      <c r="L6062" s="444">
        <f t="shared" ca="1" si="199"/>
        <v>-6.924074329314984E+16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25">
      <c r="G6063" s="459"/>
      <c r="H6063" s="459">
        <v>6056</v>
      </c>
      <c r="I6063" s="444">
        <f t="shared" ca="1" si="200"/>
        <v>-6.924074329314984E+16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-288503097054791</v>
      </c>
      <c r="L6063" s="444">
        <f t="shared" ca="1" si="199"/>
        <v>-6.9529246390204632E+16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25">
      <c r="G6064" s="459"/>
      <c r="H6064" s="459">
        <v>6057</v>
      </c>
      <c r="I6064" s="444">
        <f t="shared" ca="1" si="200"/>
        <v>-6.9529246390204632E+16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-289705193292519.25</v>
      </c>
      <c r="L6064" s="444">
        <f t="shared" ca="1" si="199"/>
        <v>-6.9818951583497152E+16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25">
      <c r="G6065" s="459"/>
      <c r="H6065" s="459">
        <v>6058</v>
      </c>
      <c r="I6065" s="444">
        <f t="shared" ca="1" si="200"/>
        <v>-6.9818951583497152E+16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-290912298264571.44</v>
      </c>
      <c r="L6065" s="444">
        <f t="shared" ca="1" si="199"/>
        <v>-7.010986388176172E+16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25">
      <c r="G6066" s="459"/>
      <c r="H6066" s="459">
        <v>6059</v>
      </c>
      <c r="I6066" s="444">
        <f t="shared" ca="1" si="200"/>
        <v>-7.010986388176172E+16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-292124432840673.81</v>
      </c>
      <c r="L6066" s="444">
        <f t="shared" ca="1" si="199"/>
        <v>-7.0401988314602392E+16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25">
      <c r="G6067" s="459"/>
      <c r="H6067" s="459">
        <v>6060</v>
      </c>
      <c r="I6067" s="444">
        <f t="shared" ca="1" si="200"/>
        <v>-7.0401988314602392E+16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-293341617977509.94</v>
      </c>
      <c r="L6067" s="444">
        <f t="shared" ca="1" si="199"/>
        <v>-7.0695329932579904E+16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25">
      <c r="G6068" s="459"/>
      <c r="H6068" s="459">
        <v>6061</v>
      </c>
      <c r="I6068" s="444">
        <f t="shared" ca="1" si="200"/>
        <v>-7.0695329932579904E+16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-294563874719082.94</v>
      </c>
      <c r="L6068" s="444">
        <f t="shared" ca="1" si="199"/>
        <v>-7.0989893807298984E+16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25">
      <c r="G6069" s="459"/>
      <c r="H6069" s="459">
        <v>6062</v>
      </c>
      <c r="I6069" s="444">
        <f t="shared" ca="1" si="200"/>
        <v>-7.0989893807298984E+16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-295791224197079.13</v>
      </c>
      <c r="L6069" s="444">
        <f t="shared" ca="1" si="199"/>
        <v>-7.1285685031496064E+16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25">
      <c r="G6070" s="459"/>
      <c r="H6070" s="459">
        <v>6063</v>
      </c>
      <c r="I6070" s="444">
        <f t="shared" ca="1" si="200"/>
        <v>-7.1285685031496064E+16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-297023687631233.56</v>
      </c>
      <c r="L6070" s="444">
        <f t="shared" ca="1" si="199"/>
        <v>-7.1582708719127296E+16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25">
      <c r="G6071" s="459"/>
      <c r="H6071" s="459">
        <v>6064</v>
      </c>
      <c r="I6071" s="444">
        <f t="shared" ca="1" si="200"/>
        <v>-7.1582708719127296E+16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-298261286329697</v>
      </c>
      <c r="L6071" s="444">
        <f t="shared" ca="1" si="199"/>
        <v>-7.1880970005456992E+16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25">
      <c r="G6072" s="459"/>
      <c r="H6072" s="459">
        <v>6065</v>
      </c>
      <c r="I6072" s="444">
        <f t="shared" ca="1" si="200"/>
        <v>-7.1880970005456992E+16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-299504041689404.13</v>
      </c>
      <c r="L6072" s="444">
        <f t="shared" ca="1" si="199"/>
        <v>-7.21804740471464E+16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25">
      <c r="G6073" s="459"/>
      <c r="H6073" s="459">
        <v>6066</v>
      </c>
      <c r="I6073" s="444">
        <f t="shared" ca="1" si="200"/>
        <v>-7.21804740471464E+16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-300751975196443.31</v>
      </c>
      <c r="L6073" s="444">
        <f t="shared" ca="1" si="199"/>
        <v>-7.2481226022342848E+16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25">
      <c r="G6074" s="459"/>
      <c r="H6074" s="459">
        <v>6067</v>
      </c>
      <c r="I6074" s="444">
        <f t="shared" ca="1" si="200"/>
        <v>-7.2481226022342848E+16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-302005108426428.5</v>
      </c>
      <c r="L6074" s="444">
        <f t="shared" ca="1" si="199"/>
        <v>-7.278323113076928E+16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25">
      <c r="G6075" s="459"/>
      <c r="H6075" s="459">
        <v>6068</v>
      </c>
      <c r="I6075" s="444">
        <f t="shared" ca="1" si="200"/>
        <v>-7.278323113076928E+16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-303263463044872</v>
      </c>
      <c r="L6075" s="444">
        <f t="shared" ca="1" si="199"/>
        <v>-7.3086494593814144E+16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25">
      <c r="G6076" s="459"/>
      <c r="H6076" s="459">
        <v>6069</v>
      </c>
      <c r="I6076" s="444">
        <f t="shared" ca="1" si="200"/>
        <v>-7.3086494593814144E+16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-304527060807558.94</v>
      </c>
      <c r="L6076" s="444">
        <f t="shared" ca="1" si="199"/>
        <v>-7.3391021654621696E+16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25">
      <c r="G6077" s="459"/>
      <c r="H6077" s="459">
        <v>6070</v>
      </c>
      <c r="I6077" s="444">
        <f t="shared" ca="1" si="200"/>
        <v>-7.3391021654621696E+16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-305795923560923.75</v>
      </c>
      <c r="L6077" s="444">
        <f t="shared" ca="1" si="199"/>
        <v>-7.3696817578182624E+16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25">
      <c r="G6078" s="459"/>
      <c r="H6078" s="459">
        <v>6071</v>
      </c>
      <c r="I6078" s="444">
        <f t="shared" ca="1" si="200"/>
        <v>-7.3696817578182624E+16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-307070073242427.63</v>
      </c>
      <c r="L6078" s="444">
        <f t="shared" ca="1" si="199"/>
        <v>-7.4003887651425056E+16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25">
      <c r="G6079" s="459"/>
      <c r="H6079" s="459">
        <v>6072</v>
      </c>
      <c r="I6079" s="444">
        <f t="shared" ca="1" si="200"/>
        <v>-7.4003887651425056E+16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-308349531880937.75</v>
      </c>
      <c r="L6079" s="444">
        <f t="shared" ca="1" si="199"/>
        <v>-7.4312237183306E+16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25">
      <c r="G6080" s="459"/>
      <c r="H6080" s="459">
        <v>6073</v>
      </c>
      <c r="I6080" s="444">
        <f t="shared" ca="1" si="200"/>
        <v>-7.4312237183306E+16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-309634321597108.31</v>
      </c>
      <c r="L6080" s="444">
        <f t="shared" ca="1" si="199"/>
        <v>-7.4621871504903104E+16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25">
      <c r="G6081" s="459"/>
      <c r="H6081" s="459">
        <v>6074</v>
      </c>
      <c r="I6081" s="444">
        <f t="shared" ca="1" si="200"/>
        <v>-7.4621871504903104E+16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-310924464603762.94</v>
      </c>
      <c r="L6081" s="444">
        <f t="shared" ca="1" si="199"/>
        <v>-7.4932795969506864E+16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25">
      <c r="G6082" s="459"/>
      <c r="H6082" s="459">
        <v>6075</v>
      </c>
      <c r="I6082" s="444">
        <f t="shared" ca="1" si="200"/>
        <v>-7.4932795969506864E+16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-312219983206278.63</v>
      </c>
      <c r="L6082" s="444">
        <f t="shared" ca="1" si="199"/>
        <v>-7.5245015952713136E+16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25">
      <c r="G6083" s="459"/>
      <c r="H6083" s="459">
        <v>6076</v>
      </c>
      <c r="I6083" s="444">
        <f t="shared" ca="1" si="200"/>
        <v>-7.5245015952713136E+16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-313520899802971.38</v>
      </c>
      <c r="L6083" s="444">
        <f t="shared" ca="1" si="199"/>
        <v>-7.5558536852516112E+16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25">
      <c r="G6084" s="459"/>
      <c r="H6084" s="459">
        <v>6077</v>
      </c>
      <c r="I6084" s="444">
        <f t="shared" ca="1" si="200"/>
        <v>-7.5558536852516112E+16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-314827236885483.81</v>
      </c>
      <c r="L6084" s="444">
        <f t="shared" ca="1" si="199"/>
        <v>-7.58733640894016E+16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25">
      <c r="G6085" s="459"/>
      <c r="H6085" s="459">
        <v>6078</v>
      </c>
      <c r="I6085" s="444">
        <f t="shared" ca="1" si="200"/>
        <v>-7.58733640894016E+16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-316139017039173.31</v>
      </c>
      <c r="L6085" s="444">
        <f t="shared" ca="1" si="199"/>
        <v>-7.6189503106440768E+16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25">
      <c r="G6086" s="459"/>
      <c r="H6086" s="459">
        <v>6079</v>
      </c>
      <c r="I6086" s="444">
        <f t="shared" ca="1" si="200"/>
        <v>-7.6189503106440768E+16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-317456262943503.19</v>
      </c>
      <c r="L6086" s="444">
        <f t="shared" ca="1" si="199"/>
        <v>-7.6506959369384272E+16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25">
      <c r="G6087" s="459"/>
      <c r="H6087" s="459">
        <v>6080</v>
      </c>
      <c r="I6087" s="444">
        <f t="shared" ca="1" si="200"/>
        <v>-7.6506959369384272E+16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-318778997372434.44</v>
      </c>
      <c r="L6087" s="444">
        <f t="shared" ca="1" si="199"/>
        <v>-7.6825738366756704E+16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25">
      <c r="G6088" s="459"/>
      <c r="H6088" s="459">
        <v>6081</v>
      </c>
      <c r="I6088" s="444">
        <f t="shared" ca="1" si="200"/>
        <v>-7.6825738366756704E+16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-320107243194819.63</v>
      </c>
      <c r="L6088" s="444">
        <f t="shared" ca="1" si="199"/>
        <v>-7.714584560995152E+16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25">
      <c r="G6089" s="459"/>
      <c r="H6089" s="459">
        <v>6082</v>
      </c>
      <c r="I6089" s="444">
        <f t="shared" ca="1" si="200"/>
        <v>-7.714584560995152E+16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-321441023374798</v>
      </c>
      <c r="L6089" s="444">
        <f t="shared" ca="1" si="199"/>
        <v>-7.746728663332632E+16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25">
      <c r="G6090" s="459"/>
      <c r="H6090" s="459">
        <v>6083</v>
      </c>
      <c r="I6090" s="444">
        <f t="shared" ca="1" si="200"/>
        <v>-7.746728663332632E+16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-322780360972193</v>
      </c>
      <c r="L6090" s="444">
        <f t="shared" ca="1" si="199"/>
        <v>-7.7790066994298512E+16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25">
      <c r="G6091" s="459"/>
      <c r="H6091" s="459">
        <v>6084</v>
      </c>
      <c r="I6091" s="444">
        <f t="shared" ca="1" si="200"/>
        <v>-7.7790066994298512E+16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-324125279142910.44</v>
      </c>
      <c r="L6091" s="444">
        <f t="shared" ca="1" si="199"/>
        <v>-7.8114192273441424E+16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25">
      <c r="G6092" s="459"/>
      <c r="H6092" s="459">
        <v>6085</v>
      </c>
      <c r="I6092" s="444">
        <f t="shared" ca="1" si="200"/>
        <v>-7.8114192273441424E+16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-325475801139339.25</v>
      </c>
      <c r="L6092" s="444">
        <f t="shared" ca="1" si="199"/>
        <v>-7.8439668074580768E+16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25">
      <c r="G6093" s="459"/>
      <c r="H6093" s="459">
        <v>6086</v>
      </c>
      <c r="I6093" s="444">
        <f t="shared" ca="1" si="200"/>
        <v>-7.8439668074580768E+16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-326831950310753.19</v>
      </c>
      <c r="L6093" s="444">
        <f t="shared" ca="1" si="199"/>
        <v>-7.876650002489152E+16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25">
      <c r="G6094" s="459"/>
      <c r="H6094" s="459">
        <v>6087</v>
      </c>
      <c r="I6094" s="444">
        <f t="shared" ca="1" si="200"/>
        <v>-7.876650002489152E+16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-328193750103714.69</v>
      </c>
      <c r="L6094" s="444">
        <f t="shared" ca="1" si="199"/>
        <v>-7.9094693774995232E+16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25">
      <c r="G6095" s="459"/>
      <c r="H6095" s="459">
        <v>6088</v>
      </c>
      <c r="I6095" s="444">
        <f t="shared" ca="1" si="200"/>
        <v>-7.9094693774995232E+16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-329561224062480.13</v>
      </c>
      <c r="L6095" s="444">
        <f t="shared" ca="1" si="199"/>
        <v>-7.9424254999057712E+16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25">
      <c r="G6096" s="459"/>
      <c r="H6096" s="459">
        <v>6089</v>
      </c>
      <c r="I6096" s="444">
        <f t="shared" ca="1" si="200"/>
        <v>-7.9424254999057712E+16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-330934395829407.13</v>
      </c>
      <c r="L6096" s="444">
        <f t="shared" ca="1" si="199"/>
        <v>-7.975518939488712E+16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25">
      <c r="G6097" s="459"/>
      <c r="H6097" s="459">
        <v>6090</v>
      </c>
      <c r="I6097" s="444">
        <f t="shared" ca="1" si="200"/>
        <v>-7.975518939488712E+16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-332313289145363</v>
      </c>
      <c r="L6097" s="444">
        <f t="shared" ca="1" si="199"/>
        <v>-8.008750268403248E+16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25">
      <c r="G6098" s="459"/>
      <c r="H6098" s="459">
        <v>6091</v>
      </c>
      <c r="I6098" s="444">
        <f t="shared" ca="1" si="200"/>
        <v>-8.008750268403248E+16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-333697927850135.31</v>
      </c>
      <c r="L6098" s="444">
        <f t="shared" ca="1" si="199"/>
        <v>-8.0421200611882608E+16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25">
      <c r="G6099" s="459"/>
      <c r="H6099" s="459">
        <v>6092</v>
      </c>
      <c r="I6099" s="444">
        <f t="shared" ca="1" si="200"/>
        <v>-8.0421200611882608E+16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-335088335882844.19</v>
      </c>
      <c r="L6099" s="444">
        <f t="shared" ca="1" si="199"/>
        <v>-8.0756288947765456E+16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25">
      <c r="G6100" s="459"/>
      <c r="H6100" s="459">
        <v>6093</v>
      </c>
      <c r="I6100" s="444">
        <f t="shared" ca="1" si="200"/>
        <v>-8.0756288947765456E+16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-336484537282356.06</v>
      </c>
      <c r="L6100" s="444">
        <f t="shared" ca="1" si="199"/>
        <v>-8.1092773485047808E+16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25">
      <c r="G6101" s="459"/>
      <c r="H6101" s="459">
        <v>6094</v>
      </c>
      <c r="I6101" s="444">
        <f t="shared" ca="1" si="200"/>
        <v>-8.1092773485047808E+16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-337886556187699.19</v>
      </c>
      <c r="L6101" s="444">
        <f t="shared" ca="1" si="199"/>
        <v>-8.1430660041235504E+16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25">
      <c r="G6102" s="459"/>
      <c r="H6102" s="459">
        <v>6095</v>
      </c>
      <c r="I6102" s="444">
        <f t="shared" ca="1" si="200"/>
        <v>-8.1430660041235504E+16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-339294416838481.25</v>
      </c>
      <c r="L6102" s="444">
        <f t="shared" ca="1" si="199"/>
        <v>-8.1769954458073984E+16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25">
      <c r="G6103" s="459"/>
      <c r="H6103" s="459">
        <v>6096</v>
      </c>
      <c r="I6103" s="444">
        <f t="shared" ca="1" si="200"/>
        <v>-8.1769954458073984E+16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-340708143575308.25</v>
      </c>
      <c r="L6103" s="444">
        <f t="shared" ca="1" si="199"/>
        <v>-8.2110662601649296E+16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25">
      <c r="G6104" s="459"/>
      <c r="H6104" s="459">
        <v>6097</v>
      </c>
      <c r="I6104" s="444">
        <f t="shared" ca="1" si="200"/>
        <v>-8.2110662601649296E+16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-342127760840205.38</v>
      </c>
      <c r="L6104" s="444">
        <f t="shared" ca="1" si="199"/>
        <v>-8.2452790362489504E+16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25">
      <c r="G6105" s="459"/>
      <c r="H6105" s="459">
        <v>6098</v>
      </c>
      <c r="I6105" s="444">
        <f t="shared" ca="1" si="200"/>
        <v>-8.2452790362489504E+16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-343553293177039.63</v>
      </c>
      <c r="L6105" s="444">
        <f t="shared" ca="1" si="199"/>
        <v>-8.2796343655666544E+16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25">
      <c r="G6106" s="459"/>
      <c r="H6106" s="459">
        <v>6099</v>
      </c>
      <c r="I6106" s="444">
        <f t="shared" ca="1" si="200"/>
        <v>-8.2796343655666544E+16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-344984765231943.94</v>
      </c>
      <c r="L6106" s="444">
        <f t="shared" ca="1" si="199"/>
        <v>-8.314132842089848E+16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25">
      <c r="G6107" s="459"/>
      <c r="H6107" s="459">
        <v>6100</v>
      </c>
      <c r="I6107" s="444">
        <f t="shared" ca="1" si="200"/>
        <v>-8.314132842089848E+16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-346422201753743.69</v>
      </c>
      <c r="L6107" s="444">
        <f t="shared" ca="1" si="199"/>
        <v>-8.3487750622652224E+16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25">
      <c r="G6108" s="459"/>
      <c r="H6108" s="459">
        <v>6101</v>
      </c>
      <c r="I6108" s="444">
        <f t="shared" ca="1" si="200"/>
        <v>-8.3487750622652224E+16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-347865627594384.25</v>
      </c>
      <c r="L6108" s="444">
        <f t="shared" ca="1" si="199"/>
        <v>-8.3835616250246608E+16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25">
      <c r="G6109" s="459"/>
      <c r="H6109" s="459">
        <v>6102</v>
      </c>
      <c r="I6109" s="444">
        <f t="shared" ca="1" si="200"/>
        <v>-8.3835616250246608E+16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-349315067709360.88</v>
      </c>
      <c r="L6109" s="444">
        <f t="shared" ca="1" si="199"/>
        <v>-8.4184931317955968E+16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25">
      <c r="G6110" s="459"/>
      <c r="H6110" s="459">
        <v>6103</v>
      </c>
      <c r="I6110" s="444">
        <f t="shared" ca="1" si="200"/>
        <v>-8.4184931317955968E+16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-350770547158149.88</v>
      </c>
      <c r="L6110" s="444">
        <f t="shared" ca="1" si="199"/>
        <v>-8.4535701865114112E+16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25">
      <c r="G6111" s="459"/>
      <c r="H6111" s="459">
        <v>6104</v>
      </c>
      <c r="I6111" s="444">
        <f t="shared" ca="1" si="200"/>
        <v>-8.4535701865114112E+16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-352232091104642.13</v>
      </c>
      <c r="L6111" s="444">
        <f t="shared" ca="1" si="199"/>
        <v>-8.4887933956218752E+16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25">
      <c r="G6112" s="459"/>
      <c r="H6112" s="459">
        <v>6105</v>
      </c>
      <c r="I6112" s="444">
        <f t="shared" ca="1" si="200"/>
        <v>-8.4887933956218752E+16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-353699724817578.13</v>
      </c>
      <c r="L6112" s="444">
        <f t="shared" ca="1" si="199"/>
        <v>-8.5241633681036336E+16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25">
      <c r="G6113" s="459"/>
      <c r="H6113" s="459">
        <v>6106</v>
      </c>
      <c r="I6113" s="444">
        <f t="shared" ca="1" si="200"/>
        <v>-8.5241633681036336E+16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-355173473670984.75</v>
      </c>
      <c r="L6113" s="444">
        <f t="shared" ca="1" si="199"/>
        <v>-8.5596807154707328E+16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25">
      <c r="G6114" s="459"/>
      <c r="H6114" s="459">
        <v>6107</v>
      </c>
      <c r="I6114" s="444">
        <f t="shared" ca="1" si="200"/>
        <v>-8.5596807154707328E+16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-356653363144613.88</v>
      </c>
      <c r="L6114" s="444">
        <f t="shared" ca="1" si="199"/>
        <v>-8.5953460517851936E+16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25">
      <c r="G6115" s="459"/>
      <c r="H6115" s="459">
        <v>6108</v>
      </c>
      <c r="I6115" s="444">
        <f t="shared" ca="1" si="200"/>
        <v>-8.5953460517851936E+16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-358139418824383.06</v>
      </c>
      <c r="L6115" s="444">
        <f t="shared" ca="1" si="199"/>
        <v>-8.631159993667632E+16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25">
      <c r="G6116" s="459"/>
      <c r="H6116" s="459">
        <v>6109</v>
      </c>
      <c r="I6116" s="444">
        <f t="shared" ca="1" si="200"/>
        <v>-8.631159993667632E+16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-359631666402818</v>
      </c>
      <c r="L6116" s="444">
        <f t="shared" ca="1" si="199"/>
        <v>-8.6671231603079136E+16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25">
      <c r="G6117" s="459"/>
      <c r="H6117" s="459">
        <v>6110</v>
      </c>
      <c r="I6117" s="444">
        <f t="shared" ca="1" si="200"/>
        <v>-8.6671231603079136E+16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-361130131679496.38</v>
      </c>
      <c r="L6117" s="444">
        <f t="shared" ca="1" si="199"/>
        <v>-8.703236173475864E+16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25">
      <c r="G6118" s="459"/>
      <c r="H6118" s="459">
        <v>6111</v>
      </c>
      <c r="I6118" s="444">
        <f t="shared" ca="1" si="200"/>
        <v>-8.703236173475864E+16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-362634840561494.31</v>
      </c>
      <c r="L6118" s="444">
        <f t="shared" ca="1" si="199"/>
        <v>-8.7394996575320128E+16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25">
      <c r="G6119" s="459"/>
      <c r="H6119" s="459">
        <v>6112</v>
      </c>
      <c r="I6119" s="444">
        <f t="shared" ca="1" si="200"/>
        <v>-8.7394996575320128E+16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-364145819063833.88</v>
      </c>
      <c r="L6119" s="444">
        <f t="shared" ca="1" si="199"/>
        <v>-8.7759142394383968E+16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25">
      <c r="G6120" s="459"/>
      <c r="H6120" s="459">
        <v>6113</v>
      </c>
      <c r="I6120" s="444">
        <f t="shared" ca="1" si="200"/>
        <v>-8.7759142394383968E+16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-365663093309933.19</v>
      </c>
      <c r="L6120" s="444">
        <f t="shared" ca="1" si="199"/>
        <v>-8.8124805487693904E+16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25">
      <c r="G6121" s="459"/>
      <c r="H6121" s="459">
        <v>6114</v>
      </c>
      <c r="I6121" s="444">
        <f t="shared" ca="1" si="200"/>
        <v>-8.8124805487693904E+16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-367186689532057.94</v>
      </c>
      <c r="L6121" s="444">
        <f t="shared" ca="1" si="199"/>
        <v>-8.8491992177225968E+16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25">
      <c r="G6122" s="459"/>
      <c r="H6122" s="459">
        <v>6115</v>
      </c>
      <c r="I6122" s="444">
        <f t="shared" ca="1" si="200"/>
        <v>-8.8491992177225968E+16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-368716634071774.88</v>
      </c>
      <c r="L6122" s="444">
        <f t="shared" ca="1" si="199"/>
        <v>-8.8860708811297744E+16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25">
      <c r="G6123" s="459"/>
      <c r="H6123" s="459">
        <v>6116</v>
      </c>
      <c r="I6123" s="444">
        <f t="shared" ca="1" si="200"/>
        <v>-8.8860708811297744E+16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-370252953380407.25</v>
      </c>
      <c r="L6123" s="444">
        <f t="shared" ca="1" si="199"/>
        <v>-8.9230961764678144E+16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25">
      <c r="G6124" s="459"/>
      <c r="H6124" s="459">
        <v>6117</v>
      </c>
      <c r="I6124" s="444">
        <f t="shared" ca="1" si="200"/>
        <v>-8.9230961764678144E+16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-371795674019492.25</v>
      </c>
      <c r="L6124" s="444">
        <f t="shared" ca="1" si="199"/>
        <v>-8.9602757438697632E+16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25">
      <c r="G6125" s="459"/>
      <c r="H6125" s="459">
        <v>6118</v>
      </c>
      <c r="I6125" s="444">
        <f t="shared" ca="1" si="200"/>
        <v>-8.9602757438697632E+16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-373344822661240.13</v>
      </c>
      <c r="L6125" s="444">
        <f t="shared" ca="1" si="199"/>
        <v>-8.997610226135888E+16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25">
      <c r="G6126" s="459"/>
      <c r="H6126" s="459">
        <v>6119</v>
      </c>
      <c r="I6126" s="444">
        <f t="shared" ca="1" si="200"/>
        <v>-8.997610226135888E+16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-374900426088995.31</v>
      </c>
      <c r="L6126" s="444">
        <f t="shared" ca="1" si="199"/>
        <v>-9.0351002687447872E+16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25">
      <c r="G6127" s="459"/>
      <c r="H6127" s="459">
        <v>6120</v>
      </c>
      <c r="I6127" s="444">
        <f t="shared" ca="1" si="200"/>
        <v>-9.0351002687447872E+16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-376462511197699.44</v>
      </c>
      <c r="L6127" s="444">
        <f t="shared" ca="1" si="199"/>
        <v>-9.0727465198645568E+16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25">
      <c r="G6128" s="459"/>
      <c r="H6128" s="459">
        <v>6121</v>
      </c>
      <c r="I6128" s="444">
        <f t="shared" ca="1" si="200"/>
        <v>-9.0727465198645568E+16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-378031104994356.5</v>
      </c>
      <c r="L6128" s="444">
        <f t="shared" ref="L6128:L6250" ca="1" si="204">I6128-J6128+K6128</f>
        <v>-9.110549630363992E+16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25">
      <c r="G6129" s="459"/>
      <c r="H6129" s="459">
        <v>6122</v>
      </c>
      <c r="I6129" s="444">
        <f t="shared" ref="I6129:I6250" ca="1" si="205">L6128</f>
        <v>-9.110549630363992E+16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-379606234598499.69</v>
      </c>
      <c r="L6129" s="444">
        <f t="shared" ca="1" si="204"/>
        <v>-9.1485102538238416E+16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25">
      <c r="G6130" s="459"/>
      <c r="H6130" s="459">
        <v>6123</v>
      </c>
      <c r="I6130" s="444">
        <f t="shared" ca="1" si="205"/>
        <v>-9.1485102538238416E+16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-381187927242660.06</v>
      </c>
      <c r="L6130" s="444">
        <f t="shared" ca="1" si="204"/>
        <v>-9.1866290465481072E+16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25">
      <c r="G6131" s="459"/>
      <c r="H6131" s="459">
        <v>6124</v>
      </c>
      <c r="I6131" s="444">
        <f t="shared" ca="1" si="205"/>
        <v>-9.1866290465481072E+16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-382776210272837.81</v>
      </c>
      <c r="L6131" s="444">
        <f t="shared" ca="1" si="204"/>
        <v>-9.2249066675753904E+16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25">
      <c r="G6132" s="459"/>
      <c r="H6132" s="459">
        <v>6125</v>
      </c>
      <c r="I6132" s="444">
        <f t="shared" ca="1" si="205"/>
        <v>-9.2249066675753904E+16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-384371111148974.63</v>
      </c>
      <c r="L6132" s="444">
        <f t="shared" ca="1" si="204"/>
        <v>-9.263343778690288E+16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25">
      <c r="G6133" s="459"/>
      <c r="H6133" s="459">
        <v>6126</v>
      </c>
      <c r="I6133" s="444">
        <f t="shared" ca="1" si="205"/>
        <v>-9.263343778690288E+16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-385972657445428.69</v>
      </c>
      <c r="L6133" s="444">
        <f t="shared" ca="1" si="204"/>
        <v>-9.3019410444348304E+16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25">
      <c r="G6134" s="459"/>
      <c r="H6134" s="459">
        <v>6127</v>
      </c>
      <c r="I6134" s="444">
        <f t="shared" ca="1" si="205"/>
        <v>-9.3019410444348304E+16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-387580876851451.25</v>
      </c>
      <c r="L6134" s="444">
        <f t="shared" ca="1" si="204"/>
        <v>-9.340699132119976E+16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25">
      <c r="G6135" s="459"/>
      <c r="H6135" s="459">
        <v>6128</v>
      </c>
      <c r="I6135" s="444">
        <f t="shared" ca="1" si="205"/>
        <v>-9.340699132119976E+16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-389195797171665.69</v>
      </c>
      <c r="L6135" s="444">
        <f t="shared" ca="1" si="204"/>
        <v>-9.3796187118371424E+16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25">
      <c r="G6136" s="459"/>
      <c r="H6136" s="459">
        <v>6129</v>
      </c>
      <c r="I6136" s="444">
        <f t="shared" ca="1" si="205"/>
        <v>-9.3796187118371424E+16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-390817446326547.63</v>
      </c>
      <c r="L6136" s="444">
        <f t="shared" ca="1" si="204"/>
        <v>-9.4187004564697968E+16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25">
      <c r="G6137" s="459"/>
      <c r="H6137" s="459">
        <v>6130</v>
      </c>
      <c r="I6137" s="444">
        <f t="shared" ca="1" si="205"/>
        <v>-9.4187004564697968E+16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-392445852352908.19</v>
      </c>
      <c r="L6137" s="444">
        <f t="shared" ca="1" si="204"/>
        <v>-9.457945041705088E+16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25">
      <c r="G6138" s="459"/>
      <c r="H6138" s="459">
        <v>6131</v>
      </c>
      <c r="I6138" s="444">
        <f t="shared" ca="1" si="205"/>
        <v>-9.457945041705088E+16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-394081043404378.69</v>
      </c>
      <c r="L6138" s="444">
        <f t="shared" ca="1" si="204"/>
        <v>-9.4973531460455264E+16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25">
      <c r="G6139" s="459"/>
      <c r="H6139" s="459">
        <v>6132</v>
      </c>
      <c r="I6139" s="444">
        <f t="shared" ca="1" si="205"/>
        <v>-9.4973531460455264E+16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-395723047751896.94</v>
      </c>
      <c r="L6139" s="444">
        <f t="shared" ca="1" si="204"/>
        <v>-9.5369254508207168E+16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25">
      <c r="G6140" s="459"/>
      <c r="H6140" s="459">
        <v>6133</v>
      </c>
      <c r="I6140" s="444">
        <f t="shared" ca="1" si="205"/>
        <v>-9.5369254508207168E+16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-397371893784196.5</v>
      </c>
      <c r="L6140" s="444">
        <f t="shared" ca="1" si="204"/>
        <v>-9.576662640199136E+16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25">
      <c r="G6141" s="459"/>
      <c r="H6141" s="459">
        <v>6134</v>
      </c>
      <c r="I6141" s="444">
        <f t="shared" ca="1" si="205"/>
        <v>-9.576662640199136E+16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-399027610008297.31</v>
      </c>
      <c r="L6141" s="444">
        <f t="shared" ca="1" si="204"/>
        <v>-9.6165654011999664E+16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25">
      <c r="G6142" s="459"/>
      <c r="H6142" s="459">
        <v>6135</v>
      </c>
      <c r="I6142" s="444">
        <f t="shared" ca="1" si="205"/>
        <v>-9.6165654011999664E+16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-400690225049998.63</v>
      </c>
      <c r="L6142" s="444">
        <f t="shared" ca="1" si="204"/>
        <v>-9.6566344237049664E+16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25">
      <c r="G6143" s="459"/>
      <c r="H6143" s="459">
        <v>6136</v>
      </c>
      <c r="I6143" s="444">
        <f t="shared" ca="1" si="205"/>
        <v>-9.6566344237049664E+16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-402359767654373.63</v>
      </c>
      <c r="L6143" s="444">
        <f t="shared" ca="1" si="204"/>
        <v>-9.6968704004704032E+16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25">
      <c r="G6144" s="459"/>
      <c r="H6144" s="459">
        <v>6137</v>
      </c>
      <c r="I6144" s="444">
        <f t="shared" ca="1" si="205"/>
        <v>-9.6968704004704032E+16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-404036266686266.81</v>
      </c>
      <c r="L6144" s="444">
        <f t="shared" ca="1" si="204"/>
        <v>-9.7372740271390304E+16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25">
      <c r="G6145" s="459"/>
      <c r="H6145" s="459">
        <v>6138</v>
      </c>
      <c r="I6145" s="444">
        <f t="shared" ca="1" si="205"/>
        <v>-9.7372740271390304E+16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-405719751130792.94</v>
      </c>
      <c r="L6145" s="444">
        <f t="shared" ca="1" si="204"/>
        <v>-9.7778460022521104E+16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25">
      <c r="G6146" s="459"/>
      <c r="H6146" s="459">
        <v>6139</v>
      </c>
      <c r="I6146" s="444">
        <f t="shared" ca="1" si="205"/>
        <v>-9.7778460022521104E+16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-407410250093837.94</v>
      </c>
      <c r="L6146" s="444">
        <f t="shared" ca="1" si="204"/>
        <v>-9.8185870272614944E+16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25">
      <c r="G6147" s="459"/>
      <c r="H6147" s="459">
        <v>6140</v>
      </c>
      <c r="I6147" s="444">
        <f t="shared" ca="1" si="205"/>
        <v>-9.8185870272614944E+16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-409107792802562.25</v>
      </c>
      <c r="L6147" s="444">
        <f t="shared" ca="1" si="204"/>
        <v>-9.8594978065417504E+16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25">
      <c r="G6148" s="459"/>
      <c r="H6148" s="459">
        <v>6141</v>
      </c>
      <c r="I6148" s="444">
        <f t="shared" ca="1" si="205"/>
        <v>-9.8594978065417504E+16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-410812408605906.25</v>
      </c>
      <c r="L6148" s="444">
        <f t="shared" ca="1" si="204"/>
        <v>-9.9005790474023408E+16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25">
      <c r="G6149" s="459"/>
      <c r="H6149" s="459">
        <v>6142</v>
      </c>
      <c r="I6149" s="444">
        <f t="shared" ca="1" si="205"/>
        <v>-9.9005790474023408E+16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-412524126975097.5</v>
      </c>
      <c r="L6149" s="444">
        <f t="shared" ca="1" si="204"/>
        <v>-9.9418314600998512E+16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25">
      <c r="G6150" s="459"/>
      <c r="H6150" s="459">
        <v>6143</v>
      </c>
      <c r="I6150" s="444">
        <f t="shared" ca="1" si="205"/>
        <v>-9.9418314600998512E+16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-414242977504160.44</v>
      </c>
      <c r="L6150" s="444">
        <f t="shared" ca="1" si="204"/>
        <v>-9.9832557578502672E+16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25">
      <c r="G6151" s="459"/>
      <c r="H6151" s="459">
        <v>6144</v>
      </c>
      <c r="I6151" s="444">
        <f t="shared" ca="1" si="205"/>
        <v>-9.9832557578502672E+16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-415968989910427.81</v>
      </c>
      <c r="L6151" s="444">
        <f t="shared" ca="1" si="204"/>
        <v>-1.002485265684131E+17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25">
      <c r="G6152" s="459"/>
      <c r="H6152" s="459">
        <v>6145</v>
      </c>
      <c r="I6152" s="444">
        <f t="shared" ca="1" si="205"/>
        <v>-1.002485265684131E+17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-417702194035054.63</v>
      </c>
      <c r="L6152" s="444">
        <f t="shared" ca="1" si="204"/>
        <v>-1.0066622876244816E+17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25">
      <c r="G6153" s="459"/>
      <c r="H6153" s="459">
        <v>6146</v>
      </c>
      <c r="I6153" s="444">
        <f t="shared" ca="1" si="205"/>
        <v>-1.0066622876244816E+17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-419442619843534</v>
      </c>
      <c r="L6153" s="444">
        <f t="shared" ca="1" si="204"/>
        <v>-1.010856713822917E+17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25">
      <c r="G6154" s="459"/>
      <c r="H6154" s="459">
        <v>6147</v>
      </c>
      <c r="I6154" s="444">
        <f t="shared" ca="1" si="205"/>
        <v>-1.010856713822917E+17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-421190297426215.38</v>
      </c>
      <c r="L6154" s="444">
        <f t="shared" ca="1" si="204"/>
        <v>-1.015068616797179E+17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25">
      <c r="G6155" s="459"/>
      <c r="H6155" s="459">
        <v>6148</v>
      </c>
      <c r="I6155" s="444">
        <f t="shared" ca="1" si="205"/>
        <v>-1.015068616797179E+17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-422945256998824.63</v>
      </c>
      <c r="L6155" s="444">
        <f t="shared" ca="1" si="204"/>
        <v>-1.0192980693671674E+17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25">
      <c r="G6156" s="459"/>
      <c r="H6156" s="459">
        <v>6149</v>
      </c>
      <c r="I6156" s="444">
        <f t="shared" ca="1" si="205"/>
        <v>-1.0192980693671674E+17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-424707528902986.38</v>
      </c>
      <c r="L6156" s="444">
        <f t="shared" ca="1" si="204"/>
        <v>-1.0235451446561973E+17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25">
      <c r="G6157" s="459"/>
      <c r="H6157" s="459">
        <v>6150</v>
      </c>
      <c r="I6157" s="444">
        <f t="shared" ca="1" si="205"/>
        <v>-1.0235451446561973E+17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-426477143606748.88</v>
      </c>
      <c r="L6157" s="444">
        <f t="shared" ca="1" si="204"/>
        <v>-1.0278099160922648E+17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25">
      <c r="G6158" s="459"/>
      <c r="H6158" s="459">
        <v>6151</v>
      </c>
      <c r="I6158" s="444">
        <f t="shared" ca="1" si="205"/>
        <v>-1.0278099160922648E+17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-428254131705110.31</v>
      </c>
      <c r="L6158" s="444">
        <f t="shared" ca="1" si="204"/>
        <v>-1.0320924574093158E+17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25">
      <c r="G6159" s="459"/>
      <c r="H6159" s="459">
        <v>6152</v>
      </c>
      <c r="I6159" s="444">
        <f t="shared" ca="1" si="205"/>
        <v>-1.0320924574093158E+17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-430038523920548.25</v>
      </c>
      <c r="L6159" s="444">
        <f t="shared" ca="1" si="204"/>
        <v>-1.0363928426485213E+17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25">
      <c r="G6160" s="459"/>
      <c r="H6160" s="459">
        <v>6153</v>
      </c>
      <c r="I6160" s="444">
        <f t="shared" ca="1" si="205"/>
        <v>-1.0363928426485213E+17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-431830351103550.5</v>
      </c>
      <c r="L6160" s="444">
        <f t="shared" ca="1" si="204"/>
        <v>-1.0407111461595568E+17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25">
      <c r="G6161" s="459"/>
      <c r="H6161" s="459">
        <v>6154</v>
      </c>
      <c r="I6161" s="444">
        <f t="shared" ca="1" si="205"/>
        <v>-1.0407111461595568E+17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-433629644233148.69</v>
      </c>
      <c r="L6161" s="444">
        <f t="shared" ca="1" si="204"/>
        <v>-1.0450474426018883E+17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25">
      <c r="G6162" s="459"/>
      <c r="H6162" s="459">
        <v>6155</v>
      </c>
      <c r="I6162" s="444">
        <f t="shared" ca="1" si="205"/>
        <v>-1.0450474426018883E+17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-435436434417453.44</v>
      </c>
      <c r="L6162" s="444">
        <f t="shared" ca="1" si="204"/>
        <v>-1.0494018069460629E+17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25">
      <c r="G6163" s="459"/>
      <c r="H6163" s="459">
        <v>6156</v>
      </c>
      <c r="I6163" s="444">
        <f t="shared" ca="1" si="205"/>
        <v>-1.0494018069460629E+17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-437250752894192.88</v>
      </c>
      <c r="L6163" s="444">
        <f t="shared" ca="1" si="204"/>
        <v>-1.0537743144750048E+17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25">
      <c r="G6164" s="459"/>
      <c r="H6164" s="459">
        <v>6157</v>
      </c>
      <c r="I6164" s="444">
        <f t="shared" ca="1" si="205"/>
        <v>-1.0537743144750048E+17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-439072631031252</v>
      </c>
      <c r="L6164" s="444">
        <f t="shared" ca="1" si="204"/>
        <v>-1.0581650407853173E+17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25">
      <c r="G6165" s="459"/>
      <c r="H6165" s="459">
        <v>6158</v>
      </c>
      <c r="I6165" s="444">
        <f t="shared" ca="1" si="205"/>
        <v>-1.0581650407853173E+17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-440902100327215.5</v>
      </c>
      <c r="L6165" s="444">
        <f t="shared" ca="1" si="204"/>
        <v>-1.0625740617885894E+17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25">
      <c r="G6166" s="459"/>
      <c r="H6166" s="459">
        <v>6159</v>
      </c>
      <c r="I6166" s="444">
        <f t="shared" ca="1" si="205"/>
        <v>-1.0625740617885894E+17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-442739192411912.25</v>
      </c>
      <c r="L6166" s="444">
        <f t="shared" ca="1" si="204"/>
        <v>-1.0670014537127086E+17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25">
      <c r="G6167" s="459"/>
      <c r="H6167" s="459">
        <v>6160</v>
      </c>
      <c r="I6167" s="444">
        <f t="shared" ca="1" si="205"/>
        <v>-1.0670014537127086E+17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-444583939046961.94</v>
      </c>
      <c r="L6167" s="444">
        <f t="shared" ca="1" si="204"/>
        <v>-1.0714472931031782E+17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25">
      <c r="G6168" s="459"/>
      <c r="H6168" s="459">
        <v>6161</v>
      </c>
      <c r="I6168" s="444">
        <f t="shared" ca="1" si="205"/>
        <v>-1.0714472931031782E+17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-446436372126324.25</v>
      </c>
      <c r="L6168" s="444">
        <f t="shared" ca="1" si="204"/>
        <v>-1.0759116568244414E+17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25">
      <c r="G6169" s="459"/>
      <c r="H6169" s="459">
        <v>6162</v>
      </c>
      <c r="I6169" s="444">
        <f t="shared" ca="1" si="205"/>
        <v>-1.0759116568244414E+17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-448296523676850.63</v>
      </c>
      <c r="L6169" s="444">
        <f t="shared" ca="1" si="204"/>
        <v>-1.0803946220612099E+17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25">
      <c r="G6170" s="459"/>
      <c r="H6170" s="459">
        <v>6163</v>
      </c>
      <c r="I6170" s="444">
        <f t="shared" ca="1" si="205"/>
        <v>-1.0803946220612099E+17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-450164425858837.44</v>
      </c>
      <c r="L6170" s="444">
        <f t="shared" ca="1" si="204"/>
        <v>-1.0848962663197982E+17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25">
      <c r="G6171" s="459"/>
      <c r="H6171" s="459">
        <v>6164</v>
      </c>
      <c r="I6171" s="444">
        <f t="shared" ca="1" si="205"/>
        <v>-1.0848962663197982E+17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-452040110966582.56</v>
      </c>
      <c r="L6171" s="444">
        <f t="shared" ca="1" si="204"/>
        <v>-1.089416667429464E+17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25">
      <c r="G6172" s="459"/>
      <c r="H6172" s="459">
        <v>6165</v>
      </c>
      <c r="I6172" s="444">
        <f t="shared" ca="1" si="205"/>
        <v>-1.089416667429464E+17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-453923611428943.31</v>
      </c>
      <c r="L6172" s="444">
        <f t="shared" ca="1" si="204"/>
        <v>-1.0939559035437534E+17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25">
      <c r="G6173" s="459"/>
      <c r="H6173" s="459">
        <v>6166</v>
      </c>
      <c r="I6173" s="444">
        <f t="shared" ca="1" si="205"/>
        <v>-1.0939559035437534E+17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-455814959809897.25</v>
      </c>
      <c r="L6173" s="444">
        <f t="shared" ca="1" si="204"/>
        <v>-1.0985140531418525E+17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25">
      <c r="G6174" s="459"/>
      <c r="H6174" s="459">
        <v>6167</v>
      </c>
      <c r="I6174" s="444">
        <f t="shared" ca="1" si="205"/>
        <v>-1.0985140531418525E+17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-457714188809105.19</v>
      </c>
      <c r="L6174" s="444">
        <f t="shared" ca="1" si="204"/>
        <v>-1.1030911950299435E+17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25">
      <c r="G6175" s="459"/>
      <c r="H6175" s="459">
        <v>6168</v>
      </c>
      <c r="I6175" s="444">
        <f t="shared" ca="1" si="205"/>
        <v>-1.1030911950299435E+17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-459621331262476.44</v>
      </c>
      <c r="L6175" s="444">
        <f t="shared" ca="1" si="204"/>
        <v>-1.1076874083425683E+17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25">
      <c r="G6176" s="459"/>
      <c r="H6176" s="459">
        <v>6169</v>
      </c>
      <c r="I6176" s="444">
        <f t="shared" ca="1" si="205"/>
        <v>-1.1076874083425683E+17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-461536420142736.81</v>
      </c>
      <c r="L6176" s="444">
        <f t="shared" ca="1" si="204"/>
        <v>-1.1123027725439957E+17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25">
      <c r="G6177" s="459"/>
      <c r="H6177" s="459">
        <v>6170</v>
      </c>
      <c r="I6177" s="444">
        <f t="shared" ca="1" si="205"/>
        <v>-1.1123027725439957E+17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-463459488559998.19</v>
      </c>
      <c r="L6177" s="444">
        <f t="shared" ca="1" si="204"/>
        <v>-1.1169373674295957E+17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25">
      <c r="G6178" s="459"/>
      <c r="H6178" s="459">
        <v>6171</v>
      </c>
      <c r="I6178" s="444">
        <f t="shared" ca="1" si="205"/>
        <v>-1.1169373674295957E+17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-465390569762331.5</v>
      </c>
      <c r="L6178" s="444">
        <f t="shared" ca="1" si="204"/>
        <v>-1.121591273127219E+17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25">
      <c r="G6179" s="459"/>
      <c r="H6179" s="459">
        <v>6172</v>
      </c>
      <c r="I6179" s="444">
        <f t="shared" ca="1" si="205"/>
        <v>-1.121591273127219E+17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-467329697136341.25</v>
      </c>
      <c r="L6179" s="444">
        <f t="shared" ca="1" si="204"/>
        <v>-1.1262645700985824E+17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25">
      <c r="G6180" s="459"/>
      <c r="H6180" s="459">
        <v>6173</v>
      </c>
      <c r="I6180" s="444">
        <f t="shared" ca="1" si="205"/>
        <v>-1.1262645700985824E+17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-469276904207742.56</v>
      </c>
      <c r="L6180" s="444">
        <f t="shared" ca="1" si="204"/>
        <v>-1.1309573391406598E+17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25">
      <c r="G6181" s="459"/>
      <c r="H6181" s="459">
        <v>6174</v>
      </c>
      <c r="I6181" s="444">
        <f t="shared" ca="1" si="205"/>
        <v>-1.1309573391406598E+17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-471232224641941.56</v>
      </c>
      <c r="L6181" s="444">
        <f t="shared" ca="1" si="204"/>
        <v>-1.1356696613870792E+17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25">
      <c r="G6182" s="459"/>
      <c r="H6182" s="459">
        <v>6175</v>
      </c>
      <c r="I6182" s="444">
        <f t="shared" ca="1" si="205"/>
        <v>-1.1356696613870792E+17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-473195692244616.31</v>
      </c>
      <c r="L6182" s="444">
        <f t="shared" ca="1" si="204"/>
        <v>-1.1404016183095254E+17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25">
      <c r="G6183" s="459"/>
      <c r="H6183" s="459">
        <v>6176</v>
      </c>
      <c r="I6183" s="444">
        <f t="shared" ca="1" si="205"/>
        <v>-1.1404016183095254E+17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-475167340962302.25</v>
      </c>
      <c r="L6183" s="444">
        <f t="shared" ca="1" si="204"/>
        <v>-1.1451532917191485E+17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25">
      <c r="G6184" s="459"/>
      <c r="H6184" s="459">
        <v>6177</v>
      </c>
      <c r="I6184" s="444">
        <f t="shared" ca="1" si="205"/>
        <v>-1.1451532917191485E+17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-477147204882978.56</v>
      </c>
      <c r="L6184" s="444">
        <f t="shared" ca="1" si="204"/>
        <v>-1.1499247637679782E+17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25">
      <c r="G6185" s="459"/>
      <c r="H6185" s="459">
        <v>6178</v>
      </c>
      <c r="I6185" s="444">
        <f t="shared" ca="1" si="205"/>
        <v>-1.1499247637679782E+17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-479135318236657.69</v>
      </c>
      <c r="L6185" s="444">
        <f t="shared" ca="1" si="204"/>
        <v>-1.1547161169503448E+17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25">
      <c r="G6186" s="459"/>
      <c r="H6186" s="459">
        <v>6179</v>
      </c>
      <c r="I6186" s="444">
        <f t="shared" ca="1" si="205"/>
        <v>-1.1547161169503448E+17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-481131715395977</v>
      </c>
      <c r="L6186" s="444">
        <f t="shared" ca="1" si="204"/>
        <v>-1.1595274341043046E+17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25">
      <c r="G6187" s="459"/>
      <c r="H6187" s="459">
        <v>6180</v>
      </c>
      <c r="I6187" s="444">
        <f t="shared" ca="1" si="205"/>
        <v>-1.1595274341043046E+17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-483136430876793.56</v>
      </c>
      <c r="L6187" s="444">
        <f t="shared" ca="1" si="204"/>
        <v>-1.1643587984130726E+17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25">
      <c r="G6188" s="459"/>
      <c r="H6188" s="459">
        <v>6181</v>
      </c>
      <c r="I6188" s="444">
        <f t="shared" ca="1" si="205"/>
        <v>-1.1643587984130726E+17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-485149499338780.25</v>
      </c>
      <c r="L6188" s="444">
        <f t="shared" ca="1" si="204"/>
        <v>-1.1692102934064605E+17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25">
      <c r="G6189" s="459"/>
      <c r="H6189" s="459">
        <v>6182</v>
      </c>
      <c r="I6189" s="444">
        <f t="shared" ca="1" si="205"/>
        <v>-1.1692102934064605E+17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-487170955586025.19</v>
      </c>
      <c r="L6189" s="444">
        <f t="shared" ca="1" si="204"/>
        <v>-1.1740820029623208E+17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25">
      <c r="G6190" s="459"/>
      <c r="H6190" s="459">
        <v>6183</v>
      </c>
      <c r="I6190" s="444">
        <f t="shared" ca="1" si="205"/>
        <v>-1.1740820029623208E+17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-489200834567633.69</v>
      </c>
      <c r="L6190" s="444">
        <f t="shared" ca="1" si="204"/>
        <v>-1.1789740113079971E+17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25">
      <c r="G6191" s="459"/>
      <c r="H6191" s="459">
        <v>6184</v>
      </c>
      <c r="I6191" s="444">
        <f t="shared" ca="1" si="205"/>
        <v>-1.1789740113079971E+17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-491239171378332.13</v>
      </c>
      <c r="L6191" s="444">
        <f t="shared" ca="1" si="204"/>
        <v>-1.1838864030217805E+17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25">
      <c r="G6192" s="459"/>
      <c r="H6192" s="459">
        <v>6185</v>
      </c>
      <c r="I6192" s="444">
        <f t="shared" ca="1" si="205"/>
        <v>-1.1838864030217805E+17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-493286001259075.19</v>
      </c>
      <c r="L6192" s="444">
        <f t="shared" ca="1" si="204"/>
        <v>-1.1888192630343712E+17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25">
      <c r="G6193" s="459"/>
      <c r="H6193" s="459">
        <v>6186</v>
      </c>
      <c r="I6193" s="444">
        <f t="shared" ca="1" si="205"/>
        <v>-1.1888192630343712E+17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-495341359597654.75</v>
      </c>
      <c r="L6193" s="444">
        <f t="shared" ca="1" si="204"/>
        <v>-1.1937726766303477E+17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25">
      <c r="G6194" s="459"/>
      <c r="H6194" s="459">
        <v>6187</v>
      </c>
      <c r="I6194" s="444">
        <f t="shared" ca="1" si="205"/>
        <v>-1.1937726766303477E+17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-497405281929311.5</v>
      </c>
      <c r="L6194" s="444">
        <f t="shared" ca="1" si="204"/>
        <v>-1.1987467294496408E+17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25">
      <c r="G6195" s="459"/>
      <c r="H6195" s="459">
        <v>6188</v>
      </c>
      <c r="I6195" s="444">
        <f t="shared" ca="1" si="205"/>
        <v>-1.1987467294496408E+17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-499477803937350.31</v>
      </c>
      <c r="L6195" s="444">
        <f t="shared" ca="1" si="204"/>
        <v>-1.2037415074890142E+17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25">
      <c r="G6196" s="459"/>
      <c r="H6196" s="459">
        <v>6189</v>
      </c>
      <c r="I6196" s="444">
        <f t="shared" ca="1" si="205"/>
        <v>-1.2037415074890142E+17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-501558961453755.94</v>
      </c>
      <c r="L6196" s="444">
        <f t="shared" ca="1" si="204"/>
        <v>-1.2087570971035518E+17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25">
      <c r="G6197" s="459"/>
      <c r="H6197" s="459">
        <v>6190</v>
      </c>
      <c r="I6197" s="444">
        <f t="shared" ca="1" si="205"/>
        <v>-1.2087570971035518E+17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-503648790459813.31</v>
      </c>
      <c r="L6197" s="444">
        <f t="shared" ca="1" si="204"/>
        <v>-1.2137935850081499E+17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25">
      <c r="G6198" s="459"/>
      <c r="H6198" s="459">
        <v>6191</v>
      </c>
      <c r="I6198" s="444">
        <f t="shared" ca="1" si="205"/>
        <v>-1.2137935850081499E+17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-505747327086729.13</v>
      </c>
      <c r="L6198" s="444">
        <f t="shared" ca="1" si="204"/>
        <v>-1.2188510582790173E+17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25">
      <c r="G6199" s="459"/>
      <c r="H6199" s="459">
        <v>6192</v>
      </c>
      <c r="I6199" s="444">
        <f t="shared" ca="1" si="205"/>
        <v>-1.2188510582790173E+17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-507854607616257.19</v>
      </c>
      <c r="L6199" s="444">
        <f t="shared" ca="1" si="204"/>
        <v>-1.2239296043551798E+17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25">
      <c r="G6200" s="459"/>
      <c r="H6200" s="459">
        <v>6193</v>
      </c>
      <c r="I6200" s="444">
        <f t="shared" ca="1" si="205"/>
        <v>-1.2239296043551798E+17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-509970668481324.94</v>
      </c>
      <c r="L6200" s="444">
        <f t="shared" ca="1" si="204"/>
        <v>-1.2290293110399931E+17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25">
      <c r="G6201" s="459"/>
      <c r="H6201" s="459">
        <v>6194</v>
      </c>
      <c r="I6201" s="444">
        <f t="shared" ca="1" si="205"/>
        <v>-1.2290293110399931E+17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-512095546266663.88</v>
      </c>
      <c r="L6201" s="444">
        <f t="shared" ca="1" si="204"/>
        <v>-1.2341502665026597E+17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25">
      <c r="G6202" s="459"/>
      <c r="H6202" s="459">
        <v>6195</v>
      </c>
      <c r="I6202" s="444">
        <f t="shared" ca="1" si="205"/>
        <v>-1.2341502665026597E+17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-514229277709441.44</v>
      </c>
      <c r="L6202" s="444">
        <f t="shared" ca="1" si="204"/>
        <v>-1.2392925592797541E+17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25">
      <c r="G6203" s="459"/>
      <c r="H6203" s="459">
        <v>6196</v>
      </c>
      <c r="I6203" s="444">
        <f t="shared" ca="1" si="205"/>
        <v>-1.2392925592797541E+17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-516371899699897.5</v>
      </c>
      <c r="L6203" s="444">
        <f t="shared" ca="1" si="204"/>
        <v>-1.2444562782767531E+17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25">
      <c r="G6204" s="459"/>
      <c r="H6204" s="459">
        <v>6197</v>
      </c>
      <c r="I6204" s="444">
        <f t="shared" ca="1" si="205"/>
        <v>-1.2444562782767531E+17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-518523449281980.44</v>
      </c>
      <c r="L6204" s="444">
        <f t="shared" ca="1" si="204"/>
        <v>-1.249641512769573E+17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25">
      <c r="G6205" s="459"/>
      <c r="H6205" s="459">
        <v>6198</v>
      </c>
      <c r="I6205" s="444">
        <f t="shared" ca="1" si="205"/>
        <v>-1.249641512769573E+17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-520683963653988.81</v>
      </c>
      <c r="L6205" s="444">
        <f t="shared" ca="1" si="204"/>
        <v>-1.2548483524061128E+17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25">
      <c r="G6206" s="459"/>
      <c r="H6206" s="459">
        <v>6199</v>
      </c>
      <c r="I6206" s="444">
        <f t="shared" ca="1" si="205"/>
        <v>-1.2548483524061128E+17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-522853480169213.75</v>
      </c>
      <c r="L6206" s="444">
        <f t="shared" ca="1" si="204"/>
        <v>-1.260076887207805E+17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25">
      <c r="G6207" s="459"/>
      <c r="H6207" s="459">
        <v>6200</v>
      </c>
      <c r="I6207" s="444">
        <f t="shared" ca="1" si="205"/>
        <v>-1.260076887207805E+17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-525032036336585.38</v>
      </c>
      <c r="L6207" s="444">
        <f t="shared" ca="1" si="204"/>
        <v>-1.2653272075711709E+17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25">
      <c r="G6208" s="459"/>
      <c r="H6208" s="459">
        <v>6201</v>
      </c>
      <c r="I6208" s="444">
        <f t="shared" ca="1" si="205"/>
        <v>-1.2653272075711709E+17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-527219669821321.19</v>
      </c>
      <c r="L6208" s="444">
        <f t="shared" ca="1" si="204"/>
        <v>-1.2705994042693842E+17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25">
      <c r="G6209" s="459"/>
      <c r="H6209" s="459">
        <v>6202</v>
      </c>
      <c r="I6209" s="444">
        <f t="shared" ca="1" si="205"/>
        <v>-1.2705994042693842E+17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-529416418445576.69</v>
      </c>
      <c r="L6209" s="444">
        <f t="shared" ca="1" si="204"/>
        <v>-1.27589356845384E+17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25">
      <c r="G6210" s="459"/>
      <c r="H6210" s="459">
        <v>6203</v>
      </c>
      <c r="I6210" s="444">
        <f t="shared" ca="1" si="205"/>
        <v>-1.27589356845384E+17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-531622320189100</v>
      </c>
      <c r="L6210" s="444">
        <f t="shared" ca="1" si="204"/>
        <v>-1.281209791655731E+17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25">
      <c r="G6211" s="459"/>
      <c r="H6211" s="459">
        <v>6204</v>
      </c>
      <c r="I6211" s="444">
        <f t="shared" ca="1" si="205"/>
        <v>-1.281209791655731E+17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-533837413189887.94</v>
      </c>
      <c r="L6211" s="444">
        <f t="shared" ca="1" si="204"/>
        <v>-1.2865481657876299E+17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25">
      <c r="G6212" s="459"/>
      <c r="H6212" s="459">
        <v>6205</v>
      </c>
      <c r="I6212" s="444">
        <f t="shared" ca="1" si="205"/>
        <v>-1.2865481657876299E+17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-536061735744845.88</v>
      </c>
      <c r="L6212" s="444">
        <f t="shared" ca="1" si="204"/>
        <v>-1.2919087831450784E+17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25">
      <c r="G6213" s="459"/>
      <c r="H6213" s="459">
        <v>6206</v>
      </c>
      <c r="I6213" s="444">
        <f t="shared" ca="1" si="205"/>
        <v>-1.2919087831450784E+17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-538295326310449.31</v>
      </c>
      <c r="L6213" s="444">
        <f t="shared" ca="1" si="204"/>
        <v>-1.2972917364081829E+17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25">
      <c r="G6214" s="459"/>
      <c r="H6214" s="459">
        <v>6207</v>
      </c>
      <c r="I6214" s="444">
        <f t="shared" ca="1" si="205"/>
        <v>-1.2972917364081829E+17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-540538223503409.5</v>
      </c>
      <c r="L6214" s="444">
        <f t="shared" ca="1" si="204"/>
        <v>-1.302697118643217E+17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25">
      <c r="G6215" s="459"/>
      <c r="H6215" s="459">
        <v>6208</v>
      </c>
      <c r="I6215" s="444">
        <f t="shared" ca="1" si="205"/>
        <v>-1.302697118643217E+17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-542790466101340.31</v>
      </c>
      <c r="L6215" s="444">
        <f t="shared" ca="1" si="204"/>
        <v>-1.3081250233042304E+17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25">
      <c r="G6216" s="459"/>
      <c r="H6216" s="459">
        <v>6209</v>
      </c>
      <c r="I6216" s="444">
        <f t="shared" ca="1" si="205"/>
        <v>-1.3081250233042304E+17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-545052093043429.38</v>
      </c>
      <c r="L6216" s="444">
        <f t="shared" ca="1" si="204"/>
        <v>-1.3135755442346646E+17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25">
      <c r="G6217" s="459"/>
      <c r="H6217" s="459">
        <v>6210</v>
      </c>
      <c r="I6217" s="444">
        <f t="shared" ca="1" si="205"/>
        <v>-1.3135755442346646E+17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-547323143431110.19</v>
      </c>
      <c r="L6217" s="444">
        <f t="shared" ca="1" si="204"/>
        <v>-1.3190487756689757E+17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25">
      <c r="G6218" s="459"/>
      <c r="H6218" s="459">
        <v>6211</v>
      </c>
      <c r="I6218" s="444">
        <f t="shared" ca="1" si="205"/>
        <v>-1.3190487756689757E+17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-549603656528739.88</v>
      </c>
      <c r="L6218" s="444">
        <f t="shared" ca="1" si="204"/>
        <v>-1.324544812234263E+17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25">
      <c r="G6219" s="459"/>
      <c r="H6219" s="459">
        <v>6212</v>
      </c>
      <c r="I6219" s="444">
        <f t="shared" ca="1" si="205"/>
        <v>-1.324544812234263E+17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-551893671764276.25</v>
      </c>
      <c r="L6219" s="444">
        <f t="shared" ca="1" si="204"/>
        <v>-1.3300637489519058E+17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25">
      <c r="G6220" s="459"/>
      <c r="H6220" s="459">
        <v>6213</v>
      </c>
      <c r="I6220" s="444">
        <f t="shared" ca="1" si="205"/>
        <v>-1.3300637489519058E+17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-554193228729960.75</v>
      </c>
      <c r="L6220" s="444">
        <f t="shared" ca="1" si="204"/>
        <v>-1.3356056812392054E+17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25">
      <c r="G6221" s="459"/>
      <c r="H6221" s="459">
        <v>6214</v>
      </c>
      <c r="I6221" s="444">
        <f t="shared" ca="1" si="205"/>
        <v>-1.3356056812392054E+17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-556502367183002.25</v>
      </c>
      <c r="L6221" s="444">
        <f t="shared" ca="1" si="204"/>
        <v>-1.3411707049110355E+17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25">
      <c r="G6222" s="459"/>
      <c r="H6222" s="459">
        <v>6215</v>
      </c>
      <c r="I6222" s="444">
        <f t="shared" ca="1" si="205"/>
        <v>-1.3411707049110355E+17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-558821127046264.75</v>
      </c>
      <c r="L6222" s="444">
        <f t="shared" ca="1" si="204"/>
        <v>-1.3467589161814982E+17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25">
      <c r="G6223" s="459"/>
      <c r="H6223" s="459">
        <v>6216</v>
      </c>
      <c r="I6223" s="444">
        <f t="shared" ca="1" si="205"/>
        <v>-1.3467589161814982E+17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-561149548408957.56</v>
      </c>
      <c r="L6223" s="444">
        <f t="shared" ca="1" si="204"/>
        <v>-1.3523704116655878E+17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25">
      <c r="G6224" s="459"/>
      <c r="H6224" s="459">
        <v>6217</v>
      </c>
      <c r="I6224" s="444">
        <f t="shared" ca="1" si="205"/>
        <v>-1.3523704116655878E+17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-563487671527328.25</v>
      </c>
      <c r="L6224" s="444">
        <f t="shared" ca="1" si="204"/>
        <v>-1.3580052883808611E+17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25">
      <c r="G6225" s="459"/>
      <c r="H6225" s="459">
        <v>6218</v>
      </c>
      <c r="I6225" s="444">
        <f t="shared" ca="1" si="205"/>
        <v>-1.3580052883808611E+17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-565835536825358.75</v>
      </c>
      <c r="L6225" s="444">
        <f t="shared" ca="1" si="204"/>
        <v>-1.3636636437491147E+17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25">
      <c r="G6226" s="459"/>
      <c r="H6226" s="459">
        <v>6219</v>
      </c>
      <c r="I6226" s="444">
        <f t="shared" ca="1" si="205"/>
        <v>-1.3636636437491147E+17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-568193184895464.5</v>
      </c>
      <c r="L6226" s="444">
        <f t="shared" ca="1" si="204"/>
        <v>-1.3693455755980694E+17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25">
      <c r="G6227" s="459"/>
      <c r="H6227" s="459">
        <v>6220</v>
      </c>
      <c r="I6227" s="444">
        <f t="shared" ca="1" si="205"/>
        <v>-1.3693455755980694E+17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-570560656499195.63</v>
      </c>
      <c r="L6227" s="444">
        <f t="shared" ca="1" si="204"/>
        <v>-1.3750511821630614E+17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25">
      <c r="G6228" s="459"/>
      <c r="H6228" s="459">
        <v>6221</v>
      </c>
      <c r="I6228" s="444">
        <f t="shared" ca="1" si="205"/>
        <v>-1.3750511821630614E+17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-572937992567942.25</v>
      </c>
      <c r="L6228" s="444">
        <f t="shared" ca="1" si="204"/>
        <v>-1.3807805620887408E+17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25">
      <c r="G6229" s="459"/>
      <c r="H6229" s="459">
        <v>6222</v>
      </c>
      <c r="I6229" s="444">
        <f t="shared" ca="1" si="205"/>
        <v>-1.3807805620887408E+17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-575325234203642</v>
      </c>
      <c r="L6229" s="444">
        <f t="shared" ca="1" si="204"/>
        <v>-1.3865338144307773E+17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25">
      <c r="G6230" s="459"/>
      <c r="H6230" s="459">
        <v>6223</v>
      </c>
      <c r="I6230" s="444">
        <f t="shared" ca="1" si="205"/>
        <v>-1.3865338144307773E+17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-577722422679490.5</v>
      </c>
      <c r="L6230" s="444">
        <f t="shared" ca="1" si="204"/>
        <v>-1.3923110386575722E+17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25">
      <c r="G6231" s="459"/>
      <c r="H6231" s="459">
        <v>6224</v>
      </c>
      <c r="I6231" s="444">
        <f t="shared" ca="1" si="205"/>
        <v>-1.3923110386575722E+17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-580129599440655.13</v>
      </c>
      <c r="L6231" s="444">
        <f t="shared" ca="1" si="204"/>
        <v>-1.3981123346519787E+17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25">
      <c r="G6232" s="459"/>
      <c r="H6232" s="459">
        <v>6225</v>
      </c>
      <c r="I6232" s="444">
        <f t="shared" ca="1" si="205"/>
        <v>-1.3981123346519787E+17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-582546806104991.13</v>
      </c>
      <c r="L6232" s="444">
        <f t="shared" ca="1" si="204"/>
        <v>-1.4039378027130286E+17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25">
      <c r="G6233" s="459"/>
      <c r="H6233" s="459">
        <v>6226</v>
      </c>
      <c r="I6233" s="444">
        <f t="shared" ca="1" si="205"/>
        <v>-1.4039378027130286E+17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-584974084463761.88</v>
      </c>
      <c r="L6233" s="444">
        <f t="shared" ca="1" si="204"/>
        <v>-1.4097875435576662E+17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25">
      <c r="G6234" s="459"/>
      <c r="H6234" s="459">
        <v>6227</v>
      </c>
      <c r="I6234" s="444">
        <f t="shared" ca="1" si="205"/>
        <v>-1.4097875435576662E+17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-587411476482360.88</v>
      </c>
      <c r="L6234" s="444">
        <f t="shared" ca="1" si="204"/>
        <v>-1.4156616583224899E+17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25">
      <c r="G6235" s="459"/>
      <c r="H6235" s="459">
        <v>6228</v>
      </c>
      <c r="I6235" s="444">
        <f t="shared" ca="1" si="205"/>
        <v>-1.4156616583224899E+17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-589859024301037.5</v>
      </c>
      <c r="L6235" s="444">
        <f t="shared" ca="1" si="204"/>
        <v>-1.4215602485655003E+17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25">
      <c r="G6236" s="459"/>
      <c r="H6236" s="459">
        <v>6229</v>
      </c>
      <c r="I6236" s="444">
        <f t="shared" ca="1" si="205"/>
        <v>-1.4215602485655003E+17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-592316770235625.13</v>
      </c>
      <c r="L6236" s="444">
        <f t="shared" ca="1" si="204"/>
        <v>-1.4274834162678566E+17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25">
      <c r="G6237" s="459"/>
      <c r="H6237" s="459">
        <v>6230</v>
      </c>
      <c r="I6237" s="444">
        <f t="shared" ca="1" si="205"/>
        <v>-1.4274834162678566E+17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-594784756778273.63</v>
      </c>
      <c r="L6237" s="444">
        <f t="shared" ca="1" si="204"/>
        <v>-1.4334312638356394E+17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25">
      <c r="G6238" s="459"/>
      <c r="H6238" s="459">
        <v>6231</v>
      </c>
      <c r="I6238" s="444">
        <f t="shared" ca="1" si="205"/>
        <v>-1.4334312638356394E+17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-597263026598183.13</v>
      </c>
      <c r="L6238" s="444">
        <f t="shared" ca="1" si="204"/>
        <v>-1.4394038941016211E+17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25">
      <c r="G6239" s="459"/>
      <c r="H6239" s="459">
        <v>6232</v>
      </c>
      <c r="I6239" s="444">
        <f t="shared" ca="1" si="205"/>
        <v>-1.4394038941016211E+17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-599751622542342.13</v>
      </c>
      <c r="L6239" s="444">
        <f t="shared" ca="1" si="204"/>
        <v>-1.4454014103270445E+17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25">
      <c r="G6240" s="459"/>
      <c r="H6240" s="459">
        <v>6233</v>
      </c>
      <c r="I6240" s="444">
        <f t="shared" ca="1" si="205"/>
        <v>-1.4454014103270445E+17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-602250587636268.5</v>
      </c>
      <c r="L6240" s="444">
        <f t="shared" ca="1" si="204"/>
        <v>-1.451423916203407E+17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25">
      <c r="G6241" s="459"/>
      <c r="H6241" s="459">
        <v>6234</v>
      </c>
      <c r="I6241" s="444">
        <f t="shared" ca="1" si="205"/>
        <v>-1.451423916203407E+17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-604759965084752.88</v>
      </c>
      <c r="L6241" s="444">
        <f t="shared" ca="1" si="204"/>
        <v>-1.4574715158542547E+17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25">
      <c r="G6242" s="459"/>
      <c r="H6242" s="459">
        <v>6235</v>
      </c>
      <c r="I6242" s="444">
        <f t="shared" ca="1" si="205"/>
        <v>-1.4574715158542547E+17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-607279798272606.13</v>
      </c>
      <c r="L6242" s="444">
        <f t="shared" ca="1" si="204"/>
        <v>-1.4635443138369808E+17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25">
      <c r="G6243" s="459"/>
      <c r="H6243" s="459">
        <v>6236</v>
      </c>
      <c r="I6243" s="444">
        <f t="shared" ca="1" si="205"/>
        <v>-1.4635443138369808E+17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-609810130765408.63</v>
      </c>
      <c r="L6243" s="444">
        <f t="shared" ca="1" si="204"/>
        <v>-1.4696424151446349E+17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25">
      <c r="G6244" s="459"/>
      <c r="H6244" s="459">
        <v>6237</v>
      </c>
      <c r="I6244" s="444">
        <f t="shared" ca="1" si="205"/>
        <v>-1.4696424151446349E+17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-612351006310264.5</v>
      </c>
      <c r="L6244" s="444">
        <f t="shared" ca="1" si="204"/>
        <v>-1.4757659252077376E+17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25">
      <c r="G6245" s="459"/>
      <c r="H6245" s="459">
        <v>6238</v>
      </c>
      <c r="I6245" s="444">
        <f t="shared" ca="1" si="205"/>
        <v>-1.4757659252077376E+17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-614902468836557.38</v>
      </c>
      <c r="L6245" s="444">
        <f t="shared" ca="1" si="204"/>
        <v>-1.481914949896103E+17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25">
      <c r="G6246" s="459"/>
      <c r="H6246" s="459">
        <v>6239</v>
      </c>
      <c r="I6246" s="444">
        <f t="shared" ca="1" si="205"/>
        <v>-1.481914949896103E+17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-617464562456709.63</v>
      </c>
      <c r="L6246" s="444">
        <f t="shared" ca="1" si="204"/>
        <v>-1.4880895955206701E+17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25">
      <c r="G6247" s="459"/>
      <c r="H6247" s="459">
        <v>6240</v>
      </c>
      <c r="I6247" s="444">
        <f t="shared" ca="1" si="205"/>
        <v>-1.4880895955206701E+17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-620037331466945.88</v>
      </c>
      <c r="L6247" s="444">
        <f t="shared" ca="1" si="204"/>
        <v>-1.4942899688353395E+17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25">
      <c r="G6248" s="459"/>
      <c r="H6248" s="459">
        <v>6241</v>
      </c>
      <c r="I6248" s="444">
        <f t="shared" ca="1" si="205"/>
        <v>-1.4942899688353395E+17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-622620820348058.13</v>
      </c>
      <c r="L6248" s="444">
        <f t="shared" ca="1" si="204"/>
        <v>-1.5005161770388202E+17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25">
      <c r="G6249" s="459"/>
      <c r="H6249" s="459">
        <v>6242</v>
      </c>
      <c r="I6249" s="444">
        <f t="shared" ca="1" si="205"/>
        <v>-1.5005161770388202E+17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-625215073766175</v>
      </c>
      <c r="L6249" s="444">
        <f t="shared" ca="1" si="204"/>
        <v>-1.5067683277764819E+17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25">
      <c r="G6250" s="459"/>
      <c r="H6250" s="459">
        <v>6243</v>
      </c>
      <c r="I6250" s="444">
        <f t="shared" ca="1" si="205"/>
        <v>-1.5067683277764819E+17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-627820136573534.13</v>
      </c>
      <c r="L6250" s="444">
        <f t="shared" ca="1" si="204"/>
        <v>-1.5130465291422173E+17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2578125" defaultRowHeight="15" customHeight="1" x14ac:dyDescent="0.25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25">
      <c r="A1" s="465"/>
      <c r="B1" s="465"/>
      <c r="C1" s="466" t="s">
        <v>666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667</v>
      </c>
    </row>
    <row r="2" spans="1:13" ht="11.25" customHeight="1" x14ac:dyDescent="0.25">
      <c r="A2" s="465"/>
      <c r="B2" s="465"/>
      <c r="C2" s="466" t="s">
        <v>668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25">
      <c r="A3" s="465"/>
      <c r="B3" s="465"/>
      <c r="C3" s="466" t="s">
        <v>669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25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25">
      <c r="A5" s="465" t="s">
        <v>645</v>
      </c>
      <c r="B5" s="465" t="s">
        <v>659</v>
      </c>
      <c r="C5" s="466" t="s">
        <v>670</v>
      </c>
      <c r="D5" s="572" t="s">
        <v>671</v>
      </c>
      <c r="E5" s="561"/>
      <c r="F5" s="572" t="s">
        <v>672</v>
      </c>
      <c r="G5" s="561"/>
      <c r="H5" s="572" t="s">
        <v>673</v>
      </c>
      <c r="I5" s="561"/>
      <c r="J5" s="572" t="s">
        <v>674</v>
      </c>
      <c r="K5" s="561"/>
      <c r="L5" s="295"/>
      <c r="M5" s="295"/>
    </row>
    <row r="6" spans="1:13" ht="11.25" customHeight="1" x14ac:dyDescent="0.25">
      <c r="A6" s="465"/>
      <c r="B6" s="465"/>
      <c r="C6" s="466"/>
      <c r="D6" s="188" t="s">
        <v>675</v>
      </c>
      <c r="E6" s="188" t="s">
        <v>162</v>
      </c>
      <c r="F6" s="188" t="s">
        <v>675</v>
      </c>
      <c r="G6" s="188" t="s">
        <v>162</v>
      </c>
      <c r="H6" s="188" t="s">
        <v>675</v>
      </c>
      <c r="I6" s="188" t="s">
        <v>162</v>
      </c>
      <c r="J6" s="188" t="s">
        <v>675</v>
      </c>
      <c r="K6" s="188" t="s">
        <v>162</v>
      </c>
      <c r="L6" s="295"/>
      <c r="M6" s="295"/>
    </row>
    <row r="7" spans="1:13" ht="11.25" customHeight="1" x14ac:dyDescent="0.25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25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25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25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25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25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25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25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25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25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25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25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25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25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25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25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25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25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25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25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25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25"/>
    <row r="29" spans="1:11" ht="15.75" customHeight="1" x14ac:dyDescent="0.25"/>
    <row r="30" spans="1:11" ht="15.75" customHeight="1" x14ac:dyDescent="0.25"/>
    <row r="31" spans="1:11" ht="15.75" customHeight="1" x14ac:dyDescent="0.25"/>
    <row r="32" spans="1:11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2578125" defaultRowHeight="15" customHeight="1" x14ac:dyDescent="0.25"/>
  <cols>
    <col min="1" max="1" width="25.5703125" customWidth="1"/>
    <col min="2" max="2" width="26.5703125" customWidth="1"/>
    <col min="3" max="3" width="18.28515625" customWidth="1"/>
    <col min="4" max="4" width="5" customWidth="1"/>
    <col min="5" max="5" width="65.85546875" customWidth="1"/>
    <col min="6" max="6" width="13.140625" customWidth="1"/>
    <col min="7" max="7" width="8" customWidth="1"/>
    <col min="8" max="8" width="9.140625" customWidth="1"/>
  </cols>
  <sheetData>
    <row r="1" spans="1:8" ht="11.25" customHeight="1" x14ac:dyDescent="0.25">
      <c r="A1" s="473"/>
      <c r="B1" s="473" t="s">
        <v>676</v>
      </c>
      <c r="C1" s="473" t="s">
        <v>677</v>
      </c>
      <c r="D1" s="473" t="s">
        <v>678</v>
      </c>
      <c r="E1" s="473" t="s">
        <v>679</v>
      </c>
      <c r="F1" s="473" t="s">
        <v>680</v>
      </c>
      <c r="G1" s="473"/>
      <c r="H1" s="473"/>
    </row>
    <row r="2" spans="1:8" ht="11.25" customHeight="1" x14ac:dyDescent="0.25">
      <c r="A2" s="473" t="s">
        <v>681</v>
      </c>
      <c r="B2" s="295" t="s">
        <v>682</v>
      </c>
      <c r="C2" s="473" t="s">
        <v>683</v>
      </c>
      <c r="D2" s="473"/>
      <c r="E2" s="473" t="s">
        <v>684</v>
      </c>
      <c r="F2" s="473"/>
      <c r="G2" s="473"/>
      <c r="H2" s="473"/>
    </row>
    <row r="3" spans="1:8" ht="11.25" customHeight="1" x14ac:dyDescent="0.25">
      <c r="A3" s="473" t="s">
        <v>685</v>
      </c>
      <c r="B3" s="473" t="s">
        <v>686</v>
      </c>
      <c r="C3" s="473" t="s">
        <v>687</v>
      </c>
      <c r="D3" s="473"/>
      <c r="E3" s="473"/>
      <c r="F3" s="473"/>
      <c r="G3" s="473"/>
      <c r="H3" s="473"/>
    </row>
    <row r="4" spans="1:8" ht="11.25" customHeight="1" x14ac:dyDescent="0.25">
      <c r="A4" s="473" t="s">
        <v>688</v>
      </c>
      <c r="B4" s="474" t="s">
        <v>689</v>
      </c>
      <c r="C4" s="473" t="s">
        <v>690</v>
      </c>
      <c r="D4" s="473"/>
      <c r="E4" s="473" t="s">
        <v>691</v>
      </c>
      <c r="F4" s="473"/>
      <c r="G4" s="473"/>
      <c r="H4" s="473"/>
    </row>
    <row r="5" spans="1:8" ht="11.25" customHeight="1" x14ac:dyDescent="0.25">
      <c r="A5" s="473" t="s">
        <v>688</v>
      </c>
      <c r="B5" s="473" t="s">
        <v>692</v>
      </c>
      <c r="C5" s="473" t="s">
        <v>693</v>
      </c>
      <c r="D5" s="473"/>
      <c r="E5" s="473" t="s">
        <v>691</v>
      </c>
      <c r="F5" s="473"/>
      <c r="G5" s="473"/>
      <c r="H5" s="473"/>
    </row>
    <row r="6" spans="1:8" ht="11.25" customHeight="1" x14ac:dyDescent="0.25">
      <c r="A6" s="473" t="s">
        <v>622</v>
      </c>
      <c r="B6" s="473" t="s">
        <v>694</v>
      </c>
      <c r="C6" s="473" t="s">
        <v>695</v>
      </c>
      <c r="D6" s="473"/>
      <c r="E6" s="295" t="s">
        <v>696</v>
      </c>
      <c r="F6" s="473"/>
      <c r="G6" s="473"/>
      <c r="H6" s="473"/>
    </row>
    <row r="7" spans="1:8" ht="11.25" customHeight="1" x14ac:dyDescent="0.25">
      <c r="A7" s="473" t="s">
        <v>185</v>
      </c>
      <c r="B7" s="473" t="s">
        <v>697</v>
      </c>
      <c r="C7" s="473" t="s">
        <v>698</v>
      </c>
      <c r="D7" s="473"/>
      <c r="E7" s="473" t="s">
        <v>699</v>
      </c>
      <c r="F7" s="473"/>
      <c r="G7" s="473"/>
      <c r="H7" s="473"/>
    </row>
    <row r="8" spans="1:8" ht="11.25" customHeight="1" x14ac:dyDescent="0.25">
      <c r="A8" s="473" t="s">
        <v>185</v>
      </c>
      <c r="B8" s="473" t="s">
        <v>689</v>
      </c>
      <c r="C8" s="473" t="s">
        <v>700</v>
      </c>
      <c r="D8" s="473"/>
      <c r="E8" s="473"/>
      <c r="F8" s="473"/>
      <c r="G8" s="473"/>
      <c r="H8" s="473"/>
    </row>
    <row r="9" spans="1:8" ht="11.25" customHeight="1" x14ac:dyDescent="0.25">
      <c r="A9" s="473" t="s">
        <v>701</v>
      </c>
      <c r="B9" s="295" t="s">
        <v>702</v>
      </c>
      <c r="C9" s="473" t="s">
        <v>700</v>
      </c>
      <c r="D9" s="473"/>
      <c r="E9" s="473" t="s">
        <v>703</v>
      </c>
      <c r="F9" s="473"/>
      <c r="G9" s="473"/>
      <c r="H9" s="473"/>
    </row>
    <row r="10" spans="1:8" ht="11.25" customHeight="1" x14ac:dyDescent="0.25">
      <c r="A10" s="473" t="s">
        <v>704</v>
      </c>
      <c r="B10" s="473" t="s">
        <v>693</v>
      </c>
      <c r="C10" s="475" t="s">
        <v>705</v>
      </c>
      <c r="D10" s="475"/>
      <c r="E10" s="295" t="s">
        <v>706</v>
      </c>
      <c r="F10" s="473"/>
      <c r="G10" s="473"/>
      <c r="H10" s="473"/>
    </row>
    <row r="11" spans="1:8" ht="11.25" customHeight="1" x14ac:dyDescent="0.25">
      <c r="A11" s="473" t="s">
        <v>707</v>
      </c>
      <c r="B11" s="474" t="s">
        <v>708</v>
      </c>
      <c r="C11" s="473" t="s">
        <v>709</v>
      </c>
      <c r="D11" s="473"/>
      <c r="E11" s="476" t="s">
        <v>710</v>
      </c>
      <c r="F11" s="473"/>
      <c r="G11" s="473" t="s">
        <v>711</v>
      </c>
      <c r="H11" s="473" t="s">
        <v>712</v>
      </c>
    </row>
    <row r="12" spans="1:8" ht="11.25" customHeight="1" x14ac:dyDescent="0.25">
      <c r="A12" s="473" t="s">
        <v>713</v>
      </c>
      <c r="B12" s="473" t="s">
        <v>714</v>
      </c>
      <c r="C12" s="473" t="s">
        <v>715</v>
      </c>
      <c r="D12" s="473"/>
      <c r="E12" s="473" t="s">
        <v>716</v>
      </c>
      <c r="F12" s="473"/>
      <c r="G12" s="473"/>
      <c r="H12" s="473"/>
    </row>
    <row r="13" spans="1:8" ht="11.25" customHeight="1" x14ac:dyDescent="0.25">
      <c r="A13" s="473" t="s">
        <v>351</v>
      </c>
      <c r="B13" s="295" t="s">
        <v>682</v>
      </c>
      <c r="C13" s="473" t="s">
        <v>712</v>
      </c>
      <c r="D13" s="473"/>
      <c r="E13" s="474" t="s">
        <v>717</v>
      </c>
      <c r="F13" s="473"/>
      <c r="G13" s="473"/>
      <c r="H13" s="473"/>
    </row>
    <row r="14" spans="1:8" ht="11.25" customHeight="1" x14ac:dyDescent="0.25">
      <c r="A14" s="473" t="s">
        <v>718</v>
      </c>
      <c r="B14" s="473" t="s">
        <v>689</v>
      </c>
      <c r="C14" s="473" t="s">
        <v>690</v>
      </c>
      <c r="D14" s="473"/>
      <c r="E14" s="477" t="s">
        <v>719</v>
      </c>
      <c r="F14" s="473"/>
      <c r="G14" s="473"/>
      <c r="H14" s="473"/>
    </row>
    <row r="15" spans="1:8" ht="11.25" customHeight="1" x14ac:dyDescent="0.25">
      <c r="A15" s="473" t="s">
        <v>720</v>
      </c>
      <c r="B15" s="473" t="s">
        <v>721</v>
      </c>
      <c r="C15" s="473" t="s">
        <v>722</v>
      </c>
      <c r="D15" s="473"/>
      <c r="E15" s="295" t="s">
        <v>723</v>
      </c>
      <c r="F15" s="473"/>
      <c r="G15" s="473"/>
      <c r="H15" s="473"/>
    </row>
    <row r="16" spans="1:8" ht="11.25" customHeight="1" x14ac:dyDescent="0.25">
      <c r="A16" s="473" t="s">
        <v>724</v>
      </c>
      <c r="B16" s="295" t="s">
        <v>682</v>
      </c>
      <c r="C16" s="473" t="s">
        <v>698</v>
      </c>
      <c r="D16" s="473"/>
      <c r="E16" s="473"/>
      <c r="F16" s="473"/>
      <c r="G16" s="473"/>
      <c r="H16" s="473"/>
    </row>
    <row r="17" spans="1:8" ht="11.25" customHeight="1" x14ac:dyDescent="0.25">
      <c r="A17" s="473" t="s">
        <v>725</v>
      </c>
      <c r="B17" s="474" t="s">
        <v>726</v>
      </c>
      <c r="C17" s="473" t="s">
        <v>698</v>
      </c>
      <c r="D17" s="473"/>
      <c r="E17" s="473"/>
      <c r="F17" s="473"/>
      <c r="G17" s="473"/>
      <c r="H17" s="473"/>
    </row>
    <row r="18" spans="1:8" ht="11.25" customHeight="1" x14ac:dyDescent="0.25">
      <c r="A18" s="473" t="s">
        <v>727</v>
      </c>
      <c r="B18" s="473" t="s">
        <v>689</v>
      </c>
      <c r="C18" s="473" t="s">
        <v>728</v>
      </c>
      <c r="D18" s="473"/>
      <c r="E18" s="473" t="s">
        <v>729</v>
      </c>
      <c r="F18" s="473"/>
      <c r="G18" s="473"/>
      <c r="H18" s="473"/>
    </row>
    <row r="19" spans="1:8" ht="11.25" customHeight="1" x14ac:dyDescent="0.25">
      <c r="A19" s="473" t="s">
        <v>730</v>
      </c>
      <c r="B19" s="474" t="s">
        <v>686</v>
      </c>
      <c r="C19" s="473" t="s">
        <v>731</v>
      </c>
      <c r="D19" s="473"/>
      <c r="E19" s="476" t="s">
        <v>732</v>
      </c>
      <c r="F19" s="473"/>
      <c r="G19" s="473"/>
      <c r="H19" s="473"/>
    </row>
    <row r="20" spans="1:8" ht="11.25" customHeight="1" x14ac:dyDescent="0.25">
      <c r="A20" s="473" t="s">
        <v>733</v>
      </c>
      <c r="B20" s="473" t="s">
        <v>689</v>
      </c>
      <c r="C20" s="473" t="s">
        <v>731</v>
      </c>
      <c r="D20" s="473"/>
      <c r="E20" s="473" t="s">
        <v>732</v>
      </c>
      <c r="F20" s="473"/>
      <c r="G20" s="473"/>
      <c r="H20" s="473"/>
    </row>
    <row r="21" spans="1:8" ht="11.25" customHeight="1" x14ac:dyDescent="0.25">
      <c r="A21" s="473" t="s">
        <v>734</v>
      </c>
      <c r="B21" s="474" t="s">
        <v>686</v>
      </c>
      <c r="C21" s="473" t="s">
        <v>735</v>
      </c>
      <c r="D21" s="473" t="s">
        <v>736</v>
      </c>
      <c r="E21" s="473"/>
      <c r="F21" s="473"/>
      <c r="G21" s="473"/>
      <c r="H21" s="473"/>
    </row>
    <row r="22" spans="1:8" ht="11.25" customHeight="1" x14ac:dyDescent="0.25">
      <c r="A22" s="473" t="s">
        <v>734</v>
      </c>
      <c r="B22" s="473" t="s">
        <v>737</v>
      </c>
      <c r="C22" s="473" t="s">
        <v>738</v>
      </c>
      <c r="D22" s="473" t="s">
        <v>739</v>
      </c>
      <c r="E22" s="473"/>
      <c r="F22" s="473"/>
      <c r="G22" s="473"/>
      <c r="H22" s="473"/>
    </row>
    <row r="23" spans="1:8" ht="11.25" customHeight="1" x14ac:dyDescent="0.25">
      <c r="A23" s="473" t="s">
        <v>740</v>
      </c>
      <c r="B23" s="473" t="s">
        <v>686</v>
      </c>
      <c r="C23" s="473" t="s">
        <v>698</v>
      </c>
      <c r="D23" s="473"/>
      <c r="E23" s="473"/>
      <c r="F23" s="473"/>
      <c r="G23" s="473"/>
      <c r="H23" s="473"/>
    </row>
    <row r="24" spans="1:8" ht="11.25" customHeight="1" x14ac:dyDescent="0.25">
      <c r="A24" s="473" t="s">
        <v>741</v>
      </c>
      <c r="B24" s="473" t="s">
        <v>742</v>
      </c>
      <c r="C24" s="473" t="s">
        <v>690</v>
      </c>
      <c r="D24" s="473"/>
      <c r="E24" s="295" t="s">
        <v>743</v>
      </c>
      <c r="F24" s="473"/>
      <c r="G24" s="473"/>
      <c r="H24" s="473"/>
    </row>
    <row r="25" spans="1:8" ht="11.25" customHeight="1" x14ac:dyDescent="0.25">
      <c r="A25" s="473" t="s">
        <v>97</v>
      </c>
      <c r="B25" s="473" t="s">
        <v>714</v>
      </c>
      <c r="C25" s="473" t="s">
        <v>744</v>
      </c>
      <c r="D25" s="473"/>
      <c r="E25" s="473" t="s">
        <v>745</v>
      </c>
      <c r="F25" s="473"/>
      <c r="G25" s="473"/>
      <c r="H25" s="473"/>
    </row>
    <row r="26" spans="1:8" ht="11.25" customHeight="1" x14ac:dyDescent="0.25">
      <c r="A26" s="473" t="s">
        <v>746</v>
      </c>
      <c r="B26" s="473" t="s">
        <v>689</v>
      </c>
      <c r="C26" s="473" t="s">
        <v>712</v>
      </c>
      <c r="D26" s="473"/>
      <c r="E26" s="473"/>
      <c r="F26" s="473" t="s">
        <v>747</v>
      </c>
      <c r="G26" s="473" t="s">
        <v>748</v>
      </c>
      <c r="H26" s="473"/>
    </row>
    <row r="27" spans="1:8" ht="11.25" customHeight="1" x14ac:dyDescent="0.25">
      <c r="A27" s="473" t="s">
        <v>749</v>
      </c>
      <c r="B27" s="473" t="s">
        <v>689</v>
      </c>
      <c r="C27" s="473" t="s">
        <v>690</v>
      </c>
      <c r="D27" s="475">
        <v>1116</v>
      </c>
      <c r="E27" s="295" t="s">
        <v>750</v>
      </c>
      <c r="F27" s="473"/>
      <c r="G27" s="473"/>
      <c r="H27" s="473"/>
    </row>
    <row r="28" spans="1:8" ht="11.25" customHeight="1" x14ac:dyDescent="0.25">
      <c r="A28" s="473" t="s">
        <v>751</v>
      </c>
      <c r="B28" s="475">
        <v>4403872289</v>
      </c>
      <c r="C28" s="473" t="s">
        <v>690</v>
      </c>
      <c r="D28" s="473"/>
      <c r="E28" s="473" t="s">
        <v>752</v>
      </c>
      <c r="F28" s="473"/>
      <c r="G28" s="473"/>
      <c r="H28" s="473"/>
    </row>
    <row r="29" spans="1:8" ht="11.25" customHeight="1" x14ac:dyDescent="0.25">
      <c r="A29" s="473" t="s">
        <v>753</v>
      </c>
      <c r="B29" s="295" t="s">
        <v>682</v>
      </c>
      <c r="C29" s="473" t="s">
        <v>698</v>
      </c>
      <c r="D29" s="473"/>
      <c r="E29" s="295" t="s">
        <v>754</v>
      </c>
      <c r="F29" s="473" t="s">
        <v>755</v>
      </c>
      <c r="G29" s="473" t="s">
        <v>756</v>
      </c>
      <c r="H29" s="473"/>
    </row>
    <row r="30" spans="1:8" ht="11.25" customHeight="1" x14ac:dyDescent="0.25">
      <c r="A30" s="473" t="s">
        <v>757</v>
      </c>
      <c r="B30" s="473" t="s">
        <v>714</v>
      </c>
      <c r="C30" s="473" t="s">
        <v>758</v>
      </c>
      <c r="D30" s="473"/>
      <c r="E30" s="473"/>
      <c r="F30" s="473"/>
      <c r="G30" s="473"/>
      <c r="H30" s="473"/>
    </row>
    <row r="31" spans="1:8" ht="11.25" customHeight="1" x14ac:dyDescent="0.25">
      <c r="A31" s="473" t="s">
        <v>759</v>
      </c>
      <c r="B31" s="473" t="s">
        <v>689</v>
      </c>
      <c r="C31" s="473" t="s">
        <v>690</v>
      </c>
      <c r="D31" s="473"/>
      <c r="E31" s="473"/>
      <c r="F31" s="473"/>
      <c r="G31" s="473"/>
      <c r="H31" s="473"/>
    </row>
    <row r="32" spans="1:8" ht="11.25" customHeight="1" x14ac:dyDescent="0.25">
      <c r="A32" s="473" t="s">
        <v>760</v>
      </c>
      <c r="B32" s="473" t="s">
        <v>689</v>
      </c>
      <c r="C32" s="473" t="s">
        <v>712</v>
      </c>
      <c r="D32" s="473"/>
      <c r="E32" s="473"/>
      <c r="F32" s="473"/>
      <c r="G32" s="473"/>
      <c r="H32" s="473"/>
    </row>
    <row r="33" spans="1:8" ht="11.25" customHeight="1" x14ac:dyDescent="0.25">
      <c r="A33" s="473" t="s">
        <v>761</v>
      </c>
      <c r="B33" s="476" t="s">
        <v>762</v>
      </c>
      <c r="C33" s="473" t="s">
        <v>712</v>
      </c>
      <c r="D33" s="473"/>
      <c r="E33" s="473"/>
      <c r="F33" s="473"/>
      <c r="G33" s="473"/>
      <c r="H33" s="473"/>
    </row>
    <row r="34" spans="1:8" ht="11.25" customHeight="1" x14ac:dyDescent="0.25">
      <c r="A34" s="473" t="s">
        <v>763</v>
      </c>
      <c r="B34" s="473" t="s">
        <v>764</v>
      </c>
      <c r="C34" s="473"/>
      <c r="D34" s="473"/>
      <c r="E34" s="473"/>
      <c r="F34" s="473"/>
      <c r="G34" s="473"/>
      <c r="H34" s="473"/>
    </row>
    <row r="35" spans="1:8" ht="11.25" customHeight="1" x14ac:dyDescent="0.25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25">
      <c r="A36" s="473"/>
      <c r="B36" s="473"/>
      <c r="C36" s="473"/>
      <c r="D36" s="473"/>
      <c r="E36" s="473"/>
      <c r="F36" s="473" t="s">
        <v>765</v>
      </c>
      <c r="G36" s="473"/>
      <c r="H36" s="473"/>
    </row>
    <row r="37" spans="1:8" ht="15.75" customHeight="1" x14ac:dyDescent="0.25"/>
    <row r="38" spans="1:8" ht="15.75" customHeight="1" x14ac:dyDescent="0.25"/>
    <row r="39" spans="1:8" ht="15.75" customHeight="1" x14ac:dyDescent="0.25"/>
    <row r="40" spans="1:8" ht="15.75" customHeight="1" x14ac:dyDescent="0.25"/>
    <row r="41" spans="1:8" ht="15.75" customHeight="1" x14ac:dyDescent="0.25"/>
    <row r="42" spans="1:8" ht="15.75" customHeight="1" x14ac:dyDescent="0.25"/>
    <row r="43" spans="1:8" ht="15.75" customHeight="1" x14ac:dyDescent="0.25"/>
    <row r="44" spans="1:8" ht="15.75" customHeight="1" x14ac:dyDescent="0.25"/>
    <row r="45" spans="1:8" ht="15.75" customHeight="1" x14ac:dyDescent="0.25"/>
    <row r="46" spans="1:8" ht="15.75" customHeight="1" x14ac:dyDescent="0.25"/>
    <row r="47" spans="1:8" ht="15.75" customHeight="1" x14ac:dyDescent="0.25"/>
    <row r="48" spans="1: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2578125" defaultRowHeight="15" customHeight="1" x14ac:dyDescent="0.25"/>
  <cols>
    <col min="1" max="1" width="8.7109375" customWidth="1"/>
    <col min="2" max="2" width="13.140625" customWidth="1"/>
    <col min="3" max="3" width="24.140625" customWidth="1"/>
    <col min="4" max="4" width="16.28515625" customWidth="1"/>
    <col min="5" max="5" width="10.28515625" customWidth="1"/>
    <col min="6" max="6" width="8.7109375" customWidth="1"/>
    <col min="7" max="7" width="11.28515625" customWidth="1"/>
    <col min="8" max="8" width="8.7109375" customWidth="1"/>
    <col min="9" max="9" width="11.28515625" customWidth="1"/>
    <col min="10" max="26" width="8.7109375" customWidth="1"/>
  </cols>
  <sheetData>
    <row r="1" spans="1:10" ht="14.25" customHeight="1" x14ac:dyDescent="0.25">
      <c r="B1" s="478"/>
      <c r="C1" s="479"/>
      <c r="E1" s="480"/>
      <c r="G1" s="65"/>
    </row>
    <row r="2" spans="1:10" ht="14.25" customHeight="1" x14ac:dyDescent="0.25">
      <c r="B2" s="478"/>
      <c r="C2" s="479"/>
      <c r="E2" s="480" t="s">
        <v>766</v>
      </c>
      <c r="G2" s="65"/>
      <c r="I2" s="92" t="s">
        <v>767</v>
      </c>
    </row>
    <row r="3" spans="1:10" ht="14.25" customHeight="1" x14ac:dyDescent="0.25">
      <c r="A3" s="92" t="s">
        <v>768</v>
      </c>
      <c r="B3" s="478"/>
      <c r="C3" s="479"/>
      <c r="E3" s="480" t="s">
        <v>769</v>
      </c>
      <c r="F3" s="92" t="s">
        <v>770</v>
      </c>
      <c r="G3" s="65"/>
      <c r="I3" s="481">
        <v>0.46899999999999997</v>
      </c>
      <c r="J3" s="92" t="s">
        <v>771</v>
      </c>
    </row>
    <row r="4" spans="1:10" ht="14.25" customHeight="1" x14ac:dyDescent="0.25">
      <c r="B4" s="478"/>
      <c r="C4" s="479"/>
      <c r="E4" s="480"/>
      <c r="G4" s="65"/>
    </row>
    <row r="5" spans="1:10" ht="14.25" customHeight="1" x14ac:dyDescent="0.25">
      <c r="B5" s="478"/>
      <c r="C5" s="479"/>
      <c r="E5" s="480"/>
      <c r="G5" s="65"/>
    </row>
    <row r="6" spans="1:10" ht="14.25" customHeight="1" x14ac:dyDescent="0.25">
      <c r="A6" s="92" t="s">
        <v>772</v>
      </c>
      <c r="B6" s="478"/>
      <c r="C6" s="479"/>
      <c r="E6" s="480" t="s">
        <v>773</v>
      </c>
      <c r="F6" s="92" t="s">
        <v>718</v>
      </c>
      <c r="G6" s="65"/>
      <c r="I6" s="482">
        <v>0.46899999999999997</v>
      </c>
      <c r="J6" s="92" t="s">
        <v>771</v>
      </c>
    </row>
    <row r="7" spans="1:10" ht="14.25" customHeight="1" x14ac:dyDescent="0.25">
      <c r="B7" s="478"/>
      <c r="C7" s="479"/>
      <c r="E7" s="480"/>
      <c r="G7" s="65"/>
    </row>
    <row r="8" spans="1:10" ht="14.25" customHeight="1" x14ac:dyDescent="0.25">
      <c r="B8" s="478"/>
      <c r="C8" s="479"/>
      <c r="E8" s="480"/>
      <c r="G8" s="65"/>
    </row>
    <row r="9" spans="1:10" ht="14.25" customHeight="1" x14ac:dyDescent="0.25">
      <c r="B9" s="478"/>
      <c r="C9" s="479"/>
      <c r="E9" s="480"/>
      <c r="G9" s="65"/>
    </row>
    <row r="10" spans="1:10" ht="14.25" customHeight="1" x14ac:dyDescent="0.25">
      <c r="B10" s="478"/>
      <c r="C10" s="479"/>
      <c r="E10" s="480"/>
      <c r="G10" s="65"/>
    </row>
    <row r="11" spans="1:10" ht="14.25" customHeight="1" x14ac:dyDescent="0.25">
      <c r="B11" s="478" t="s">
        <v>774</v>
      </c>
      <c r="C11" s="479" t="s">
        <v>775</v>
      </c>
      <c r="D11" s="86" t="s">
        <v>776</v>
      </c>
      <c r="E11" s="480" t="s">
        <v>777</v>
      </c>
      <c r="F11" s="86" t="s">
        <v>778</v>
      </c>
      <c r="G11" s="65" t="s">
        <v>779</v>
      </c>
      <c r="H11" s="86" t="s">
        <v>780</v>
      </c>
    </row>
    <row r="12" spans="1:10" ht="14.25" customHeight="1" x14ac:dyDescent="0.25">
      <c r="A12" s="86" t="s">
        <v>781</v>
      </c>
      <c r="B12" s="478">
        <v>110059119914</v>
      </c>
      <c r="C12" s="483" t="s">
        <v>782</v>
      </c>
      <c r="D12" s="86" t="s">
        <v>770</v>
      </c>
      <c r="E12" s="480">
        <v>8.2900000000000001E-2</v>
      </c>
      <c r="F12" s="86" t="s">
        <v>783</v>
      </c>
      <c r="G12" s="65">
        <v>45878</v>
      </c>
    </row>
    <row r="13" spans="1:10" ht="14.25" customHeight="1" x14ac:dyDescent="0.25">
      <c r="A13" s="86" t="s">
        <v>149</v>
      </c>
      <c r="B13" s="478">
        <v>110154325473</v>
      </c>
      <c r="C13" s="479" t="s">
        <v>784</v>
      </c>
      <c r="D13" s="86" t="s">
        <v>770</v>
      </c>
      <c r="E13" s="480">
        <v>8.2900000000000001E-2</v>
      </c>
      <c r="F13" s="86" t="s">
        <v>783</v>
      </c>
      <c r="G13" s="65">
        <v>45878</v>
      </c>
    </row>
    <row r="14" spans="1:10" ht="14.25" customHeight="1" x14ac:dyDescent="0.25">
      <c r="B14" s="478"/>
      <c r="C14" s="479"/>
      <c r="E14" s="480"/>
      <c r="G14" s="65"/>
    </row>
    <row r="15" spans="1:10" ht="14.25" customHeight="1" x14ac:dyDescent="0.25">
      <c r="B15" s="478"/>
      <c r="C15" s="479"/>
      <c r="E15" s="480"/>
      <c r="G15" s="65"/>
    </row>
    <row r="16" spans="1:10" ht="14.25" customHeight="1" x14ac:dyDescent="0.25">
      <c r="B16" s="478"/>
      <c r="C16" s="479"/>
      <c r="E16" s="480"/>
      <c r="G16" s="65"/>
    </row>
    <row r="17" spans="2:7" ht="14.25" customHeight="1" x14ac:dyDescent="0.25">
      <c r="B17" s="478"/>
      <c r="C17" s="479"/>
      <c r="E17" s="480"/>
      <c r="G17" s="65"/>
    </row>
    <row r="18" spans="2:7" ht="14.25" customHeight="1" x14ac:dyDescent="0.25">
      <c r="B18" s="478"/>
      <c r="C18" s="479"/>
      <c r="E18" s="480"/>
      <c r="G18" s="65"/>
    </row>
    <row r="19" spans="2:7" ht="14.25" customHeight="1" x14ac:dyDescent="0.25">
      <c r="B19" s="478"/>
      <c r="C19" s="479"/>
      <c r="E19" s="480"/>
      <c r="G19" s="65"/>
    </row>
    <row r="20" spans="2:7" ht="14.25" customHeight="1" x14ac:dyDescent="0.25">
      <c r="B20" s="478"/>
      <c r="C20" s="479"/>
      <c r="E20" s="480"/>
      <c r="G20" s="65"/>
    </row>
    <row r="21" spans="2:7" ht="14.25" customHeight="1" x14ac:dyDescent="0.25">
      <c r="B21" s="478"/>
      <c r="C21" s="479"/>
      <c r="E21" s="480"/>
      <c r="G21" s="65"/>
    </row>
    <row r="22" spans="2:7" ht="14.25" customHeight="1" x14ac:dyDescent="0.25">
      <c r="B22" s="478"/>
      <c r="C22" s="479"/>
      <c r="E22" s="480"/>
      <c r="G22" s="65"/>
    </row>
    <row r="23" spans="2:7" ht="14.25" customHeight="1" x14ac:dyDescent="0.25">
      <c r="B23" s="478"/>
      <c r="C23" s="479"/>
      <c r="E23" s="480"/>
      <c r="G23" s="65"/>
    </row>
    <row r="24" spans="2:7" ht="14.25" customHeight="1" x14ac:dyDescent="0.25">
      <c r="B24" s="478"/>
      <c r="C24" s="479"/>
      <c r="E24" s="480"/>
      <c r="G24" s="65"/>
    </row>
    <row r="25" spans="2:7" ht="14.25" customHeight="1" x14ac:dyDescent="0.25">
      <c r="B25" s="478"/>
      <c r="C25" s="479"/>
      <c r="E25" s="480"/>
      <c r="G25" s="65"/>
    </row>
    <row r="26" spans="2:7" ht="14.25" customHeight="1" x14ac:dyDescent="0.25">
      <c r="B26" s="478"/>
      <c r="C26" s="479"/>
      <c r="E26" s="480"/>
      <c r="G26" s="65"/>
    </row>
    <row r="27" spans="2:7" ht="14.25" customHeight="1" x14ac:dyDescent="0.25">
      <c r="B27" s="478"/>
      <c r="C27" s="479"/>
      <c r="E27" s="480"/>
      <c r="G27" s="65"/>
    </row>
    <row r="28" spans="2:7" ht="14.25" customHeight="1" x14ac:dyDescent="0.25">
      <c r="B28" s="478"/>
      <c r="C28" s="479"/>
      <c r="E28" s="480"/>
      <c r="G28" s="65"/>
    </row>
    <row r="29" spans="2:7" ht="14.25" customHeight="1" x14ac:dyDescent="0.25">
      <c r="B29" s="478"/>
      <c r="C29" s="479"/>
      <c r="E29" s="480"/>
      <c r="G29" s="65"/>
    </row>
    <row r="30" spans="2:7" ht="14.25" customHeight="1" x14ac:dyDescent="0.25">
      <c r="B30" s="478"/>
      <c r="C30" s="479"/>
      <c r="E30" s="480"/>
      <c r="G30" s="65"/>
    </row>
    <row r="31" spans="2:7" ht="14.25" customHeight="1" x14ac:dyDescent="0.25">
      <c r="B31" s="478"/>
      <c r="C31" s="479"/>
      <c r="E31" s="480"/>
      <c r="G31" s="65"/>
    </row>
    <row r="32" spans="2:7" ht="14.25" customHeight="1" x14ac:dyDescent="0.25">
      <c r="B32" s="478"/>
      <c r="C32" s="479"/>
      <c r="E32" s="480"/>
      <c r="G32" s="65"/>
    </row>
    <row r="33" spans="2:7" ht="14.25" customHeight="1" x14ac:dyDescent="0.25">
      <c r="B33" s="478"/>
      <c r="C33" s="479"/>
      <c r="E33" s="480"/>
      <c r="G33" s="65"/>
    </row>
    <row r="34" spans="2:7" ht="14.25" customHeight="1" x14ac:dyDescent="0.25">
      <c r="B34" s="478"/>
      <c r="C34" s="479"/>
      <c r="E34" s="480"/>
      <c r="G34" s="65"/>
    </row>
    <row r="35" spans="2:7" ht="14.25" customHeight="1" x14ac:dyDescent="0.25">
      <c r="B35" s="478"/>
      <c r="C35" s="479"/>
      <c r="E35" s="480"/>
      <c r="G35" s="65"/>
    </row>
    <row r="36" spans="2:7" ht="14.25" customHeight="1" x14ac:dyDescent="0.25">
      <c r="B36" s="478"/>
      <c r="C36" s="479"/>
      <c r="E36" s="480"/>
      <c r="G36" s="65"/>
    </row>
    <row r="37" spans="2:7" ht="14.25" customHeight="1" x14ac:dyDescent="0.25">
      <c r="B37" s="478"/>
      <c r="C37" s="479"/>
      <c r="E37" s="480"/>
      <c r="G37" s="65"/>
    </row>
    <row r="38" spans="2:7" ht="14.25" customHeight="1" x14ac:dyDescent="0.25">
      <c r="B38" s="478"/>
      <c r="C38" s="479"/>
      <c r="E38" s="480"/>
      <c r="G38" s="65"/>
    </row>
    <row r="39" spans="2:7" ht="14.25" customHeight="1" x14ac:dyDescent="0.25">
      <c r="B39" s="478"/>
      <c r="C39" s="479"/>
      <c r="E39" s="480"/>
      <c r="G39" s="65"/>
    </row>
    <row r="40" spans="2:7" ht="14.25" customHeight="1" x14ac:dyDescent="0.25">
      <c r="B40" s="478"/>
      <c r="C40" s="479"/>
      <c r="E40" s="480"/>
      <c r="G40" s="65"/>
    </row>
    <row r="41" spans="2:7" ht="14.25" customHeight="1" x14ac:dyDescent="0.25">
      <c r="B41" s="478"/>
      <c r="C41" s="479"/>
      <c r="E41" s="480"/>
      <c r="G41" s="65"/>
    </row>
    <row r="42" spans="2:7" ht="14.25" customHeight="1" x14ac:dyDescent="0.25">
      <c r="B42" s="478"/>
      <c r="C42" s="479"/>
      <c r="E42" s="480"/>
      <c r="G42" s="65"/>
    </row>
    <row r="43" spans="2:7" ht="14.25" customHeight="1" x14ac:dyDescent="0.25">
      <c r="B43" s="478"/>
      <c r="C43" s="479"/>
      <c r="E43" s="480"/>
      <c r="G43" s="65"/>
    </row>
    <row r="44" spans="2:7" ht="14.25" customHeight="1" x14ac:dyDescent="0.25">
      <c r="B44" s="478"/>
      <c r="C44" s="479"/>
      <c r="E44" s="480"/>
      <c r="G44" s="65"/>
    </row>
    <row r="45" spans="2:7" ht="14.25" customHeight="1" x14ac:dyDescent="0.25">
      <c r="B45" s="478"/>
      <c r="C45" s="479"/>
      <c r="E45" s="480"/>
      <c r="G45" s="65"/>
    </row>
    <row r="46" spans="2:7" ht="14.25" customHeight="1" x14ac:dyDescent="0.25">
      <c r="B46" s="478"/>
      <c r="C46" s="479"/>
      <c r="E46" s="480"/>
      <c r="G46" s="65"/>
    </row>
    <row r="47" spans="2:7" ht="14.25" customHeight="1" x14ac:dyDescent="0.25">
      <c r="B47" s="478"/>
      <c r="C47" s="479"/>
      <c r="E47" s="480"/>
      <c r="G47" s="65"/>
    </row>
    <row r="48" spans="2:7" ht="14.25" customHeight="1" x14ac:dyDescent="0.25">
      <c r="B48" s="478"/>
      <c r="C48" s="479"/>
      <c r="E48" s="480"/>
      <c r="G48" s="65"/>
    </row>
    <row r="49" spans="2:7" ht="14.25" customHeight="1" x14ac:dyDescent="0.25">
      <c r="B49" s="478"/>
      <c r="C49" s="479"/>
      <c r="E49" s="480"/>
      <c r="G49" s="65"/>
    </row>
    <row r="50" spans="2:7" ht="14.25" customHeight="1" x14ac:dyDescent="0.25">
      <c r="B50" s="478"/>
      <c r="C50" s="479"/>
      <c r="E50" s="480"/>
      <c r="G50" s="65"/>
    </row>
    <row r="51" spans="2:7" ht="14.25" customHeight="1" x14ac:dyDescent="0.25">
      <c r="B51" s="478"/>
      <c r="C51" s="479"/>
      <c r="E51" s="480"/>
      <c r="G51" s="65"/>
    </row>
    <row r="52" spans="2:7" ht="14.25" customHeight="1" x14ac:dyDescent="0.25">
      <c r="B52" s="478"/>
      <c r="C52" s="479"/>
      <c r="E52" s="480"/>
      <c r="G52" s="65"/>
    </row>
    <row r="53" spans="2:7" ht="14.25" customHeight="1" x14ac:dyDescent="0.25">
      <c r="B53" s="478"/>
      <c r="C53" s="479"/>
      <c r="E53" s="480"/>
      <c r="G53" s="65"/>
    </row>
    <row r="54" spans="2:7" ht="14.25" customHeight="1" x14ac:dyDescent="0.25">
      <c r="B54" s="478"/>
      <c r="C54" s="479"/>
      <c r="E54" s="480"/>
      <c r="G54" s="65"/>
    </row>
    <row r="55" spans="2:7" ht="14.25" customHeight="1" x14ac:dyDescent="0.25">
      <c r="B55" s="478"/>
      <c r="C55" s="479"/>
      <c r="E55" s="480"/>
      <c r="G55" s="65"/>
    </row>
    <row r="56" spans="2:7" ht="14.25" customHeight="1" x14ac:dyDescent="0.25">
      <c r="B56" s="478"/>
      <c r="C56" s="479"/>
      <c r="E56" s="480"/>
      <c r="G56" s="65"/>
    </row>
    <row r="57" spans="2:7" ht="14.25" customHeight="1" x14ac:dyDescent="0.25">
      <c r="B57" s="478"/>
      <c r="C57" s="479"/>
      <c r="E57" s="480"/>
      <c r="G57" s="65"/>
    </row>
    <row r="58" spans="2:7" ht="14.25" customHeight="1" x14ac:dyDescent="0.25">
      <c r="B58" s="478"/>
      <c r="C58" s="479"/>
      <c r="E58" s="480"/>
      <c r="G58" s="65"/>
    </row>
    <row r="59" spans="2:7" ht="14.25" customHeight="1" x14ac:dyDescent="0.25">
      <c r="B59" s="478"/>
      <c r="C59" s="479"/>
      <c r="E59" s="480"/>
      <c r="G59" s="65"/>
    </row>
    <row r="60" spans="2:7" ht="14.25" customHeight="1" x14ac:dyDescent="0.25">
      <c r="B60" s="478"/>
      <c r="C60" s="479"/>
      <c r="E60" s="480"/>
      <c r="G60" s="65"/>
    </row>
    <row r="61" spans="2:7" ht="14.25" customHeight="1" x14ac:dyDescent="0.25">
      <c r="B61" s="478"/>
      <c r="C61" s="479"/>
      <c r="E61" s="480"/>
      <c r="G61" s="65"/>
    </row>
    <row r="62" spans="2:7" ht="14.25" customHeight="1" x14ac:dyDescent="0.25">
      <c r="B62" s="478"/>
      <c r="C62" s="479"/>
      <c r="E62" s="480"/>
      <c r="G62" s="65"/>
    </row>
    <row r="63" spans="2:7" ht="14.25" customHeight="1" x14ac:dyDescent="0.25">
      <c r="B63" s="478"/>
      <c r="C63" s="479"/>
      <c r="E63" s="480"/>
      <c r="G63" s="65"/>
    </row>
    <row r="64" spans="2:7" ht="14.25" customHeight="1" x14ac:dyDescent="0.25">
      <c r="B64" s="478"/>
      <c r="C64" s="479"/>
      <c r="E64" s="480"/>
      <c r="G64" s="65"/>
    </row>
    <row r="65" spans="2:7" ht="14.25" customHeight="1" x14ac:dyDescent="0.25">
      <c r="B65" s="478"/>
      <c r="C65" s="479"/>
      <c r="E65" s="480"/>
      <c r="G65" s="65"/>
    </row>
    <row r="66" spans="2:7" ht="14.25" customHeight="1" x14ac:dyDescent="0.25">
      <c r="B66" s="478"/>
      <c r="C66" s="479"/>
      <c r="E66" s="480"/>
      <c r="G66" s="65"/>
    </row>
    <row r="67" spans="2:7" ht="14.25" customHeight="1" x14ac:dyDescent="0.25">
      <c r="B67" s="478"/>
      <c r="C67" s="479"/>
      <c r="E67" s="480"/>
      <c r="G67" s="65"/>
    </row>
    <row r="68" spans="2:7" ht="14.25" customHeight="1" x14ac:dyDescent="0.25">
      <c r="B68" s="478"/>
      <c r="C68" s="479"/>
      <c r="E68" s="480"/>
      <c r="G68" s="65"/>
    </row>
    <row r="69" spans="2:7" ht="14.25" customHeight="1" x14ac:dyDescent="0.25">
      <c r="B69" s="478"/>
      <c r="C69" s="479"/>
      <c r="E69" s="480"/>
      <c r="G69" s="65"/>
    </row>
    <row r="70" spans="2:7" ht="14.25" customHeight="1" x14ac:dyDescent="0.25">
      <c r="B70" s="478"/>
      <c r="C70" s="479"/>
      <c r="E70" s="480"/>
      <c r="G70" s="65"/>
    </row>
    <row r="71" spans="2:7" ht="14.25" customHeight="1" x14ac:dyDescent="0.25">
      <c r="B71" s="478"/>
      <c r="C71" s="479"/>
      <c r="E71" s="480"/>
      <c r="G71" s="65"/>
    </row>
    <row r="72" spans="2:7" ht="14.25" customHeight="1" x14ac:dyDescent="0.25">
      <c r="B72" s="478"/>
      <c r="C72" s="479"/>
      <c r="E72" s="480"/>
      <c r="G72" s="65"/>
    </row>
    <row r="73" spans="2:7" ht="14.25" customHeight="1" x14ac:dyDescent="0.25">
      <c r="B73" s="478"/>
      <c r="C73" s="479"/>
      <c r="E73" s="480"/>
      <c r="G73" s="65"/>
    </row>
    <row r="74" spans="2:7" ht="14.25" customHeight="1" x14ac:dyDescent="0.25">
      <c r="B74" s="478"/>
      <c r="C74" s="479"/>
      <c r="E74" s="480"/>
      <c r="G74" s="65"/>
    </row>
    <row r="75" spans="2:7" ht="14.25" customHeight="1" x14ac:dyDescent="0.25">
      <c r="B75" s="478"/>
      <c r="C75" s="479"/>
      <c r="E75" s="480"/>
      <c r="G75" s="65"/>
    </row>
    <row r="76" spans="2:7" ht="14.25" customHeight="1" x14ac:dyDescent="0.25">
      <c r="B76" s="478"/>
      <c r="C76" s="479"/>
      <c r="E76" s="480"/>
      <c r="G76" s="65"/>
    </row>
    <row r="77" spans="2:7" ht="14.25" customHeight="1" x14ac:dyDescent="0.25">
      <c r="B77" s="478"/>
      <c r="C77" s="479"/>
      <c r="E77" s="480"/>
      <c r="G77" s="65"/>
    </row>
    <row r="78" spans="2:7" ht="14.25" customHeight="1" x14ac:dyDescent="0.25">
      <c r="B78" s="478"/>
      <c r="C78" s="479"/>
      <c r="E78" s="480"/>
      <c r="G78" s="65"/>
    </row>
    <row r="79" spans="2:7" ht="14.25" customHeight="1" x14ac:dyDescent="0.25">
      <c r="B79" s="478"/>
      <c r="C79" s="479"/>
      <c r="E79" s="480"/>
      <c r="G79" s="65"/>
    </row>
    <row r="80" spans="2:7" ht="14.25" customHeight="1" x14ac:dyDescent="0.25">
      <c r="B80" s="478"/>
      <c r="C80" s="479"/>
      <c r="E80" s="480"/>
      <c r="G80" s="65"/>
    </row>
    <row r="81" spans="2:7" ht="14.25" customHeight="1" x14ac:dyDescent="0.25">
      <c r="B81" s="478"/>
      <c r="C81" s="479"/>
      <c r="E81" s="480"/>
      <c r="G81" s="65"/>
    </row>
    <row r="82" spans="2:7" ht="14.25" customHeight="1" x14ac:dyDescent="0.25">
      <c r="B82" s="478"/>
      <c r="C82" s="479"/>
      <c r="E82" s="480"/>
      <c r="G82" s="65"/>
    </row>
    <row r="83" spans="2:7" ht="14.25" customHeight="1" x14ac:dyDescent="0.25">
      <c r="B83" s="478"/>
      <c r="C83" s="479"/>
      <c r="E83" s="480"/>
      <c r="G83" s="65"/>
    </row>
    <row r="84" spans="2:7" ht="14.25" customHeight="1" x14ac:dyDescent="0.25">
      <c r="B84" s="478"/>
      <c r="C84" s="479"/>
      <c r="E84" s="480"/>
      <c r="G84" s="65"/>
    </row>
    <row r="85" spans="2:7" ht="14.25" customHeight="1" x14ac:dyDescent="0.25">
      <c r="B85" s="478"/>
      <c r="C85" s="479"/>
      <c r="E85" s="480"/>
      <c r="G85" s="65"/>
    </row>
    <row r="86" spans="2:7" ht="14.25" customHeight="1" x14ac:dyDescent="0.25">
      <c r="B86" s="478"/>
      <c r="C86" s="479"/>
      <c r="E86" s="480"/>
      <c r="G86" s="65"/>
    </row>
    <row r="87" spans="2:7" ht="14.25" customHeight="1" x14ac:dyDescent="0.25">
      <c r="B87" s="478"/>
      <c r="C87" s="479"/>
      <c r="E87" s="480"/>
      <c r="G87" s="65"/>
    </row>
    <row r="88" spans="2:7" ht="14.25" customHeight="1" x14ac:dyDescent="0.25">
      <c r="B88" s="478"/>
      <c r="C88" s="479"/>
      <c r="E88" s="480"/>
      <c r="G88" s="65"/>
    </row>
    <row r="89" spans="2:7" ht="14.25" customHeight="1" x14ac:dyDescent="0.25">
      <c r="B89" s="478"/>
      <c r="C89" s="479"/>
      <c r="E89" s="480"/>
      <c r="G89" s="65"/>
    </row>
    <row r="90" spans="2:7" ht="14.25" customHeight="1" x14ac:dyDescent="0.25">
      <c r="B90" s="478"/>
      <c r="C90" s="479"/>
      <c r="E90" s="480"/>
      <c r="G90" s="65"/>
    </row>
    <row r="91" spans="2:7" ht="14.25" customHeight="1" x14ac:dyDescent="0.25">
      <c r="B91" s="478"/>
      <c r="C91" s="479"/>
      <c r="E91" s="480"/>
      <c r="G91" s="65"/>
    </row>
    <row r="92" spans="2:7" ht="14.25" customHeight="1" x14ac:dyDescent="0.25">
      <c r="B92" s="478"/>
      <c r="C92" s="479"/>
      <c r="E92" s="480"/>
      <c r="G92" s="65"/>
    </row>
    <row r="93" spans="2:7" ht="14.25" customHeight="1" x14ac:dyDescent="0.25">
      <c r="B93" s="478"/>
      <c r="C93" s="479"/>
      <c r="E93" s="480"/>
      <c r="G93" s="65"/>
    </row>
    <row r="94" spans="2:7" ht="14.25" customHeight="1" x14ac:dyDescent="0.25">
      <c r="B94" s="478"/>
      <c r="C94" s="479"/>
      <c r="E94" s="480"/>
      <c r="G94" s="65"/>
    </row>
    <row r="95" spans="2:7" ht="14.25" customHeight="1" x14ac:dyDescent="0.25">
      <c r="B95" s="478"/>
      <c r="C95" s="479"/>
      <c r="E95" s="480"/>
      <c r="G95" s="65"/>
    </row>
    <row r="96" spans="2:7" ht="14.25" customHeight="1" x14ac:dyDescent="0.25">
      <c r="B96" s="478"/>
      <c r="C96" s="479"/>
      <c r="E96" s="480"/>
      <c r="G96" s="65"/>
    </row>
    <row r="97" spans="2:7" ht="14.25" customHeight="1" x14ac:dyDescent="0.25">
      <c r="B97" s="478"/>
      <c r="C97" s="479"/>
      <c r="E97" s="480"/>
      <c r="G97" s="65"/>
    </row>
    <row r="98" spans="2:7" ht="14.25" customHeight="1" x14ac:dyDescent="0.25">
      <c r="B98" s="478"/>
      <c r="C98" s="479"/>
      <c r="E98" s="480"/>
      <c r="G98" s="65"/>
    </row>
    <row r="99" spans="2:7" ht="14.25" customHeight="1" x14ac:dyDescent="0.25">
      <c r="B99" s="478"/>
      <c r="C99" s="479"/>
      <c r="E99" s="480"/>
      <c r="G99" s="65"/>
    </row>
    <row r="100" spans="2:7" ht="14.25" customHeight="1" x14ac:dyDescent="0.25">
      <c r="B100" s="478"/>
      <c r="C100" s="479"/>
      <c r="E100" s="480"/>
      <c r="G100" s="65"/>
    </row>
    <row r="101" spans="2:7" ht="14.25" customHeight="1" x14ac:dyDescent="0.25">
      <c r="B101" s="478"/>
      <c r="C101" s="479"/>
      <c r="E101" s="480"/>
      <c r="G101" s="65"/>
    </row>
    <row r="102" spans="2:7" ht="14.25" customHeight="1" x14ac:dyDescent="0.25">
      <c r="B102" s="478"/>
      <c r="C102" s="479"/>
      <c r="E102" s="480"/>
      <c r="G102" s="65"/>
    </row>
    <row r="103" spans="2:7" ht="14.25" customHeight="1" x14ac:dyDescent="0.25">
      <c r="B103" s="478"/>
      <c r="C103" s="479"/>
      <c r="E103" s="480"/>
      <c r="G103" s="65"/>
    </row>
    <row r="104" spans="2:7" ht="14.25" customHeight="1" x14ac:dyDescent="0.25">
      <c r="B104" s="478"/>
      <c r="C104" s="479"/>
      <c r="E104" s="480"/>
      <c r="G104" s="65"/>
    </row>
    <row r="105" spans="2:7" ht="14.25" customHeight="1" x14ac:dyDescent="0.25">
      <c r="B105" s="478"/>
      <c r="C105" s="479"/>
      <c r="E105" s="480"/>
      <c r="G105" s="65"/>
    </row>
    <row r="106" spans="2:7" ht="14.25" customHeight="1" x14ac:dyDescent="0.25">
      <c r="B106" s="478"/>
      <c r="C106" s="479"/>
      <c r="E106" s="480"/>
      <c r="G106" s="65"/>
    </row>
    <row r="107" spans="2:7" ht="14.25" customHeight="1" x14ac:dyDescent="0.25">
      <c r="B107" s="478"/>
      <c r="C107" s="479"/>
      <c r="E107" s="480"/>
      <c r="G107" s="65"/>
    </row>
    <row r="108" spans="2:7" ht="14.25" customHeight="1" x14ac:dyDescent="0.25">
      <c r="B108" s="478"/>
      <c r="C108" s="479"/>
      <c r="E108" s="480"/>
      <c r="G108" s="65"/>
    </row>
    <row r="109" spans="2:7" ht="14.25" customHeight="1" x14ac:dyDescent="0.25">
      <c r="B109" s="478"/>
      <c r="C109" s="479"/>
      <c r="E109" s="480"/>
      <c r="G109" s="65"/>
    </row>
    <row r="110" spans="2:7" ht="14.25" customHeight="1" x14ac:dyDescent="0.25">
      <c r="B110" s="478"/>
      <c r="C110" s="479"/>
      <c r="E110" s="480"/>
      <c r="G110" s="65"/>
    </row>
    <row r="111" spans="2:7" ht="14.25" customHeight="1" x14ac:dyDescent="0.25">
      <c r="B111" s="478"/>
      <c r="C111" s="479"/>
      <c r="E111" s="480"/>
      <c r="G111" s="65"/>
    </row>
    <row r="112" spans="2:7" ht="14.25" customHeight="1" x14ac:dyDescent="0.25">
      <c r="B112" s="478"/>
      <c r="C112" s="479"/>
      <c r="E112" s="480"/>
      <c r="G112" s="65"/>
    </row>
    <row r="113" spans="2:7" ht="14.25" customHeight="1" x14ac:dyDescent="0.25">
      <c r="B113" s="478"/>
      <c r="C113" s="479"/>
      <c r="E113" s="480"/>
      <c r="G113" s="65"/>
    </row>
    <row r="114" spans="2:7" ht="14.25" customHeight="1" x14ac:dyDescent="0.25">
      <c r="B114" s="478"/>
      <c r="C114" s="479"/>
      <c r="E114" s="480"/>
      <c r="G114" s="65"/>
    </row>
    <row r="115" spans="2:7" ht="14.25" customHeight="1" x14ac:dyDescent="0.25">
      <c r="B115" s="478"/>
      <c r="C115" s="479"/>
      <c r="E115" s="480"/>
      <c r="G115" s="65"/>
    </row>
    <row r="116" spans="2:7" ht="14.25" customHeight="1" x14ac:dyDescent="0.25">
      <c r="B116" s="478"/>
      <c r="C116" s="479"/>
      <c r="E116" s="480"/>
      <c r="G116" s="65"/>
    </row>
    <row r="117" spans="2:7" ht="14.25" customHeight="1" x14ac:dyDescent="0.25">
      <c r="B117" s="478"/>
      <c r="C117" s="479"/>
      <c r="E117" s="480"/>
      <c r="G117" s="65"/>
    </row>
    <row r="118" spans="2:7" ht="14.25" customHeight="1" x14ac:dyDescent="0.25">
      <c r="B118" s="478"/>
      <c r="C118" s="479"/>
      <c r="E118" s="480"/>
      <c r="G118" s="65"/>
    </row>
    <row r="119" spans="2:7" ht="14.25" customHeight="1" x14ac:dyDescent="0.25">
      <c r="B119" s="478"/>
      <c r="C119" s="479"/>
      <c r="E119" s="480"/>
      <c r="G119" s="65"/>
    </row>
    <row r="120" spans="2:7" ht="14.25" customHeight="1" x14ac:dyDescent="0.25">
      <c r="B120" s="478"/>
      <c r="C120" s="479"/>
      <c r="E120" s="480"/>
      <c r="G120" s="65"/>
    </row>
    <row r="121" spans="2:7" ht="14.25" customHeight="1" x14ac:dyDescent="0.25">
      <c r="B121" s="478"/>
      <c r="C121" s="479"/>
      <c r="E121" s="480"/>
      <c r="G121" s="65"/>
    </row>
    <row r="122" spans="2:7" ht="14.25" customHeight="1" x14ac:dyDescent="0.25">
      <c r="B122" s="478"/>
      <c r="C122" s="479"/>
      <c r="E122" s="480"/>
      <c r="G122" s="65"/>
    </row>
    <row r="123" spans="2:7" ht="14.25" customHeight="1" x14ac:dyDescent="0.25">
      <c r="B123" s="478"/>
      <c r="C123" s="479"/>
      <c r="E123" s="480"/>
      <c r="G123" s="65"/>
    </row>
    <row r="124" spans="2:7" ht="14.25" customHeight="1" x14ac:dyDescent="0.25">
      <c r="B124" s="478"/>
      <c r="C124" s="479"/>
      <c r="E124" s="480"/>
      <c r="G124" s="65"/>
    </row>
    <row r="125" spans="2:7" ht="14.25" customHeight="1" x14ac:dyDescent="0.25">
      <c r="B125" s="478"/>
      <c r="C125" s="479"/>
      <c r="E125" s="480"/>
      <c r="G125" s="65"/>
    </row>
    <row r="126" spans="2:7" ht="14.25" customHeight="1" x14ac:dyDescent="0.25">
      <c r="B126" s="478"/>
      <c r="C126" s="479"/>
      <c r="E126" s="480"/>
      <c r="G126" s="65"/>
    </row>
    <row r="127" spans="2:7" ht="14.25" customHeight="1" x14ac:dyDescent="0.25">
      <c r="B127" s="478"/>
      <c r="C127" s="479"/>
      <c r="E127" s="480"/>
      <c r="G127" s="65"/>
    </row>
    <row r="128" spans="2:7" ht="14.25" customHeight="1" x14ac:dyDescent="0.25">
      <c r="B128" s="478"/>
      <c r="C128" s="479"/>
      <c r="E128" s="480"/>
      <c r="G128" s="65"/>
    </row>
    <row r="129" spans="2:7" ht="14.25" customHeight="1" x14ac:dyDescent="0.25">
      <c r="B129" s="478"/>
      <c r="C129" s="479"/>
      <c r="E129" s="480"/>
      <c r="G129" s="65"/>
    </row>
    <row r="130" spans="2:7" ht="14.25" customHeight="1" x14ac:dyDescent="0.25">
      <c r="B130" s="478"/>
      <c r="C130" s="479"/>
      <c r="E130" s="480"/>
      <c r="G130" s="65"/>
    </row>
    <row r="131" spans="2:7" ht="14.25" customHeight="1" x14ac:dyDescent="0.25">
      <c r="B131" s="478"/>
      <c r="C131" s="479"/>
      <c r="E131" s="480"/>
      <c r="G131" s="65"/>
    </row>
    <row r="132" spans="2:7" ht="14.25" customHeight="1" x14ac:dyDescent="0.25">
      <c r="B132" s="478"/>
      <c r="C132" s="479"/>
      <c r="E132" s="480"/>
      <c r="G132" s="65"/>
    </row>
    <row r="133" spans="2:7" ht="14.25" customHeight="1" x14ac:dyDescent="0.25">
      <c r="B133" s="478"/>
      <c r="C133" s="479"/>
      <c r="E133" s="480"/>
      <c r="G133" s="65"/>
    </row>
    <row r="134" spans="2:7" ht="14.25" customHeight="1" x14ac:dyDescent="0.25">
      <c r="B134" s="478"/>
      <c r="C134" s="479"/>
      <c r="E134" s="480"/>
      <c r="G134" s="65"/>
    </row>
    <row r="135" spans="2:7" ht="14.25" customHeight="1" x14ac:dyDescent="0.25">
      <c r="B135" s="478"/>
      <c r="C135" s="479"/>
      <c r="E135" s="480"/>
      <c r="G135" s="65"/>
    </row>
    <row r="136" spans="2:7" ht="14.25" customHeight="1" x14ac:dyDescent="0.25">
      <c r="B136" s="478"/>
      <c r="C136" s="479"/>
      <c r="E136" s="480"/>
      <c r="G136" s="65"/>
    </row>
    <row r="137" spans="2:7" ht="14.25" customHeight="1" x14ac:dyDescent="0.25">
      <c r="B137" s="478"/>
      <c r="C137" s="479"/>
      <c r="E137" s="480"/>
      <c r="G137" s="65"/>
    </row>
    <row r="138" spans="2:7" ht="14.25" customHeight="1" x14ac:dyDescent="0.25">
      <c r="B138" s="478"/>
      <c r="C138" s="479"/>
      <c r="E138" s="480"/>
      <c r="G138" s="65"/>
    </row>
    <row r="139" spans="2:7" ht="14.25" customHeight="1" x14ac:dyDescent="0.25">
      <c r="B139" s="478"/>
      <c r="C139" s="479"/>
      <c r="E139" s="480"/>
      <c r="G139" s="65"/>
    </row>
    <row r="140" spans="2:7" ht="14.25" customHeight="1" x14ac:dyDescent="0.25">
      <c r="B140" s="478"/>
      <c r="C140" s="479"/>
      <c r="E140" s="480"/>
      <c r="G140" s="65"/>
    </row>
    <row r="141" spans="2:7" ht="14.25" customHeight="1" x14ac:dyDescent="0.25">
      <c r="B141" s="478"/>
      <c r="C141" s="479"/>
      <c r="E141" s="480"/>
      <c r="G141" s="65"/>
    </row>
    <row r="142" spans="2:7" ht="14.25" customHeight="1" x14ac:dyDescent="0.25">
      <c r="B142" s="478"/>
      <c r="C142" s="479"/>
      <c r="E142" s="480"/>
      <c r="G142" s="65"/>
    </row>
    <row r="143" spans="2:7" ht="14.25" customHeight="1" x14ac:dyDescent="0.25">
      <c r="B143" s="478"/>
      <c r="C143" s="479"/>
      <c r="E143" s="480"/>
      <c r="G143" s="65"/>
    </row>
    <row r="144" spans="2:7" ht="14.25" customHeight="1" x14ac:dyDescent="0.25">
      <c r="B144" s="478"/>
      <c r="C144" s="479"/>
      <c r="E144" s="480"/>
      <c r="G144" s="65"/>
    </row>
    <row r="145" spans="2:7" ht="14.25" customHeight="1" x14ac:dyDescent="0.25">
      <c r="B145" s="478"/>
      <c r="C145" s="479"/>
      <c r="E145" s="480"/>
      <c r="G145" s="65"/>
    </row>
    <row r="146" spans="2:7" ht="14.25" customHeight="1" x14ac:dyDescent="0.25">
      <c r="B146" s="478"/>
      <c r="C146" s="479"/>
      <c r="E146" s="480"/>
      <c r="G146" s="65"/>
    </row>
    <row r="147" spans="2:7" ht="14.25" customHeight="1" x14ac:dyDescent="0.25">
      <c r="B147" s="478"/>
      <c r="C147" s="479"/>
      <c r="E147" s="480"/>
      <c r="G147" s="65"/>
    </row>
    <row r="148" spans="2:7" ht="14.25" customHeight="1" x14ac:dyDescent="0.25">
      <c r="B148" s="478"/>
      <c r="C148" s="479"/>
      <c r="E148" s="480"/>
      <c r="G148" s="65"/>
    </row>
    <row r="149" spans="2:7" ht="14.25" customHeight="1" x14ac:dyDescent="0.25">
      <c r="B149" s="478"/>
      <c r="C149" s="479"/>
      <c r="E149" s="480"/>
      <c r="G149" s="65"/>
    </row>
    <row r="150" spans="2:7" ht="14.25" customHeight="1" x14ac:dyDescent="0.25">
      <c r="B150" s="478"/>
      <c r="C150" s="479"/>
      <c r="E150" s="480"/>
      <c r="G150" s="65"/>
    </row>
    <row r="151" spans="2:7" ht="14.25" customHeight="1" x14ac:dyDescent="0.25">
      <c r="B151" s="478"/>
      <c r="C151" s="479"/>
      <c r="E151" s="480"/>
      <c r="G151" s="65"/>
    </row>
    <row r="152" spans="2:7" ht="14.25" customHeight="1" x14ac:dyDescent="0.25">
      <c r="B152" s="478"/>
      <c r="C152" s="479"/>
      <c r="E152" s="480"/>
      <c r="G152" s="65"/>
    </row>
    <row r="153" spans="2:7" ht="14.25" customHeight="1" x14ac:dyDescent="0.25">
      <c r="B153" s="478"/>
      <c r="C153" s="479"/>
      <c r="E153" s="480"/>
      <c r="G153" s="65"/>
    </row>
    <row r="154" spans="2:7" ht="14.25" customHeight="1" x14ac:dyDescent="0.25">
      <c r="B154" s="478"/>
      <c r="C154" s="479"/>
      <c r="E154" s="480"/>
      <c r="G154" s="65"/>
    </row>
    <row r="155" spans="2:7" ht="14.25" customHeight="1" x14ac:dyDescent="0.25">
      <c r="B155" s="478"/>
      <c r="C155" s="479"/>
      <c r="E155" s="480"/>
      <c r="G155" s="65"/>
    </row>
    <row r="156" spans="2:7" ht="14.25" customHeight="1" x14ac:dyDescent="0.25">
      <c r="B156" s="478"/>
      <c r="C156" s="479"/>
      <c r="E156" s="480"/>
      <c r="G156" s="65"/>
    </row>
    <row r="157" spans="2:7" ht="14.25" customHeight="1" x14ac:dyDescent="0.25">
      <c r="B157" s="478"/>
      <c r="C157" s="479"/>
      <c r="E157" s="480"/>
      <c r="G157" s="65"/>
    </row>
    <row r="158" spans="2:7" ht="14.25" customHeight="1" x14ac:dyDescent="0.25">
      <c r="B158" s="478"/>
      <c r="C158" s="479"/>
      <c r="E158" s="480"/>
      <c r="G158" s="65"/>
    </row>
    <row r="159" spans="2:7" ht="14.25" customHeight="1" x14ac:dyDescent="0.25">
      <c r="B159" s="478"/>
      <c r="C159" s="479"/>
      <c r="E159" s="480"/>
      <c r="G159" s="65"/>
    </row>
    <row r="160" spans="2:7" ht="14.25" customHeight="1" x14ac:dyDescent="0.25">
      <c r="B160" s="478"/>
      <c r="C160" s="479"/>
      <c r="E160" s="480"/>
      <c r="G160" s="65"/>
    </row>
    <row r="161" spans="2:7" ht="14.25" customHeight="1" x14ac:dyDescent="0.25">
      <c r="B161" s="478"/>
      <c r="C161" s="479"/>
      <c r="E161" s="480"/>
      <c r="G161" s="65"/>
    </row>
    <row r="162" spans="2:7" ht="14.25" customHeight="1" x14ac:dyDescent="0.25">
      <c r="B162" s="478"/>
      <c r="C162" s="479"/>
      <c r="E162" s="480"/>
      <c r="G162" s="65"/>
    </row>
    <row r="163" spans="2:7" ht="14.25" customHeight="1" x14ac:dyDescent="0.25">
      <c r="B163" s="478"/>
      <c r="C163" s="479"/>
      <c r="E163" s="480"/>
      <c r="G163" s="65"/>
    </row>
    <row r="164" spans="2:7" ht="14.25" customHeight="1" x14ac:dyDescent="0.25">
      <c r="B164" s="478"/>
      <c r="C164" s="479"/>
      <c r="E164" s="480"/>
      <c r="G164" s="65"/>
    </row>
    <row r="165" spans="2:7" ht="14.25" customHeight="1" x14ac:dyDescent="0.25">
      <c r="B165" s="478"/>
      <c r="C165" s="479"/>
      <c r="E165" s="480"/>
      <c r="G165" s="65"/>
    </row>
    <row r="166" spans="2:7" ht="14.25" customHeight="1" x14ac:dyDescent="0.25">
      <c r="B166" s="478"/>
      <c r="C166" s="479"/>
      <c r="E166" s="480"/>
      <c r="G166" s="65"/>
    </row>
    <row r="167" spans="2:7" ht="14.25" customHeight="1" x14ac:dyDescent="0.25">
      <c r="B167" s="478"/>
      <c r="C167" s="479"/>
      <c r="E167" s="480"/>
      <c r="G167" s="65"/>
    </row>
    <row r="168" spans="2:7" ht="14.25" customHeight="1" x14ac:dyDescent="0.25">
      <c r="B168" s="478"/>
      <c r="C168" s="479"/>
      <c r="E168" s="480"/>
      <c r="G168" s="65"/>
    </row>
    <row r="169" spans="2:7" ht="14.25" customHeight="1" x14ac:dyDescent="0.25">
      <c r="B169" s="478"/>
      <c r="C169" s="479"/>
      <c r="E169" s="480"/>
      <c r="G169" s="65"/>
    </row>
    <row r="170" spans="2:7" ht="14.25" customHeight="1" x14ac:dyDescent="0.25">
      <c r="B170" s="478"/>
      <c r="C170" s="479"/>
      <c r="E170" s="480"/>
      <c r="G170" s="65"/>
    </row>
    <row r="171" spans="2:7" ht="14.25" customHeight="1" x14ac:dyDescent="0.25">
      <c r="B171" s="478"/>
      <c r="C171" s="479"/>
      <c r="E171" s="480"/>
      <c r="G171" s="65"/>
    </row>
    <row r="172" spans="2:7" ht="14.25" customHeight="1" x14ac:dyDescent="0.25">
      <c r="B172" s="478"/>
      <c r="C172" s="479"/>
      <c r="E172" s="480"/>
      <c r="G172" s="65"/>
    </row>
    <row r="173" spans="2:7" ht="14.25" customHeight="1" x14ac:dyDescent="0.25">
      <c r="B173" s="478"/>
      <c r="C173" s="479"/>
      <c r="E173" s="480"/>
      <c r="G173" s="65"/>
    </row>
    <row r="174" spans="2:7" ht="14.25" customHeight="1" x14ac:dyDescent="0.25">
      <c r="B174" s="478"/>
      <c r="C174" s="479"/>
      <c r="E174" s="480"/>
      <c r="G174" s="65"/>
    </row>
    <row r="175" spans="2:7" ht="14.25" customHeight="1" x14ac:dyDescent="0.25">
      <c r="B175" s="478"/>
      <c r="C175" s="479"/>
      <c r="E175" s="480"/>
      <c r="G175" s="65"/>
    </row>
    <row r="176" spans="2:7" ht="14.25" customHeight="1" x14ac:dyDescent="0.25">
      <c r="B176" s="478"/>
      <c r="C176" s="479"/>
      <c r="E176" s="480"/>
      <c r="G176" s="65"/>
    </row>
    <row r="177" spans="2:7" ht="14.25" customHeight="1" x14ac:dyDescent="0.25">
      <c r="B177" s="478"/>
      <c r="C177" s="479"/>
      <c r="E177" s="480"/>
      <c r="G177" s="65"/>
    </row>
    <row r="178" spans="2:7" ht="14.25" customHeight="1" x14ac:dyDescent="0.25">
      <c r="B178" s="478"/>
      <c r="C178" s="479"/>
      <c r="E178" s="480"/>
      <c r="G178" s="65"/>
    </row>
    <row r="179" spans="2:7" ht="14.25" customHeight="1" x14ac:dyDescent="0.25">
      <c r="B179" s="478"/>
      <c r="C179" s="479"/>
      <c r="E179" s="480"/>
      <c r="G179" s="65"/>
    </row>
    <row r="180" spans="2:7" ht="14.25" customHeight="1" x14ac:dyDescent="0.25">
      <c r="B180" s="478"/>
      <c r="C180" s="479"/>
      <c r="E180" s="480"/>
      <c r="G180" s="65"/>
    </row>
    <row r="181" spans="2:7" ht="14.25" customHeight="1" x14ac:dyDescent="0.25">
      <c r="B181" s="478"/>
      <c r="C181" s="479"/>
      <c r="E181" s="480"/>
      <c r="G181" s="65"/>
    </row>
    <row r="182" spans="2:7" ht="14.25" customHeight="1" x14ac:dyDescent="0.25">
      <c r="B182" s="478"/>
      <c r="C182" s="479"/>
      <c r="E182" s="480"/>
      <c r="G182" s="65"/>
    </row>
    <row r="183" spans="2:7" ht="14.25" customHeight="1" x14ac:dyDescent="0.25">
      <c r="B183" s="478"/>
      <c r="C183" s="479"/>
      <c r="E183" s="480"/>
      <c r="G183" s="65"/>
    </row>
    <row r="184" spans="2:7" ht="14.25" customHeight="1" x14ac:dyDescent="0.25">
      <c r="B184" s="478"/>
      <c r="C184" s="479"/>
      <c r="E184" s="480"/>
      <c r="G184" s="65"/>
    </row>
    <row r="185" spans="2:7" ht="14.25" customHeight="1" x14ac:dyDescent="0.25">
      <c r="B185" s="478"/>
      <c r="C185" s="479"/>
      <c r="E185" s="480"/>
      <c r="G185" s="65"/>
    </row>
    <row r="186" spans="2:7" ht="14.25" customHeight="1" x14ac:dyDescent="0.25">
      <c r="B186" s="478"/>
      <c r="C186" s="479"/>
      <c r="E186" s="480"/>
      <c r="G186" s="65"/>
    </row>
    <row r="187" spans="2:7" ht="14.25" customHeight="1" x14ac:dyDescent="0.25">
      <c r="B187" s="478"/>
      <c r="C187" s="479"/>
      <c r="E187" s="480"/>
      <c r="G187" s="65"/>
    </row>
    <row r="188" spans="2:7" ht="14.25" customHeight="1" x14ac:dyDescent="0.25">
      <c r="B188" s="478"/>
      <c r="C188" s="479"/>
      <c r="E188" s="480"/>
      <c r="G188" s="65"/>
    </row>
    <row r="189" spans="2:7" ht="14.25" customHeight="1" x14ac:dyDescent="0.25">
      <c r="B189" s="478"/>
      <c r="C189" s="479"/>
      <c r="E189" s="480"/>
      <c r="G189" s="65"/>
    </row>
    <row r="190" spans="2:7" ht="14.25" customHeight="1" x14ac:dyDescent="0.25">
      <c r="B190" s="478"/>
      <c r="C190" s="479"/>
      <c r="E190" s="480"/>
      <c r="G190" s="65"/>
    </row>
    <row r="191" spans="2:7" ht="14.25" customHeight="1" x14ac:dyDescent="0.25">
      <c r="B191" s="478"/>
      <c r="C191" s="479"/>
      <c r="E191" s="480"/>
      <c r="G191" s="65"/>
    </row>
    <row r="192" spans="2:7" ht="14.25" customHeight="1" x14ac:dyDescent="0.25">
      <c r="B192" s="478"/>
      <c r="C192" s="479"/>
      <c r="E192" s="480"/>
      <c r="G192" s="65"/>
    </row>
    <row r="193" spans="2:7" ht="14.25" customHeight="1" x14ac:dyDescent="0.25">
      <c r="B193" s="478"/>
      <c r="C193" s="479"/>
      <c r="E193" s="480"/>
      <c r="G193" s="65"/>
    </row>
    <row r="194" spans="2:7" ht="14.25" customHeight="1" x14ac:dyDescent="0.25">
      <c r="B194" s="478"/>
      <c r="C194" s="479"/>
      <c r="E194" s="480"/>
      <c r="G194" s="65"/>
    </row>
    <row r="195" spans="2:7" ht="14.25" customHeight="1" x14ac:dyDescent="0.25">
      <c r="B195" s="478"/>
      <c r="C195" s="479"/>
      <c r="E195" s="480"/>
      <c r="G195" s="65"/>
    </row>
    <row r="196" spans="2:7" ht="14.25" customHeight="1" x14ac:dyDescent="0.25">
      <c r="B196" s="478"/>
      <c r="C196" s="479"/>
      <c r="E196" s="480"/>
      <c r="G196" s="65"/>
    </row>
    <row r="197" spans="2:7" ht="14.25" customHeight="1" x14ac:dyDescent="0.25">
      <c r="B197" s="478"/>
      <c r="C197" s="479"/>
      <c r="E197" s="480"/>
      <c r="G197" s="65"/>
    </row>
    <row r="198" spans="2:7" ht="14.25" customHeight="1" x14ac:dyDescent="0.25">
      <c r="B198" s="478"/>
      <c r="C198" s="479"/>
      <c r="E198" s="480"/>
      <c r="G198" s="65"/>
    </row>
    <row r="199" spans="2:7" ht="14.25" customHeight="1" x14ac:dyDescent="0.25">
      <c r="B199" s="478"/>
      <c r="C199" s="479"/>
      <c r="E199" s="480"/>
      <c r="G199" s="65"/>
    </row>
    <row r="200" spans="2:7" ht="14.25" customHeight="1" x14ac:dyDescent="0.25">
      <c r="B200" s="478"/>
      <c r="C200" s="479"/>
      <c r="E200" s="480"/>
      <c r="G200" s="65"/>
    </row>
    <row r="201" spans="2:7" ht="14.25" customHeight="1" x14ac:dyDescent="0.25">
      <c r="B201" s="478"/>
      <c r="C201" s="479"/>
      <c r="E201" s="480"/>
      <c r="G201" s="65"/>
    </row>
    <row r="202" spans="2:7" ht="14.25" customHeight="1" x14ac:dyDescent="0.25">
      <c r="B202" s="478"/>
      <c r="C202" s="479"/>
      <c r="E202" s="480"/>
      <c r="G202" s="65"/>
    </row>
    <row r="203" spans="2:7" ht="14.25" customHeight="1" x14ac:dyDescent="0.25">
      <c r="B203" s="478"/>
      <c r="C203" s="479"/>
      <c r="E203" s="480"/>
      <c r="G203" s="65"/>
    </row>
    <row r="204" spans="2:7" ht="14.25" customHeight="1" x14ac:dyDescent="0.25">
      <c r="B204" s="478"/>
      <c r="C204" s="479"/>
      <c r="E204" s="480"/>
      <c r="G204" s="65"/>
    </row>
    <row r="205" spans="2:7" ht="14.25" customHeight="1" x14ac:dyDescent="0.25">
      <c r="B205" s="478"/>
      <c r="C205" s="479"/>
      <c r="E205" s="480"/>
      <c r="G205" s="65"/>
    </row>
    <row r="206" spans="2:7" ht="14.25" customHeight="1" x14ac:dyDescent="0.25">
      <c r="B206" s="478"/>
      <c r="C206" s="479"/>
      <c r="E206" s="480"/>
      <c r="G206" s="65"/>
    </row>
    <row r="207" spans="2:7" ht="14.25" customHeight="1" x14ac:dyDescent="0.25">
      <c r="B207" s="478"/>
      <c r="C207" s="479"/>
      <c r="E207" s="480"/>
      <c r="G207" s="65"/>
    </row>
    <row r="208" spans="2:7" ht="14.25" customHeight="1" x14ac:dyDescent="0.25">
      <c r="B208" s="478"/>
      <c r="C208" s="479"/>
      <c r="E208" s="480"/>
      <c r="G208" s="65"/>
    </row>
    <row r="209" spans="2:7" ht="14.25" customHeight="1" x14ac:dyDescent="0.25">
      <c r="B209" s="478"/>
      <c r="C209" s="479"/>
      <c r="E209" s="480"/>
      <c r="G209" s="65"/>
    </row>
    <row r="210" spans="2:7" ht="14.25" customHeight="1" x14ac:dyDescent="0.25">
      <c r="B210" s="478"/>
      <c r="C210" s="479"/>
      <c r="E210" s="480"/>
      <c r="G210" s="65"/>
    </row>
    <row r="211" spans="2:7" ht="14.25" customHeight="1" x14ac:dyDescent="0.25">
      <c r="B211" s="478"/>
      <c r="C211" s="479"/>
      <c r="E211" s="480"/>
      <c r="G211" s="65"/>
    </row>
    <row r="212" spans="2:7" ht="14.25" customHeight="1" x14ac:dyDescent="0.25">
      <c r="B212" s="478"/>
      <c r="C212" s="479"/>
      <c r="E212" s="480"/>
      <c r="G212" s="65"/>
    </row>
    <row r="213" spans="2:7" ht="14.25" customHeight="1" x14ac:dyDescent="0.25">
      <c r="B213" s="478"/>
      <c r="C213" s="479"/>
      <c r="E213" s="480"/>
      <c r="G213" s="65"/>
    </row>
    <row r="214" spans="2:7" ht="14.25" customHeight="1" x14ac:dyDescent="0.25">
      <c r="B214" s="478"/>
      <c r="C214" s="479"/>
      <c r="E214" s="480"/>
      <c r="G214" s="65"/>
    </row>
    <row r="215" spans="2:7" ht="14.25" customHeight="1" x14ac:dyDescent="0.25">
      <c r="B215" s="478"/>
      <c r="C215" s="479"/>
      <c r="E215" s="480"/>
      <c r="G215" s="65"/>
    </row>
    <row r="216" spans="2:7" ht="14.25" customHeight="1" x14ac:dyDescent="0.25">
      <c r="B216" s="478"/>
      <c r="C216" s="479"/>
      <c r="E216" s="480"/>
      <c r="G216" s="65"/>
    </row>
    <row r="217" spans="2:7" ht="14.25" customHeight="1" x14ac:dyDescent="0.25">
      <c r="B217" s="478"/>
      <c r="C217" s="479"/>
      <c r="E217" s="480"/>
      <c r="G217" s="65"/>
    </row>
    <row r="218" spans="2:7" ht="14.25" customHeight="1" x14ac:dyDescent="0.25">
      <c r="B218" s="478"/>
      <c r="C218" s="479"/>
      <c r="E218" s="480"/>
      <c r="G218" s="65"/>
    </row>
    <row r="219" spans="2:7" ht="14.25" customHeight="1" x14ac:dyDescent="0.25">
      <c r="B219" s="478"/>
      <c r="C219" s="479"/>
      <c r="E219" s="480"/>
      <c r="G219" s="65"/>
    </row>
    <row r="220" spans="2:7" ht="14.25" customHeight="1" x14ac:dyDescent="0.25">
      <c r="B220" s="478"/>
      <c r="C220" s="479"/>
      <c r="E220" s="480"/>
      <c r="G220" s="65"/>
    </row>
    <row r="221" spans="2:7" ht="14.25" customHeight="1" x14ac:dyDescent="0.25">
      <c r="B221" s="478"/>
      <c r="C221" s="479"/>
      <c r="E221" s="480"/>
      <c r="G221" s="65"/>
    </row>
    <row r="222" spans="2:7" ht="14.25" customHeight="1" x14ac:dyDescent="0.25">
      <c r="B222" s="478"/>
      <c r="C222" s="479"/>
      <c r="E222" s="480"/>
      <c r="G222" s="65"/>
    </row>
    <row r="223" spans="2:7" ht="14.25" customHeight="1" x14ac:dyDescent="0.25">
      <c r="B223" s="478"/>
      <c r="C223" s="479"/>
      <c r="E223" s="480"/>
      <c r="G223" s="65"/>
    </row>
    <row r="224" spans="2:7" ht="14.25" customHeight="1" x14ac:dyDescent="0.25">
      <c r="B224" s="478"/>
      <c r="C224" s="479"/>
      <c r="E224" s="480"/>
      <c r="G224" s="65"/>
    </row>
    <row r="225" spans="2:7" ht="14.25" customHeight="1" x14ac:dyDescent="0.25">
      <c r="B225" s="478"/>
      <c r="C225" s="479"/>
      <c r="E225" s="480"/>
      <c r="G225" s="65"/>
    </row>
    <row r="226" spans="2:7" ht="14.25" customHeight="1" x14ac:dyDescent="0.25">
      <c r="B226" s="478"/>
      <c r="C226" s="479"/>
      <c r="E226" s="480"/>
      <c r="G226" s="65"/>
    </row>
    <row r="227" spans="2:7" ht="14.25" customHeight="1" x14ac:dyDescent="0.25">
      <c r="B227" s="478"/>
      <c r="C227" s="479"/>
      <c r="E227" s="480"/>
      <c r="G227" s="65"/>
    </row>
    <row r="228" spans="2:7" ht="14.25" customHeight="1" x14ac:dyDescent="0.25">
      <c r="B228" s="478"/>
      <c r="C228" s="479"/>
      <c r="E228" s="480"/>
      <c r="G228" s="65"/>
    </row>
    <row r="229" spans="2:7" ht="14.25" customHeight="1" x14ac:dyDescent="0.25">
      <c r="B229" s="478"/>
      <c r="C229" s="479"/>
      <c r="E229" s="480"/>
      <c r="G229" s="65"/>
    </row>
    <row r="230" spans="2:7" ht="14.25" customHeight="1" x14ac:dyDescent="0.25">
      <c r="B230" s="478"/>
      <c r="C230" s="479"/>
      <c r="E230" s="480"/>
      <c r="G230" s="65"/>
    </row>
    <row r="231" spans="2:7" ht="14.25" customHeight="1" x14ac:dyDescent="0.25">
      <c r="B231" s="478"/>
      <c r="C231" s="479"/>
      <c r="E231" s="480"/>
      <c r="G231" s="65"/>
    </row>
    <row r="232" spans="2:7" ht="14.25" customHeight="1" x14ac:dyDescent="0.25">
      <c r="B232" s="478"/>
      <c r="C232" s="479"/>
      <c r="E232" s="480"/>
      <c r="G232" s="65"/>
    </row>
    <row r="233" spans="2:7" ht="14.25" customHeight="1" x14ac:dyDescent="0.25">
      <c r="B233" s="478"/>
      <c r="C233" s="479"/>
      <c r="E233" s="480"/>
      <c r="G233" s="65"/>
    </row>
    <row r="234" spans="2:7" ht="14.25" customHeight="1" x14ac:dyDescent="0.25">
      <c r="B234" s="478"/>
      <c r="C234" s="479"/>
      <c r="E234" s="480"/>
      <c r="G234" s="65"/>
    </row>
    <row r="235" spans="2:7" ht="14.25" customHeight="1" x14ac:dyDescent="0.25">
      <c r="B235" s="478"/>
      <c r="C235" s="479"/>
      <c r="E235" s="480"/>
      <c r="G235" s="65"/>
    </row>
    <row r="236" spans="2:7" ht="14.25" customHeight="1" x14ac:dyDescent="0.25">
      <c r="B236" s="478"/>
      <c r="C236" s="479"/>
      <c r="E236" s="480"/>
      <c r="G236" s="65"/>
    </row>
    <row r="237" spans="2:7" ht="14.25" customHeight="1" x14ac:dyDescent="0.25">
      <c r="B237" s="478"/>
      <c r="C237" s="479"/>
      <c r="E237" s="480"/>
      <c r="G237" s="65"/>
    </row>
    <row r="238" spans="2:7" ht="14.25" customHeight="1" x14ac:dyDescent="0.25">
      <c r="B238" s="478"/>
      <c r="C238" s="479"/>
      <c r="E238" s="480"/>
      <c r="G238" s="65"/>
    </row>
    <row r="239" spans="2:7" ht="14.25" customHeight="1" x14ac:dyDescent="0.25">
      <c r="B239" s="478"/>
      <c r="C239" s="479"/>
      <c r="E239" s="480"/>
      <c r="G239" s="65"/>
    </row>
    <row r="240" spans="2:7" ht="14.25" customHeight="1" x14ac:dyDescent="0.25">
      <c r="B240" s="478"/>
      <c r="C240" s="479"/>
      <c r="E240" s="480"/>
      <c r="G240" s="65"/>
    </row>
    <row r="241" spans="2:7" ht="14.25" customHeight="1" x14ac:dyDescent="0.25">
      <c r="B241" s="478"/>
      <c r="C241" s="479"/>
      <c r="E241" s="480"/>
      <c r="G241" s="65"/>
    </row>
    <row r="242" spans="2:7" ht="14.25" customHeight="1" x14ac:dyDescent="0.25">
      <c r="B242" s="478"/>
      <c r="C242" s="479"/>
      <c r="E242" s="480"/>
      <c r="G242" s="65"/>
    </row>
    <row r="243" spans="2:7" ht="14.25" customHeight="1" x14ac:dyDescent="0.25">
      <c r="B243" s="478"/>
      <c r="C243" s="479"/>
      <c r="E243" s="480"/>
      <c r="G243" s="65"/>
    </row>
    <row r="244" spans="2:7" ht="14.25" customHeight="1" x14ac:dyDescent="0.25">
      <c r="B244" s="478"/>
      <c r="C244" s="479"/>
      <c r="E244" s="480"/>
      <c r="G244" s="65"/>
    </row>
    <row r="245" spans="2:7" ht="14.25" customHeight="1" x14ac:dyDescent="0.25">
      <c r="B245" s="478"/>
      <c r="C245" s="479"/>
      <c r="E245" s="480"/>
      <c r="G245" s="65"/>
    </row>
    <row r="246" spans="2:7" ht="14.25" customHeight="1" x14ac:dyDescent="0.25">
      <c r="B246" s="478"/>
      <c r="C246" s="479"/>
      <c r="E246" s="480"/>
      <c r="G246" s="65"/>
    </row>
    <row r="247" spans="2:7" ht="14.25" customHeight="1" x14ac:dyDescent="0.25">
      <c r="B247" s="478"/>
      <c r="C247" s="479"/>
      <c r="E247" s="480"/>
      <c r="G247" s="65"/>
    </row>
    <row r="248" spans="2:7" ht="14.25" customHeight="1" x14ac:dyDescent="0.25">
      <c r="B248" s="478"/>
      <c r="C248" s="479"/>
      <c r="E248" s="480"/>
      <c r="G248" s="65"/>
    </row>
    <row r="249" spans="2:7" ht="14.25" customHeight="1" x14ac:dyDescent="0.25">
      <c r="B249" s="478"/>
      <c r="C249" s="479"/>
      <c r="E249" s="480"/>
      <c r="G249" s="65"/>
    </row>
    <row r="250" spans="2:7" ht="14.25" customHeight="1" x14ac:dyDescent="0.25">
      <c r="B250" s="478"/>
      <c r="C250" s="479"/>
      <c r="E250" s="480"/>
      <c r="G250" s="65"/>
    </row>
    <row r="251" spans="2:7" ht="14.25" customHeight="1" x14ac:dyDescent="0.25">
      <c r="B251" s="478"/>
      <c r="C251" s="479"/>
      <c r="E251" s="480"/>
      <c r="G251" s="65"/>
    </row>
    <row r="252" spans="2:7" ht="14.25" customHeight="1" x14ac:dyDescent="0.25">
      <c r="B252" s="478"/>
      <c r="C252" s="479"/>
      <c r="E252" s="480"/>
      <c r="G252" s="65"/>
    </row>
    <row r="253" spans="2:7" ht="14.25" customHeight="1" x14ac:dyDescent="0.25">
      <c r="B253" s="478"/>
      <c r="C253" s="479"/>
      <c r="E253" s="480"/>
      <c r="G253" s="65"/>
    </row>
    <row r="254" spans="2:7" ht="14.25" customHeight="1" x14ac:dyDescent="0.25">
      <c r="B254" s="478"/>
      <c r="C254" s="479"/>
      <c r="E254" s="480"/>
      <c r="G254" s="65"/>
    </row>
    <row r="255" spans="2:7" ht="14.25" customHeight="1" x14ac:dyDescent="0.25">
      <c r="B255" s="478"/>
      <c r="C255" s="479"/>
      <c r="E255" s="480"/>
      <c r="G255" s="65"/>
    </row>
    <row r="256" spans="2:7" ht="14.25" customHeight="1" x14ac:dyDescent="0.25">
      <c r="B256" s="478"/>
      <c r="C256" s="479"/>
      <c r="E256" s="480"/>
      <c r="G256" s="65"/>
    </row>
    <row r="257" spans="2:7" ht="14.25" customHeight="1" x14ac:dyDescent="0.25">
      <c r="B257" s="478"/>
      <c r="C257" s="479"/>
      <c r="E257" s="480"/>
      <c r="G257" s="65"/>
    </row>
    <row r="258" spans="2:7" ht="14.25" customHeight="1" x14ac:dyDescent="0.25">
      <c r="B258" s="478"/>
      <c r="C258" s="479"/>
      <c r="E258" s="480"/>
      <c r="G258" s="65"/>
    </row>
    <row r="259" spans="2:7" ht="14.25" customHeight="1" x14ac:dyDescent="0.25">
      <c r="B259" s="478"/>
      <c r="C259" s="479"/>
      <c r="E259" s="480"/>
      <c r="G259" s="65"/>
    </row>
    <row r="260" spans="2:7" ht="14.25" customHeight="1" x14ac:dyDescent="0.25">
      <c r="B260" s="478"/>
      <c r="C260" s="479"/>
      <c r="E260" s="480"/>
      <c r="G260" s="65"/>
    </row>
    <row r="261" spans="2:7" ht="14.25" customHeight="1" x14ac:dyDescent="0.25">
      <c r="B261" s="478"/>
      <c r="C261" s="479"/>
      <c r="E261" s="480"/>
      <c r="G261" s="65"/>
    </row>
    <row r="262" spans="2:7" ht="14.25" customHeight="1" x14ac:dyDescent="0.25">
      <c r="B262" s="478"/>
      <c r="C262" s="479"/>
      <c r="E262" s="480"/>
      <c r="G262" s="65"/>
    </row>
    <row r="263" spans="2:7" ht="14.25" customHeight="1" x14ac:dyDescent="0.25">
      <c r="B263" s="478"/>
      <c r="C263" s="479"/>
      <c r="E263" s="480"/>
      <c r="G263" s="65"/>
    </row>
    <row r="264" spans="2:7" ht="14.25" customHeight="1" x14ac:dyDescent="0.25">
      <c r="B264" s="478"/>
      <c r="C264" s="479"/>
      <c r="E264" s="480"/>
      <c r="G264" s="65"/>
    </row>
    <row r="265" spans="2:7" ht="14.25" customHeight="1" x14ac:dyDescent="0.25">
      <c r="B265" s="478"/>
      <c r="C265" s="479"/>
      <c r="E265" s="480"/>
      <c r="G265" s="65"/>
    </row>
    <row r="266" spans="2:7" ht="14.25" customHeight="1" x14ac:dyDescent="0.25">
      <c r="B266" s="478"/>
      <c r="C266" s="479"/>
      <c r="E266" s="480"/>
      <c r="G266" s="65"/>
    </row>
    <row r="267" spans="2:7" ht="14.25" customHeight="1" x14ac:dyDescent="0.25">
      <c r="B267" s="478"/>
      <c r="C267" s="479"/>
      <c r="E267" s="480"/>
      <c r="G267" s="65"/>
    </row>
    <row r="268" spans="2:7" ht="14.25" customHeight="1" x14ac:dyDescent="0.25">
      <c r="B268" s="478"/>
      <c r="C268" s="479"/>
      <c r="E268" s="480"/>
      <c r="G268" s="65"/>
    </row>
    <row r="269" spans="2:7" ht="14.25" customHeight="1" x14ac:dyDescent="0.25">
      <c r="B269" s="478"/>
      <c r="C269" s="479"/>
      <c r="E269" s="480"/>
      <c r="G269" s="65"/>
    </row>
    <row r="270" spans="2:7" ht="14.25" customHeight="1" x14ac:dyDescent="0.25">
      <c r="B270" s="478"/>
      <c r="C270" s="479"/>
      <c r="E270" s="480"/>
      <c r="G270" s="65"/>
    </row>
    <row r="271" spans="2:7" ht="14.25" customHeight="1" x14ac:dyDescent="0.25">
      <c r="B271" s="478"/>
      <c r="C271" s="479"/>
      <c r="E271" s="480"/>
      <c r="G271" s="65"/>
    </row>
    <row r="272" spans="2:7" ht="14.25" customHeight="1" x14ac:dyDescent="0.25">
      <c r="B272" s="478"/>
      <c r="C272" s="479"/>
      <c r="E272" s="480"/>
      <c r="G272" s="65"/>
    </row>
    <row r="273" spans="2:7" ht="14.25" customHeight="1" x14ac:dyDescent="0.25">
      <c r="B273" s="478"/>
      <c r="C273" s="479"/>
      <c r="E273" s="480"/>
      <c r="G273" s="65"/>
    </row>
    <row r="274" spans="2:7" ht="14.25" customHeight="1" x14ac:dyDescent="0.25">
      <c r="B274" s="478"/>
      <c r="C274" s="479"/>
      <c r="E274" s="480"/>
      <c r="G274" s="65"/>
    </row>
    <row r="275" spans="2:7" ht="14.25" customHeight="1" x14ac:dyDescent="0.25">
      <c r="B275" s="478"/>
      <c r="C275" s="479"/>
      <c r="E275" s="480"/>
      <c r="G275" s="65"/>
    </row>
    <row r="276" spans="2:7" ht="14.25" customHeight="1" x14ac:dyDescent="0.25">
      <c r="B276" s="478"/>
      <c r="C276" s="479"/>
      <c r="E276" s="480"/>
      <c r="G276" s="65"/>
    </row>
    <row r="277" spans="2:7" ht="14.25" customHeight="1" x14ac:dyDescent="0.25">
      <c r="B277" s="478"/>
      <c r="C277" s="479"/>
      <c r="E277" s="480"/>
      <c r="G277" s="65"/>
    </row>
    <row r="278" spans="2:7" ht="14.25" customHeight="1" x14ac:dyDescent="0.25">
      <c r="B278" s="478"/>
      <c r="C278" s="479"/>
      <c r="E278" s="480"/>
      <c r="G278" s="65"/>
    </row>
    <row r="279" spans="2:7" ht="14.25" customHeight="1" x14ac:dyDescent="0.25">
      <c r="B279" s="478"/>
      <c r="C279" s="479"/>
      <c r="E279" s="480"/>
      <c r="G279" s="65"/>
    </row>
    <row r="280" spans="2:7" ht="14.25" customHeight="1" x14ac:dyDescent="0.25">
      <c r="B280" s="478"/>
      <c r="C280" s="479"/>
      <c r="E280" s="480"/>
      <c r="G280" s="65"/>
    </row>
    <row r="281" spans="2:7" ht="14.25" customHeight="1" x14ac:dyDescent="0.25">
      <c r="B281" s="478"/>
      <c r="C281" s="479"/>
      <c r="E281" s="480"/>
      <c r="G281" s="65"/>
    </row>
    <row r="282" spans="2:7" ht="14.25" customHeight="1" x14ac:dyDescent="0.25">
      <c r="B282" s="478"/>
      <c r="C282" s="479"/>
      <c r="E282" s="480"/>
      <c r="G282" s="65"/>
    </row>
    <row r="283" spans="2:7" ht="14.25" customHeight="1" x14ac:dyDescent="0.25">
      <c r="B283" s="478"/>
      <c r="C283" s="479"/>
      <c r="E283" s="480"/>
      <c r="G283" s="65"/>
    </row>
    <row r="284" spans="2:7" ht="14.25" customHeight="1" x14ac:dyDescent="0.25">
      <c r="B284" s="478"/>
      <c r="C284" s="479"/>
      <c r="E284" s="480"/>
      <c r="G284" s="65"/>
    </row>
    <row r="285" spans="2:7" ht="14.25" customHeight="1" x14ac:dyDescent="0.25">
      <c r="B285" s="478"/>
      <c r="C285" s="479"/>
      <c r="E285" s="480"/>
      <c r="G285" s="65"/>
    </row>
    <row r="286" spans="2:7" ht="14.25" customHeight="1" x14ac:dyDescent="0.25">
      <c r="B286" s="478"/>
      <c r="C286" s="479"/>
      <c r="E286" s="480"/>
      <c r="G286" s="65"/>
    </row>
    <row r="287" spans="2:7" ht="14.25" customHeight="1" x14ac:dyDescent="0.25">
      <c r="B287" s="478"/>
      <c r="C287" s="479"/>
      <c r="E287" s="480"/>
      <c r="G287" s="65"/>
    </row>
    <row r="288" spans="2:7" ht="14.25" customHeight="1" x14ac:dyDescent="0.25">
      <c r="B288" s="478"/>
      <c r="C288" s="479"/>
      <c r="E288" s="480"/>
      <c r="G288" s="65"/>
    </row>
    <row r="289" spans="2:7" ht="14.25" customHeight="1" x14ac:dyDescent="0.25">
      <c r="B289" s="478"/>
      <c r="C289" s="479"/>
      <c r="E289" s="480"/>
      <c r="G289" s="65"/>
    </row>
    <row r="290" spans="2:7" ht="14.25" customHeight="1" x14ac:dyDescent="0.25">
      <c r="B290" s="478"/>
      <c r="C290" s="479"/>
      <c r="E290" s="480"/>
      <c r="G290" s="65"/>
    </row>
    <row r="291" spans="2:7" ht="14.25" customHeight="1" x14ac:dyDescent="0.25">
      <c r="B291" s="478"/>
      <c r="C291" s="479"/>
      <c r="E291" s="480"/>
      <c r="G291" s="65"/>
    </row>
    <row r="292" spans="2:7" ht="14.25" customHeight="1" x14ac:dyDescent="0.25">
      <c r="B292" s="478"/>
      <c r="C292" s="479"/>
      <c r="E292" s="480"/>
      <c r="G292" s="65"/>
    </row>
    <row r="293" spans="2:7" ht="14.25" customHeight="1" x14ac:dyDescent="0.25">
      <c r="B293" s="478"/>
      <c r="C293" s="479"/>
      <c r="E293" s="480"/>
      <c r="G293" s="65"/>
    </row>
    <row r="294" spans="2:7" ht="14.25" customHeight="1" x14ac:dyDescent="0.25">
      <c r="B294" s="478"/>
      <c r="C294" s="479"/>
      <c r="E294" s="480"/>
      <c r="G294" s="65"/>
    </row>
    <row r="295" spans="2:7" ht="14.25" customHeight="1" x14ac:dyDescent="0.25">
      <c r="B295" s="478"/>
      <c r="C295" s="479"/>
      <c r="E295" s="480"/>
      <c r="G295" s="65"/>
    </row>
    <row r="296" spans="2:7" ht="14.25" customHeight="1" x14ac:dyDescent="0.25">
      <c r="B296" s="478"/>
      <c r="C296" s="479"/>
      <c r="E296" s="480"/>
      <c r="G296" s="65"/>
    </row>
    <row r="297" spans="2:7" ht="14.25" customHeight="1" x14ac:dyDescent="0.25">
      <c r="B297" s="478"/>
      <c r="C297" s="479"/>
      <c r="E297" s="480"/>
      <c r="G297" s="65"/>
    </row>
    <row r="298" spans="2:7" ht="14.25" customHeight="1" x14ac:dyDescent="0.25">
      <c r="B298" s="478"/>
      <c r="C298" s="479"/>
      <c r="E298" s="480"/>
      <c r="G298" s="65"/>
    </row>
    <row r="299" spans="2:7" ht="14.25" customHeight="1" x14ac:dyDescent="0.25">
      <c r="B299" s="478"/>
      <c r="C299" s="479"/>
      <c r="E299" s="480"/>
      <c r="G299" s="65"/>
    </row>
    <row r="300" spans="2:7" ht="14.25" customHeight="1" x14ac:dyDescent="0.25">
      <c r="B300" s="478"/>
      <c r="C300" s="479"/>
      <c r="E300" s="480"/>
      <c r="G300" s="65"/>
    </row>
    <row r="301" spans="2:7" ht="14.25" customHeight="1" x14ac:dyDescent="0.25">
      <c r="B301" s="478"/>
      <c r="C301" s="479"/>
      <c r="E301" s="480"/>
      <c r="G301" s="65"/>
    </row>
    <row r="302" spans="2:7" ht="14.25" customHeight="1" x14ac:dyDescent="0.25">
      <c r="B302" s="478"/>
      <c r="C302" s="479"/>
      <c r="E302" s="480"/>
      <c r="G302" s="65"/>
    </row>
    <row r="303" spans="2:7" ht="14.25" customHeight="1" x14ac:dyDescent="0.25">
      <c r="B303" s="478"/>
      <c r="C303" s="479"/>
      <c r="E303" s="480"/>
      <c r="G303" s="65"/>
    </row>
    <row r="304" spans="2:7" ht="14.25" customHeight="1" x14ac:dyDescent="0.25">
      <c r="B304" s="478"/>
      <c r="C304" s="479"/>
      <c r="E304" s="480"/>
      <c r="G304" s="65"/>
    </row>
    <row r="305" spans="2:7" ht="14.25" customHeight="1" x14ac:dyDescent="0.25">
      <c r="B305" s="478"/>
      <c r="C305" s="479"/>
      <c r="E305" s="480"/>
      <c r="G305" s="65"/>
    </row>
    <row r="306" spans="2:7" ht="14.25" customHeight="1" x14ac:dyDescent="0.25">
      <c r="B306" s="478"/>
      <c r="C306" s="479"/>
      <c r="E306" s="480"/>
      <c r="G306" s="65"/>
    </row>
    <row r="307" spans="2:7" ht="14.25" customHeight="1" x14ac:dyDescent="0.25">
      <c r="B307" s="478"/>
      <c r="C307" s="479"/>
      <c r="E307" s="480"/>
      <c r="G307" s="65"/>
    </row>
    <row r="308" spans="2:7" ht="14.25" customHeight="1" x14ac:dyDescent="0.25">
      <c r="B308" s="478"/>
      <c r="C308" s="479"/>
      <c r="E308" s="480"/>
      <c r="G308" s="65"/>
    </row>
    <row r="309" spans="2:7" ht="14.25" customHeight="1" x14ac:dyDescent="0.25">
      <c r="B309" s="478"/>
      <c r="C309" s="479"/>
      <c r="E309" s="480"/>
      <c r="G309" s="65"/>
    </row>
    <row r="310" spans="2:7" ht="14.25" customHeight="1" x14ac:dyDescent="0.25">
      <c r="B310" s="478"/>
      <c r="C310" s="479"/>
      <c r="E310" s="480"/>
      <c r="G310" s="65"/>
    </row>
    <row r="311" spans="2:7" ht="14.25" customHeight="1" x14ac:dyDescent="0.25">
      <c r="B311" s="478"/>
      <c r="C311" s="479"/>
      <c r="E311" s="480"/>
      <c r="G311" s="65"/>
    </row>
    <row r="312" spans="2:7" ht="14.25" customHeight="1" x14ac:dyDescent="0.25">
      <c r="B312" s="478"/>
      <c r="C312" s="479"/>
      <c r="E312" s="480"/>
      <c r="G312" s="65"/>
    </row>
    <row r="313" spans="2:7" ht="14.25" customHeight="1" x14ac:dyDescent="0.25">
      <c r="B313" s="478"/>
      <c r="C313" s="479"/>
      <c r="E313" s="480"/>
      <c r="G313" s="65"/>
    </row>
    <row r="314" spans="2:7" ht="14.25" customHeight="1" x14ac:dyDescent="0.25">
      <c r="B314" s="478"/>
      <c r="C314" s="479"/>
      <c r="E314" s="480"/>
      <c r="G314" s="65"/>
    </row>
    <row r="315" spans="2:7" ht="14.25" customHeight="1" x14ac:dyDescent="0.25">
      <c r="B315" s="478"/>
      <c r="C315" s="479"/>
      <c r="E315" s="480"/>
      <c r="G315" s="65"/>
    </row>
    <row r="316" spans="2:7" ht="14.25" customHeight="1" x14ac:dyDescent="0.25">
      <c r="B316" s="478"/>
      <c r="C316" s="479"/>
      <c r="E316" s="480"/>
      <c r="G316" s="65"/>
    </row>
    <row r="317" spans="2:7" ht="14.25" customHeight="1" x14ac:dyDescent="0.25">
      <c r="B317" s="478"/>
      <c r="C317" s="479"/>
      <c r="E317" s="480"/>
      <c r="G317" s="65"/>
    </row>
    <row r="318" spans="2:7" ht="14.25" customHeight="1" x14ac:dyDescent="0.25">
      <c r="B318" s="478"/>
      <c r="C318" s="479"/>
      <c r="E318" s="480"/>
      <c r="G318" s="65"/>
    </row>
    <row r="319" spans="2:7" ht="14.25" customHeight="1" x14ac:dyDescent="0.25">
      <c r="B319" s="478"/>
      <c r="C319" s="479"/>
      <c r="E319" s="480"/>
      <c r="G319" s="65"/>
    </row>
    <row r="320" spans="2:7" ht="14.25" customHeight="1" x14ac:dyDescent="0.25">
      <c r="B320" s="478"/>
      <c r="C320" s="479"/>
      <c r="E320" s="480"/>
      <c r="G320" s="65"/>
    </row>
    <row r="321" spans="2:7" ht="14.25" customHeight="1" x14ac:dyDescent="0.25">
      <c r="B321" s="478"/>
      <c r="C321" s="479"/>
      <c r="E321" s="480"/>
      <c r="G321" s="65"/>
    </row>
    <row r="322" spans="2:7" ht="14.25" customHeight="1" x14ac:dyDescent="0.25">
      <c r="B322" s="478"/>
      <c r="C322" s="479"/>
      <c r="E322" s="480"/>
      <c r="G322" s="65"/>
    </row>
    <row r="323" spans="2:7" ht="14.25" customHeight="1" x14ac:dyDescent="0.25">
      <c r="B323" s="478"/>
      <c r="C323" s="479"/>
      <c r="E323" s="480"/>
      <c r="G323" s="65"/>
    </row>
    <row r="324" spans="2:7" ht="14.25" customHeight="1" x14ac:dyDescent="0.25">
      <c r="B324" s="478"/>
      <c r="C324" s="479"/>
      <c r="E324" s="480"/>
      <c r="G324" s="65"/>
    </row>
    <row r="325" spans="2:7" ht="14.25" customHeight="1" x14ac:dyDescent="0.25">
      <c r="B325" s="478"/>
      <c r="C325" s="479"/>
      <c r="E325" s="480"/>
      <c r="G325" s="65"/>
    </row>
    <row r="326" spans="2:7" ht="14.25" customHeight="1" x14ac:dyDescent="0.25">
      <c r="B326" s="478"/>
      <c r="C326" s="479"/>
      <c r="E326" s="480"/>
      <c r="G326" s="65"/>
    </row>
    <row r="327" spans="2:7" ht="14.25" customHeight="1" x14ac:dyDescent="0.25">
      <c r="B327" s="478"/>
      <c r="C327" s="479"/>
      <c r="E327" s="480"/>
      <c r="G327" s="65"/>
    </row>
    <row r="328" spans="2:7" ht="14.25" customHeight="1" x14ac:dyDescent="0.25">
      <c r="B328" s="478"/>
      <c r="C328" s="479"/>
      <c r="E328" s="480"/>
      <c r="G328" s="65"/>
    </row>
    <row r="329" spans="2:7" ht="14.25" customHeight="1" x14ac:dyDescent="0.25">
      <c r="B329" s="478"/>
      <c r="C329" s="479"/>
      <c r="E329" s="480"/>
      <c r="G329" s="65"/>
    </row>
    <row r="330" spans="2:7" ht="14.25" customHeight="1" x14ac:dyDescent="0.25">
      <c r="B330" s="478"/>
      <c r="C330" s="479"/>
      <c r="E330" s="480"/>
      <c r="G330" s="65"/>
    </row>
    <row r="331" spans="2:7" ht="14.25" customHeight="1" x14ac:dyDescent="0.25">
      <c r="B331" s="478"/>
      <c r="C331" s="479"/>
      <c r="E331" s="480"/>
      <c r="G331" s="65"/>
    </row>
    <row r="332" spans="2:7" ht="14.25" customHeight="1" x14ac:dyDescent="0.25">
      <c r="B332" s="478"/>
      <c r="C332" s="479"/>
      <c r="E332" s="480"/>
      <c r="G332" s="65"/>
    </row>
    <row r="333" spans="2:7" ht="14.25" customHeight="1" x14ac:dyDescent="0.25">
      <c r="B333" s="478"/>
      <c r="C333" s="479"/>
      <c r="E333" s="480"/>
      <c r="G333" s="65"/>
    </row>
    <row r="334" spans="2:7" ht="14.25" customHeight="1" x14ac:dyDescent="0.25">
      <c r="B334" s="478"/>
      <c r="C334" s="479"/>
      <c r="E334" s="480"/>
      <c r="G334" s="65"/>
    </row>
    <row r="335" spans="2:7" ht="14.25" customHeight="1" x14ac:dyDescent="0.25">
      <c r="B335" s="478"/>
      <c r="C335" s="479"/>
      <c r="E335" s="480"/>
      <c r="G335" s="65"/>
    </row>
    <row r="336" spans="2:7" ht="14.25" customHeight="1" x14ac:dyDescent="0.25">
      <c r="B336" s="478"/>
      <c r="C336" s="479"/>
      <c r="E336" s="480"/>
      <c r="G336" s="65"/>
    </row>
    <row r="337" spans="2:7" ht="14.25" customHeight="1" x14ac:dyDescent="0.25">
      <c r="B337" s="478"/>
      <c r="C337" s="479"/>
      <c r="E337" s="480"/>
      <c r="G337" s="65"/>
    </row>
    <row r="338" spans="2:7" ht="14.25" customHeight="1" x14ac:dyDescent="0.25">
      <c r="B338" s="478"/>
      <c r="C338" s="479"/>
      <c r="E338" s="480"/>
      <c r="G338" s="65"/>
    </row>
    <row r="339" spans="2:7" ht="14.25" customHeight="1" x14ac:dyDescent="0.25">
      <c r="B339" s="478"/>
      <c r="C339" s="479"/>
      <c r="E339" s="480"/>
      <c r="G339" s="65"/>
    </row>
    <row r="340" spans="2:7" ht="14.25" customHeight="1" x14ac:dyDescent="0.25">
      <c r="B340" s="478"/>
      <c r="C340" s="479"/>
      <c r="E340" s="480"/>
      <c r="G340" s="65"/>
    </row>
    <row r="341" spans="2:7" ht="14.25" customHeight="1" x14ac:dyDescent="0.25">
      <c r="B341" s="478"/>
      <c r="C341" s="479"/>
      <c r="E341" s="480"/>
      <c r="G341" s="65"/>
    </row>
    <row r="342" spans="2:7" ht="14.25" customHeight="1" x14ac:dyDescent="0.25">
      <c r="B342" s="478"/>
      <c r="C342" s="479"/>
      <c r="E342" s="480"/>
      <c r="G342" s="65"/>
    </row>
    <row r="343" spans="2:7" ht="14.25" customHeight="1" x14ac:dyDescent="0.25">
      <c r="B343" s="478"/>
      <c r="C343" s="479"/>
      <c r="E343" s="480"/>
      <c r="G343" s="65"/>
    </row>
    <row r="344" spans="2:7" ht="14.25" customHeight="1" x14ac:dyDescent="0.25">
      <c r="B344" s="478"/>
      <c r="C344" s="479"/>
      <c r="E344" s="480"/>
      <c r="G344" s="65"/>
    </row>
    <row r="345" spans="2:7" ht="14.25" customHeight="1" x14ac:dyDescent="0.25">
      <c r="B345" s="478"/>
      <c r="C345" s="479"/>
      <c r="E345" s="480"/>
      <c r="G345" s="65"/>
    </row>
    <row r="346" spans="2:7" ht="14.25" customHeight="1" x14ac:dyDescent="0.25">
      <c r="B346" s="478"/>
      <c r="C346" s="479"/>
      <c r="E346" s="480"/>
      <c r="G346" s="65"/>
    </row>
    <row r="347" spans="2:7" ht="14.25" customHeight="1" x14ac:dyDescent="0.25">
      <c r="B347" s="478"/>
      <c r="C347" s="479"/>
      <c r="E347" s="480"/>
      <c r="G347" s="65"/>
    </row>
    <row r="348" spans="2:7" ht="14.25" customHeight="1" x14ac:dyDescent="0.25">
      <c r="B348" s="478"/>
      <c r="C348" s="479"/>
      <c r="E348" s="480"/>
      <c r="G348" s="65"/>
    </row>
    <row r="349" spans="2:7" ht="14.25" customHeight="1" x14ac:dyDescent="0.25">
      <c r="B349" s="478"/>
      <c r="C349" s="479"/>
      <c r="E349" s="480"/>
      <c r="G349" s="65"/>
    </row>
    <row r="350" spans="2:7" ht="14.25" customHeight="1" x14ac:dyDescent="0.25">
      <c r="B350" s="478"/>
      <c r="C350" s="479"/>
      <c r="E350" s="480"/>
      <c r="G350" s="65"/>
    </row>
    <row r="351" spans="2:7" ht="14.25" customHeight="1" x14ac:dyDescent="0.25">
      <c r="B351" s="478"/>
      <c r="C351" s="479"/>
      <c r="E351" s="480"/>
      <c r="G351" s="65"/>
    </row>
    <row r="352" spans="2:7" ht="14.25" customHeight="1" x14ac:dyDescent="0.25">
      <c r="B352" s="478"/>
      <c r="C352" s="479"/>
      <c r="E352" s="480"/>
      <c r="G352" s="65"/>
    </row>
    <row r="353" spans="2:7" ht="14.25" customHeight="1" x14ac:dyDescent="0.25">
      <c r="B353" s="478"/>
      <c r="C353" s="479"/>
      <c r="E353" s="480"/>
      <c r="G353" s="65"/>
    </row>
    <row r="354" spans="2:7" ht="14.25" customHeight="1" x14ac:dyDescent="0.25">
      <c r="B354" s="478"/>
      <c r="C354" s="479"/>
      <c r="E354" s="480"/>
      <c r="G354" s="65"/>
    </row>
    <row r="355" spans="2:7" ht="14.25" customHeight="1" x14ac:dyDescent="0.25">
      <c r="B355" s="478"/>
      <c r="C355" s="479"/>
      <c r="E355" s="480"/>
      <c r="G355" s="65"/>
    </row>
    <row r="356" spans="2:7" ht="14.25" customHeight="1" x14ac:dyDescent="0.25">
      <c r="B356" s="478"/>
      <c r="C356" s="479"/>
      <c r="E356" s="480"/>
      <c r="G356" s="65"/>
    </row>
    <row r="357" spans="2:7" ht="14.25" customHeight="1" x14ac:dyDescent="0.25">
      <c r="B357" s="478"/>
      <c r="C357" s="479"/>
      <c r="E357" s="480"/>
      <c r="G357" s="65"/>
    </row>
    <row r="358" spans="2:7" ht="14.25" customHeight="1" x14ac:dyDescent="0.25">
      <c r="B358" s="478"/>
      <c r="C358" s="479"/>
      <c r="E358" s="480"/>
      <c r="G358" s="65"/>
    </row>
    <row r="359" spans="2:7" ht="14.25" customHeight="1" x14ac:dyDescent="0.25">
      <c r="B359" s="478"/>
      <c r="C359" s="479"/>
      <c r="E359" s="480"/>
      <c r="G359" s="65"/>
    </row>
    <row r="360" spans="2:7" ht="14.25" customHeight="1" x14ac:dyDescent="0.25">
      <c r="B360" s="478"/>
      <c r="C360" s="479"/>
      <c r="E360" s="480"/>
      <c r="G360" s="65"/>
    </row>
    <row r="361" spans="2:7" ht="14.25" customHeight="1" x14ac:dyDescent="0.25">
      <c r="B361" s="478"/>
      <c r="C361" s="479"/>
      <c r="E361" s="480"/>
      <c r="G361" s="65"/>
    </row>
    <row r="362" spans="2:7" ht="14.25" customHeight="1" x14ac:dyDescent="0.25">
      <c r="B362" s="478"/>
      <c r="C362" s="479"/>
      <c r="E362" s="480"/>
      <c r="G362" s="65"/>
    </row>
    <row r="363" spans="2:7" ht="14.25" customHeight="1" x14ac:dyDescent="0.25">
      <c r="B363" s="478"/>
      <c r="C363" s="479"/>
      <c r="E363" s="480"/>
      <c r="G363" s="65"/>
    </row>
    <row r="364" spans="2:7" ht="14.25" customHeight="1" x14ac:dyDescent="0.25">
      <c r="B364" s="478"/>
      <c r="C364" s="479"/>
      <c r="E364" s="480"/>
      <c r="G364" s="65"/>
    </row>
    <row r="365" spans="2:7" ht="14.25" customHeight="1" x14ac:dyDescent="0.25">
      <c r="B365" s="478"/>
      <c r="C365" s="479"/>
      <c r="E365" s="480"/>
      <c r="G365" s="65"/>
    </row>
    <row r="366" spans="2:7" ht="14.25" customHeight="1" x14ac:dyDescent="0.25">
      <c r="B366" s="478"/>
      <c r="C366" s="479"/>
      <c r="E366" s="480"/>
      <c r="G366" s="65"/>
    </row>
    <row r="367" spans="2:7" ht="14.25" customHeight="1" x14ac:dyDescent="0.25">
      <c r="B367" s="478"/>
      <c r="C367" s="479"/>
      <c r="E367" s="480"/>
      <c r="G367" s="65"/>
    </row>
    <row r="368" spans="2:7" ht="14.25" customHeight="1" x14ac:dyDescent="0.25">
      <c r="B368" s="478"/>
      <c r="C368" s="479"/>
      <c r="E368" s="480"/>
      <c r="G368" s="65"/>
    </row>
    <row r="369" spans="2:7" ht="14.25" customHeight="1" x14ac:dyDescent="0.25">
      <c r="B369" s="478"/>
      <c r="C369" s="479"/>
      <c r="E369" s="480"/>
      <c r="G369" s="65"/>
    </row>
    <row r="370" spans="2:7" ht="14.25" customHeight="1" x14ac:dyDescent="0.25">
      <c r="B370" s="478"/>
      <c r="C370" s="479"/>
      <c r="E370" s="480"/>
      <c r="G370" s="65"/>
    </row>
    <row r="371" spans="2:7" ht="14.25" customHeight="1" x14ac:dyDescent="0.25">
      <c r="B371" s="478"/>
      <c r="C371" s="479"/>
      <c r="E371" s="480"/>
      <c r="G371" s="65"/>
    </row>
    <row r="372" spans="2:7" ht="14.25" customHeight="1" x14ac:dyDescent="0.25">
      <c r="B372" s="478"/>
      <c r="C372" s="479"/>
      <c r="E372" s="480"/>
      <c r="G372" s="65"/>
    </row>
    <row r="373" spans="2:7" ht="14.25" customHeight="1" x14ac:dyDescent="0.25">
      <c r="B373" s="478"/>
      <c r="C373" s="479"/>
      <c r="E373" s="480"/>
      <c r="G373" s="65"/>
    </row>
    <row r="374" spans="2:7" ht="14.25" customHeight="1" x14ac:dyDescent="0.25">
      <c r="B374" s="478"/>
      <c r="C374" s="479"/>
      <c r="E374" s="480"/>
      <c r="G374" s="65"/>
    </row>
    <row r="375" spans="2:7" ht="14.25" customHeight="1" x14ac:dyDescent="0.25">
      <c r="B375" s="478"/>
      <c r="C375" s="479"/>
      <c r="E375" s="480"/>
      <c r="G375" s="65"/>
    </row>
    <row r="376" spans="2:7" ht="14.25" customHeight="1" x14ac:dyDescent="0.25">
      <c r="B376" s="478"/>
      <c r="C376" s="479"/>
      <c r="E376" s="480"/>
      <c r="G376" s="65"/>
    </row>
    <row r="377" spans="2:7" ht="14.25" customHeight="1" x14ac:dyDescent="0.25">
      <c r="B377" s="478"/>
      <c r="C377" s="479"/>
      <c r="E377" s="480"/>
      <c r="G377" s="65"/>
    </row>
    <row r="378" spans="2:7" ht="14.25" customHeight="1" x14ac:dyDescent="0.25">
      <c r="B378" s="478"/>
      <c r="C378" s="479"/>
      <c r="E378" s="480"/>
      <c r="G378" s="65"/>
    </row>
    <row r="379" spans="2:7" ht="14.25" customHeight="1" x14ac:dyDescent="0.25">
      <c r="B379" s="478"/>
      <c r="C379" s="479"/>
      <c r="E379" s="480"/>
      <c r="G379" s="65"/>
    </row>
    <row r="380" spans="2:7" ht="14.25" customHeight="1" x14ac:dyDescent="0.25">
      <c r="B380" s="478"/>
      <c r="C380" s="479"/>
      <c r="E380" s="480"/>
      <c r="G380" s="65"/>
    </row>
    <row r="381" spans="2:7" ht="14.25" customHeight="1" x14ac:dyDescent="0.25">
      <c r="B381" s="478"/>
      <c r="C381" s="479"/>
      <c r="E381" s="480"/>
      <c r="G381" s="65"/>
    </row>
    <row r="382" spans="2:7" ht="14.25" customHeight="1" x14ac:dyDescent="0.25">
      <c r="B382" s="478"/>
      <c r="C382" s="479"/>
      <c r="E382" s="480"/>
      <c r="G382" s="65"/>
    </row>
    <row r="383" spans="2:7" ht="14.25" customHeight="1" x14ac:dyDescent="0.25">
      <c r="B383" s="478"/>
      <c r="C383" s="479"/>
      <c r="E383" s="480"/>
      <c r="G383" s="65"/>
    </row>
    <row r="384" spans="2:7" ht="14.25" customHeight="1" x14ac:dyDescent="0.25">
      <c r="B384" s="478"/>
      <c r="C384" s="479"/>
      <c r="E384" s="480"/>
      <c r="G384" s="65"/>
    </row>
    <row r="385" spans="2:7" ht="14.25" customHeight="1" x14ac:dyDescent="0.25">
      <c r="B385" s="478"/>
      <c r="C385" s="479"/>
      <c r="E385" s="480"/>
      <c r="G385" s="65"/>
    </row>
    <row r="386" spans="2:7" ht="14.25" customHeight="1" x14ac:dyDescent="0.25">
      <c r="B386" s="478"/>
      <c r="C386" s="479"/>
      <c r="E386" s="480"/>
      <c r="G386" s="65"/>
    </row>
    <row r="387" spans="2:7" ht="14.25" customHeight="1" x14ac:dyDescent="0.25">
      <c r="B387" s="478"/>
      <c r="C387" s="479"/>
      <c r="E387" s="480"/>
      <c r="G387" s="65"/>
    </row>
    <row r="388" spans="2:7" ht="14.25" customHeight="1" x14ac:dyDescent="0.25">
      <c r="B388" s="478"/>
      <c r="C388" s="479"/>
      <c r="E388" s="480"/>
      <c r="G388" s="65"/>
    </row>
    <row r="389" spans="2:7" ht="14.25" customHeight="1" x14ac:dyDescent="0.25">
      <c r="B389" s="478"/>
      <c r="C389" s="479"/>
      <c r="E389" s="480"/>
      <c r="G389" s="65"/>
    </row>
    <row r="390" spans="2:7" ht="14.25" customHeight="1" x14ac:dyDescent="0.25">
      <c r="B390" s="478"/>
      <c r="C390" s="479"/>
      <c r="E390" s="480"/>
      <c r="G390" s="65"/>
    </row>
    <row r="391" spans="2:7" ht="14.25" customHeight="1" x14ac:dyDescent="0.25">
      <c r="B391" s="478"/>
      <c r="C391" s="479"/>
      <c r="E391" s="480"/>
      <c r="G391" s="65"/>
    </row>
    <row r="392" spans="2:7" ht="14.25" customHeight="1" x14ac:dyDescent="0.25">
      <c r="B392" s="478"/>
      <c r="C392" s="479"/>
      <c r="E392" s="480"/>
      <c r="G392" s="65"/>
    </row>
    <row r="393" spans="2:7" ht="14.25" customHeight="1" x14ac:dyDescent="0.25">
      <c r="B393" s="478"/>
      <c r="C393" s="479"/>
      <c r="E393" s="480"/>
      <c r="G393" s="65"/>
    </row>
    <row r="394" spans="2:7" ht="14.25" customHeight="1" x14ac:dyDescent="0.25">
      <c r="B394" s="478"/>
      <c r="C394" s="479"/>
      <c r="E394" s="480"/>
      <c r="G394" s="65"/>
    </row>
    <row r="395" spans="2:7" ht="14.25" customHeight="1" x14ac:dyDescent="0.25">
      <c r="B395" s="478"/>
      <c r="C395" s="479"/>
      <c r="E395" s="480"/>
      <c r="G395" s="65"/>
    </row>
    <row r="396" spans="2:7" ht="14.25" customHeight="1" x14ac:dyDescent="0.25">
      <c r="B396" s="478"/>
      <c r="C396" s="479"/>
      <c r="E396" s="480"/>
      <c r="G396" s="65"/>
    </row>
    <row r="397" spans="2:7" ht="14.25" customHeight="1" x14ac:dyDescent="0.25">
      <c r="B397" s="478"/>
      <c r="C397" s="479"/>
      <c r="E397" s="480"/>
      <c r="G397" s="65"/>
    </row>
    <row r="398" spans="2:7" ht="14.25" customHeight="1" x14ac:dyDescent="0.25">
      <c r="B398" s="478"/>
      <c r="C398" s="479"/>
      <c r="E398" s="480"/>
      <c r="G398" s="65"/>
    </row>
    <row r="399" spans="2:7" ht="14.25" customHeight="1" x14ac:dyDescent="0.25">
      <c r="B399" s="478"/>
      <c r="C399" s="479"/>
      <c r="E399" s="480"/>
      <c r="G399" s="65"/>
    </row>
    <row r="400" spans="2:7" ht="14.25" customHeight="1" x14ac:dyDescent="0.25">
      <c r="B400" s="478"/>
      <c r="C400" s="479"/>
      <c r="E400" s="480"/>
      <c r="G400" s="65"/>
    </row>
    <row r="401" spans="2:7" ht="14.25" customHeight="1" x14ac:dyDescent="0.25">
      <c r="B401" s="478"/>
      <c r="C401" s="479"/>
      <c r="E401" s="480"/>
      <c r="G401" s="65"/>
    </row>
    <row r="402" spans="2:7" ht="14.25" customHeight="1" x14ac:dyDescent="0.25">
      <c r="B402" s="478"/>
      <c r="C402" s="479"/>
      <c r="E402" s="480"/>
      <c r="G402" s="65"/>
    </row>
    <row r="403" spans="2:7" ht="14.25" customHeight="1" x14ac:dyDescent="0.25">
      <c r="B403" s="478"/>
      <c r="C403" s="479"/>
      <c r="E403" s="480"/>
      <c r="G403" s="65"/>
    </row>
    <row r="404" spans="2:7" ht="14.25" customHeight="1" x14ac:dyDescent="0.25">
      <c r="B404" s="478"/>
      <c r="C404" s="479"/>
      <c r="E404" s="480"/>
      <c r="G404" s="65"/>
    </row>
    <row r="405" spans="2:7" ht="14.25" customHeight="1" x14ac:dyDescent="0.25">
      <c r="B405" s="478"/>
      <c r="C405" s="479"/>
      <c r="E405" s="480"/>
      <c r="G405" s="65"/>
    </row>
    <row r="406" spans="2:7" ht="14.25" customHeight="1" x14ac:dyDescent="0.25">
      <c r="B406" s="478"/>
      <c r="C406" s="479"/>
      <c r="E406" s="480"/>
      <c r="G406" s="65"/>
    </row>
    <row r="407" spans="2:7" ht="14.25" customHeight="1" x14ac:dyDescent="0.25">
      <c r="B407" s="478"/>
      <c r="C407" s="479"/>
      <c r="E407" s="480"/>
      <c r="G407" s="65"/>
    </row>
    <row r="408" spans="2:7" ht="14.25" customHeight="1" x14ac:dyDescent="0.25">
      <c r="B408" s="478"/>
      <c r="C408" s="479"/>
      <c r="E408" s="480"/>
      <c r="G408" s="65"/>
    </row>
    <row r="409" spans="2:7" ht="14.25" customHeight="1" x14ac:dyDescent="0.25">
      <c r="B409" s="478"/>
      <c r="C409" s="479"/>
      <c r="E409" s="480"/>
      <c r="G409" s="65"/>
    </row>
    <row r="410" spans="2:7" ht="14.25" customHeight="1" x14ac:dyDescent="0.25">
      <c r="B410" s="478"/>
      <c r="C410" s="479"/>
      <c r="E410" s="480"/>
      <c r="G410" s="65"/>
    </row>
    <row r="411" spans="2:7" ht="14.25" customHeight="1" x14ac:dyDescent="0.25">
      <c r="B411" s="478"/>
      <c r="C411" s="479"/>
      <c r="E411" s="480"/>
      <c r="G411" s="65"/>
    </row>
    <row r="412" spans="2:7" ht="14.25" customHeight="1" x14ac:dyDescent="0.25">
      <c r="B412" s="478"/>
      <c r="C412" s="479"/>
      <c r="E412" s="480"/>
      <c r="G412" s="65"/>
    </row>
    <row r="413" spans="2:7" ht="14.25" customHeight="1" x14ac:dyDescent="0.25">
      <c r="B413" s="478"/>
      <c r="C413" s="479"/>
      <c r="E413" s="480"/>
      <c r="G413" s="65"/>
    </row>
    <row r="414" spans="2:7" ht="14.25" customHeight="1" x14ac:dyDescent="0.25">
      <c r="B414" s="478"/>
      <c r="C414" s="479"/>
      <c r="E414" s="480"/>
      <c r="G414" s="65"/>
    </row>
    <row r="415" spans="2:7" ht="14.25" customHeight="1" x14ac:dyDescent="0.25">
      <c r="B415" s="478"/>
      <c r="C415" s="479"/>
      <c r="E415" s="480"/>
      <c r="G415" s="65"/>
    </row>
    <row r="416" spans="2:7" ht="14.25" customHeight="1" x14ac:dyDescent="0.25">
      <c r="B416" s="478"/>
      <c r="C416" s="479"/>
      <c r="E416" s="480"/>
      <c r="G416" s="65"/>
    </row>
    <row r="417" spans="2:7" ht="14.25" customHeight="1" x14ac:dyDescent="0.25">
      <c r="B417" s="478"/>
      <c r="C417" s="479"/>
      <c r="E417" s="480"/>
      <c r="G417" s="65"/>
    </row>
    <row r="418" spans="2:7" ht="14.25" customHeight="1" x14ac:dyDescent="0.25">
      <c r="B418" s="478"/>
      <c r="C418" s="479"/>
      <c r="E418" s="480"/>
      <c r="G418" s="65"/>
    </row>
    <row r="419" spans="2:7" ht="14.25" customHeight="1" x14ac:dyDescent="0.25">
      <c r="B419" s="478"/>
      <c r="C419" s="479"/>
      <c r="E419" s="480"/>
      <c r="G419" s="65"/>
    </row>
    <row r="420" spans="2:7" ht="14.25" customHeight="1" x14ac:dyDescent="0.25">
      <c r="B420" s="478"/>
      <c r="C420" s="479"/>
      <c r="E420" s="480"/>
      <c r="G420" s="65"/>
    </row>
    <row r="421" spans="2:7" ht="14.25" customHeight="1" x14ac:dyDescent="0.25">
      <c r="B421" s="478"/>
      <c r="C421" s="479"/>
      <c r="E421" s="480"/>
      <c r="G421" s="65"/>
    </row>
    <row r="422" spans="2:7" ht="14.25" customHeight="1" x14ac:dyDescent="0.25">
      <c r="B422" s="478"/>
      <c r="C422" s="479"/>
      <c r="E422" s="480"/>
      <c r="G422" s="65"/>
    </row>
    <row r="423" spans="2:7" ht="14.25" customHeight="1" x14ac:dyDescent="0.25">
      <c r="B423" s="478"/>
      <c r="C423" s="479"/>
      <c r="E423" s="480"/>
      <c r="G423" s="65"/>
    </row>
    <row r="424" spans="2:7" ht="14.25" customHeight="1" x14ac:dyDescent="0.25">
      <c r="B424" s="478"/>
      <c r="C424" s="479"/>
      <c r="E424" s="480"/>
      <c r="G424" s="65"/>
    </row>
    <row r="425" spans="2:7" ht="14.25" customHeight="1" x14ac:dyDescent="0.25">
      <c r="B425" s="478"/>
      <c r="C425" s="479"/>
      <c r="E425" s="480"/>
      <c r="G425" s="65"/>
    </row>
    <row r="426" spans="2:7" ht="14.25" customHeight="1" x14ac:dyDescent="0.25">
      <c r="B426" s="478"/>
      <c r="C426" s="479"/>
      <c r="E426" s="480"/>
      <c r="G426" s="65"/>
    </row>
    <row r="427" spans="2:7" ht="14.25" customHeight="1" x14ac:dyDescent="0.25">
      <c r="B427" s="478"/>
      <c r="C427" s="479"/>
      <c r="E427" s="480"/>
      <c r="G427" s="65"/>
    </row>
    <row r="428" spans="2:7" ht="14.25" customHeight="1" x14ac:dyDescent="0.25">
      <c r="B428" s="478"/>
      <c r="C428" s="479"/>
      <c r="E428" s="480"/>
      <c r="G428" s="65"/>
    </row>
    <row r="429" spans="2:7" ht="14.25" customHeight="1" x14ac:dyDescent="0.25">
      <c r="B429" s="478"/>
      <c r="C429" s="479"/>
      <c r="E429" s="480"/>
      <c r="G429" s="65"/>
    </row>
    <row r="430" spans="2:7" ht="14.25" customHeight="1" x14ac:dyDescent="0.25">
      <c r="B430" s="478"/>
      <c r="C430" s="479"/>
      <c r="E430" s="480"/>
      <c r="G430" s="65"/>
    </row>
    <row r="431" spans="2:7" ht="14.25" customHeight="1" x14ac:dyDescent="0.25">
      <c r="B431" s="478"/>
      <c r="C431" s="479"/>
      <c r="E431" s="480"/>
      <c r="G431" s="65"/>
    </row>
    <row r="432" spans="2:7" ht="14.25" customHeight="1" x14ac:dyDescent="0.25">
      <c r="B432" s="478"/>
      <c r="C432" s="479"/>
      <c r="E432" s="480"/>
      <c r="G432" s="65"/>
    </row>
    <row r="433" spans="2:7" ht="14.25" customHeight="1" x14ac:dyDescent="0.25">
      <c r="B433" s="478"/>
      <c r="C433" s="479"/>
      <c r="E433" s="480"/>
      <c r="G433" s="65"/>
    </row>
    <row r="434" spans="2:7" ht="14.25" customHeight="1" x14ac:dyDescent="0.25">
      <c r="B434" s="478"/>
      <c r="C434" s="479"/>
      <c r="E434" s="480"/>
      <c r="G434" s="65"/>
    </row>
    <row r="435" spans="2:7" ht="14.25" customHeight="1" x14ac:dyDescent="0.25">
      <c r="B435" s="478"/>
      <c r="C435" s="479"/>
      <c r="E435" s="480"/>
      <c r="G435" s="65"/>
    </row>
    <row r="436" spans="2:7" ht="14.25" customHeight="1" x14ac:dyDescent="0.25">
      <c r="B436" s="478"/>
      <c r="C436" s="479"/>
      <c r="E436" s="480"/>
      <c r="G436" s="65"/>
    </row>
    <row r="437" spans="2:7" ht="14.25" customHeight="1" x14ac:dyDescent="0.25">
      <c r="B437" s="478"/>
      <c r="C437" s="479"/>
      <c r="E437" s="480"/>
      <c r="G437" s="65"/>
    </row>
    <row r="438" spans="2:7" ht="14.25" customHeight="1" x14ac:dyDescent="0.25">
      <c r="B438" s="478"/>
      <c r="C438" s="479"/>
      <c r="E438" s="480"/>
      <c r="G438" s="65"/>
    </row>
    <row r="439" spans="2:7" ht="14.25" customHeight="1" x14ac:dyDescent="0.25">
      <c r="B439" s="478"/>
      <c r="C439" s="479"/>
      <c r="E439" s="480"/>
      <c r="G439" s="65"/>
    </row>
    <row r="440" spans="2:7" ht="14.25" customHeight="1" x14ac:dyDescent="0.25">
      <c r="B440" s="478"/>
      <c r="C440" s="479"/>
      <c r="E440" s="480"/>
      <c r="G440" s="65"/>
    </row>
    <row r="441" spans="2:7" ht="14.25" customHeight="1" x14ac:dyDescent="0.25">
      <c r="B441" s="478"/>
      <c r="C441" s="479"/>
      <c r="E441" s="480"/>
      <c r="G441" s="65"/>
    </row>
    <row r="442" spans="2:7" ht="14.25" customHeight="1" x14ac:dyDescent="0.25">
      <c r="B442" s="478"/>
      <c r="C442" s="479"/>
      <c r="E442" s="480"/>
      <c r="G442" s="65"/>
    </row>
    <row r="443" spans="2:7" ht="14.25" customHeight="1" x14ac:dyDescent="0.25">
      <c r="B443" s="478"/>
      <c r="C443" s="479"/>
      <c r="E443" s="480"/>
      <c r="G443" s="65"/>
    </row>
    <row r="444" spans="2:7" ht="14.25" customHeight="1" x14ac:dyDescent="0.25">
      <c r="B444" s="478"/>
      <c r="C444" s="479"/>
      <c r="E444" s="480"/>
      <c r="G444" s="65"/>
    </row>
    <row r="445" spans="2:7" ht="14.25" customHeight="1" x14ac:dyDescent="0.25">
      <c r="B445" s="478"/>
      <c r="C445" s="479"/>
      <c r="E445" s="480"/>
      <c r="G445" s="65"/>
    </row>
    <row r="446" spans="2:7" ht="14.25" customHeight="1" x14ac:dyDescent="0.25">
      <c r="B446" s="478"/>
      <c r="C446" s="479"/>
      <c r="E446" s="480"/>
      <c r="G446" s="65"/>
    </row>
    <row r="447" spans="2:7" ht="14.25" customHeight="1" x14ac:dyDescent="0.25">
      <c r="B447" s="478"/>
      <c r="C447" s="479"/>
      <c r="E447" s="480"/>
      <c r="G447" s="65"/>
    </row>
    <row r="448" spans="2:7" ht="14.25" customHeight="1" x14ac:dyDescent="0.25">
      <c r="B448" s="478"/>
      <c r="C448" s="479"/>
      <c r="E448" s="480"/>
      <c r="G448" s="65"/>
    </row>
    <row r="449" spans="2:7" ht="14.25" customHeight="1" x14ac:dyDescent="0.25">
      <c r="B449" s="478"/>
      <c r="C449" s="479"/>
      <c r="E449" s="480"/>
      <c r="G449" s="65"/>
    </row>
    <row r="450" spans="2:7" ht="14.25" customHeight="1" x14ac:dyDescent="0.25">
      <c r="B450" s="478"/>
      <c r="C450" s="479"/>
      <c r="E450" s="480"/>
      <c r="G450" s="65"/>
    </row>
    <row r="451" spans="2:7" ht="14.25" customHeight="1" x14ac:dyDescent="0.25">
      <c r="B451" s="478"/>
      <c r="C451" s="479"/>
      <c r="E451" s="480"/>
      <c r="G451" s="65"/>
    </row>
    <row r="452" spans="2:7" ht="14.25" customHeight="1" x14ac:dyDescent="0.25">
      <c r="B452" s="478"/>
      <c r="C452" s="479"/>
      <c r="E452" s="480"/>
      <c r="G452" s="65"/>
    </row>
    <row r="453" spans="2:7" ht="14.25" customHeight="1" x14ac:dyDescent="0.25">
      <c r="B453" s="478"/>
      <c r="C453" s="479"/>
      <c r="E453" s="480"/>
      <c r="G453" s="65"/>
    </row>
    <row r="454" spans="2:7" ht="14.25" customHeight="1" x14ac:dyDescent="0.25">
      <c r="B454" s="478"/>
      <c r="C454" s="479"/>
      <c r="E454" s="480"/>
      <c r="G454" s="65"/>
    </row>
    <row r="455" spans="2:7" ht="14.25" customHeight="1" x14ac:dyDescent="0.25">
      <c r="B455" s="478"/>
      <c r="C455" s="479"/>
      <c r="E455" s="480"/>
      <c r="G455" s="65"/>
    </row>
    <row r="456" spans="2:7" ht="14.25" customHeight="1" x14ac:dyDescent="0.25">
      <c r="B456" s="478"/>
      <c r="C456" s="479"/>
      <c r="E456" s="480"/>
      <c r="G456" s="65"/>
    </row>
    <row r="457" spans="2:7" ht="14.25" customHeight="1" x14ac:dyDescent="0.25">
      <c r="B457" s="478"/>
      <c r="C457" s="479"/>
      <c r="E457" s="480"/>
      <c r="G457" s="65"/>
    </row>
    <row r="458" spans="2:7" ht="14.25" customHeight="1" x14ac:dyDescent="0.25">
      <c r="B458" s="478"/>
      <c r="C458" s="479"/>
      <c r="E458" s="480"/>
      <c r="G458" s="65"/>
    </row>
    <row r="459" spans="2:7" ht="14.25" customHeight="1" x14ac:dyDescent="0.25">
      <c r="B459" s="478"/>
      <c r="C459" s="479"/>
      <c r="E459" s="480"/>
      <c r="G459" s="65"/>
    </row>
    <row r="460" spans="2:7" ht="14.25" customHeight="1" x14ac:dyDescent="0.25">
      <c r="B460" s="478"/>
      <c r="C460" s="479"/>
      <c r="E460" s="480"/>
      <c r="G460" s="65"/>
    </row>
    <row r="461" spans="2:7" ht="14.25" customHeight="1" x14ac:dyDescent="0.25">
      <c r="B461" s="478"/>
      <c r="C461" s="479"/>
      <c r="E461" s="480"/>
      <c r="G461" s="65"/>
    </row>
    <row r="462" spans="2:7" ht="14.25" customHeight="1" x14ac:dyDescent="0.25">
      <c r="B462" s="478"/>
      <c r="C462" s="479"/>
      <c r="E462" s="480"/>
      <c r="G462" s="65"/>
    </row>
    <row r="463" spans="2:7" ht="14.25" customHeight="1" x14ac:dyDescent="0.25">
      <c r="B463" s="478"/>
      <c r="C463" s="479"/>
      <c r="E463" s="480"/>
      <c r="G463" s="65"/>
    </row>
    <row r="464" spans="2:7" ht="14.25" customHeight="1" x14ac:dyDescent="0.25">
      <c r="B464" s="478"/>
      <c r="C464" s="479"/>
      <c r="E464" s="480"/>
      <c r="G464" s="65"/>
    </row>
    <row r="465" spans="2:7" ht="14.25" customHeight="1" x14ac:dyDescent="0.25">
      <c r="B465" s="478"/>
      <c r="C465" s="479"/>
      <c r="E465" s="480"/>
      <c r="G465" s="65"/>
    </row>
    <row r="466" spans="2:7" ht="14.25" customHeight="1" x14ac:dyDescent="0.25">
      <c r="B466" s="478"/>
      <c r="C466" s="479"/>
      <c r="E466" s="480"/>
      <c r="G466" s="65"/>
    </row>
    <row r="467" spans="2:7" ht="14.25" customHeight="1" x14ac:dyDescent="0.25">
      <c r="B467" s="478"/>
      <c r="C467" s="479"/>
      <c r="E467" s="480"/>
      <c r="G467" s="65"/>
    </row>
    <row r="468" spans="2:7" ht="14.25" customHeight="1" x14ac:dyDescent="0.25">
      <c r="B468" s="478"/>
      <c r="C468" s="479"/>
      <c r="E468" s="480"/>
      <c r="G468" s="65"/>
    </row>
    <row r="469" spans="2:7" ht="14.25" customHeight="1" x14ac:dyDescent="0.25">
      <c r="B469" s="478"/>
      <c r="C469" s="479"/>
      <c r="E469" s="480"/>
      <c r="G469" s="65"/>
    </row>
    <row r="470" spans="2:7" ht="14.25" customHeight="1" x14ac:dyDescent="0.25">
      <c r="B470" s="478"/>
      <c r="C470" s="479"/>
      <c r="E470" s="480"/>
      <c r="G470" s="65"/>
    </row>
    <row r="471" spans="2:7" ht="14.25" customHeight="1" x14ac:dyDescent="0.25">
      <c r="B471" s="478"/>
      <c r="C471" s="479"/>
      <c r="E471" s="480"/>
      <c r="G471" s="65"/>
    </row>
    <row r="472" spans="2:7" ht="14.25" customHeight="1" x14ac:dyDescent="0.25">
      <c r="B472" s="478"/>
      <c r="C472" s="479"/>
      <c r="E472" s="480"/>
      <c r="G472" s="65"/>
    </row>
    <row r="473" spans="2:7" ht="14.25" customHeight="1" x14ac:dyDescent="0.25">
      <c r="B473" s="478"/>
      <c r="C473" s="479"/>
      <c r="E473" s="480"/>
      <c r="G473" s="65"/>
    </row>
    <row r="474" spans="2:7" ht="14.25" customHeight="1" x14ac:dyDescent="0.25">
      <c r="B474" s="478"/>
      <c r="C474" s="479"/>
      <c r="E474" s="480"/>
      <c r="G474" s="65"/>
    </row>
    <row r="475" spans="2:7" ht="14.25" customHeight="1" x14ac:dyDescent="0.25">
      <c r="B475" s="478"/>
      <c r="C475" s="479"/>
      <c r="E475" s="480"/>
      <c r="G475" s="65"/>
    </row>
    <row r="476" spans="2:7" ht="14.25" customHeight="1" x14ac:dyDescent="0.25">
      <c r="B476" s="478"/>
      <c r="C476" s="479"/>
      <c r="E476" s="480"/>
      <c r="G476" s="65"/>
    </row>
    <row r="477" spans="2:7" ht="14.25" customHeight="1" x14ac:dyDescent="0.25">
      <c r="B477" s="478"/>
      <c r="C477" s="479"/>
      <c r="E477" s="480"/>
      <c r="G477" s="65"/>
    </row>
    <row r="478" spans="2:7" ht="14.25" customHeight="1" x14ac:dyDescent="0.25">
      <c r="B478" s="478"/>
      <c r="C478" s="479"/>
      <c r="E478" s="480"/>
      <c r="G478" s="65"/>
    </row>
    <row r="479" spans="2:7" ht="14.25" customHeight="1" x14ac:dyDescent="0.25">
      <c r="B479" s="478"/>
      <c r="C479" s="479"/>
      <c r="E479" s="480"/>
      <c r="G479" s="65"/>
    </row>
    <row r="480" spans="2:7" ht="14.25" customHeight="1" x14ac:dyDescent="0.25">
      <c r="B480" s="478"/>
      <c r="C480" s="479"/>
      <c r="E480" s="480"/>
      <c r="G480" s="65"/>
    </row>
    <row r="481" spans="2:7" ht="14.25" customHeight="1" x14ac:dyDescent="0.25">
      <c r="B481" s="478"/>
      <c r="C481" s="479"/>
      <c r="E481" s="480"/>
      <c r="G481" s="65"/>
    </row>
    <row r="482" spans="2:7" ht="14.25" customHeight="1" x14ac:dyDescent="0.25">
      <c r="B482" s="478"/>
      <c r="C482" s="479"/>
      <c r="E482" s="480"/>
      <c r="G482" s="65"/>
    </row>
    <row r="483" spans="2:7" ht="14.25" customHeight="1" x14ac:dyDescent="0.25">
      <c r="B483" s="478"/>
      <c r="C483" s="479"/>
      <c r="E483" s="480"/>
      <c r="G483" s="65"/>
    </row>
    <row r="484" spans="2:7" ht="14.25" customHeight="1" x14ac:dyDescent="0.25">
      <c r="B484" s="478"/>
      <c r="C484" s="479"/>
      <c r="E484" s="480"/>
      <c r="G484" s="65"/>
    </row>
    <row r="485" spans="2:7" ht="14.25" customHeight="1" x14ac:dyDescent="0.25">
      <c r="B485" s="478"/>
      <c r="C485" s="479"/>
      <c r="E485" s="480"/>
      <c r="G485" s="65"/>
    </row>
    <row r="486" spans="2:7" ht="14.25" customHeight="1" x14ac:dyDescent="0.25">
      <c r="B486" s="478"/>
      <c r="C486" s="479"/>
      <c r="E486" s="480"/>
      <c r="G486" s="65"/>
    </row>
    <row r="487" spans="2:7" ht="14.25" customHeight="1" x14ac:dyDescent="0.25">
      <c r="B487" s="478"/>
      <c r="C487" s="479"/>
      <c r="E487" s="480"/>
      <c r="G487" s="65"/>
    </row>
    <row r="488" spans="2:7" ht="14.25" customHeight="1" x14ac:dyDescent="0.25">
      <c r="B488" s="478"/>
      <c r="C488" s="479"/>
      <c r="E488" s="480"/>
      <c r="G488" s="65"/>
    </row>
    <row r="489" spans="2:7" ht="14.25" customHeight="1" x14ac:dyDescent="0.25">
      <c r="B489" s="478"/>
      <c r="C489" s="479"/>
      <c r="E489" s="480"/>
      <c r="G489" s="65"/>
    </row>
    <row r="490" spans="2:7" ht="14.25" customHeight="1" x14ac:dyDescent="0.25">
      <c r="B490" s="478"/>
      <c r="C490" s="479"/>
      <c r="E490" s="480"/>
      <c r="G490" s="65"/>
    </row>
    <row r="491" spans="2:7" ht="14.25" customHeight="1" x14ac:dyDescent="0.25">
      <c r="B491" s="478"/>
      <c r="C491" s="479"/>
      <c r="E491" s="480"/>
      <c r="G491" s="65"/>
    </row>
    <row r="492" spans="2:7" ht="14.25" customHeight="1" x14ac:dyDescent="0.25">
      <c r="B492" s="478"/>
      <c r="C492" s="479"/>
      <c r="E492" s="480"/>
      <c r="G492" s="65"/>
    </row>
    <row r="493" spans="2:7" ht="14.25" customHeight="1" x14ac:dyDescent="0.25">
      <c r="B493" s="478"/>
      <c r="C493" s="479"/>
      <c r="E493" s="480"/>
      <c r="G493" s="65"/>
    </row>
    <row r="494" spans="2:7" ht="14.25" customHeight="1" x14ac:dyDescent="0.25">
      <c r="B494" s="478"/>
      <c r="C494" s="479"/>
      <c r="E494" s="480"/>
      <c r="G494" s="65"/>
    </row>
    <row r="495" spans="2:7" ht="14.25" customHeight="1" x14ac:dyDescent="0.25">
      <c r="B495" s="478"/>
      <c r="C495" s="479"/>
      <c r="E495" s="480"/>
      <c r="G495" s="65"/>
    </row>
    <row r="496" spans="2:7" ht="14.25" customHeight="1" x14ac:dyDescent="0.25">
      <c r="B496" s="478"/>
      <c r="C496" s="479"/>
      <c r="E496" s="480"/>
      <c r="G496" s="65"/>
    </row>
    <row r="497" spans="2:7" ht="14.25" customHeight="1" x14ac:dyDescent="0.25">
      <c r="B497" s="478"/>
      <c r="C497" s="479"/>
      <c r="E497" s="480"/>
      <c r="G497" s="65"/>
    </row>
    <row r="498" spans="2:7" ht="14.25" customHeight="1" x14ac:dyDescent="0.25">
      <c r="B498" s="478"/>
      <c r="C498" s="479"/>
      <c r="E498" s="480"/>
      <c r="G498" s="65"/>
    </row>
    <row r="499" spans="2:7" ht="14.25" customHeight="1" x14ac:dyDescent="0.25">
      <c r="B499" s="478"/>
      <c r="C499" s="479"/>
      <c r="E499" s="480"/>
      <c r="G499" s="65"/>
    </row>
    <row r="500" spans="2:7" ht="14.25" customHeight="1" x14ac:dyDescent="0.25">
      <c r="B500" s="478"/>
      <c r="C500" s="479"/>
      <c r="E500" s="480"/>
      <c r="G500" s="65"/>
    </row>
    <row r="501" spans="2:7" ht="14.25" customHeight="1" x14ac:dyDescent="0.25">
      <c r="B501" s="478"/>
      <c r="C501" s="479"/>
      <c r="E501" s="480"/>
      <c r="G501" s="65"/>
    </row>
    <row r="502" spans="2:7" ht="14.25" customHeight="1" x14ac:dyDescent="0.25">
      <c r="B502" s="478"/>
      <c r="C502" s="479"/>
      <c r="E502" s="480"/>
      <c r="G502" s="65"/>
    </row>
    <row r="503" spans="2:7" ht="14.25" customHeight="1" x14ac:dyDescent="0.25">
      <c r="B503" s="478"/>
      <c r="C503" s="479"/>
      <c r="E503" s="480"/>
      <c r="G503" s="65"/>
    </row>
    <row r="504" spans="2:7" ht="14.25" customHeight="1" x14ac:dyDescent="0.25">
      <c r="B504" s="478"/>
      <c r="C504" s="479"/>
      <c r="E504" s="480"/>
      <c r="G504" s="65"/>
    </row>
    <row r="505" spans="2:7" ht="14.25" customHeight="1" x14ac:dyDescent="0.25">
      <c r="B505" s="478"/>
      <c r="C505" s="479"/>
      <c r="E505" s="480"/>
      <c r="G505" s="65"/>
    </row>
    <row r="506" spans="2:7" ht="14.25" customHeight="1" x14ac:dyDescent="0.25">
      <c r="B506" s="478"/>
      <c r="C506" s="479"/>
      <c r="E506" s="480"/>
      <c r="G506" s="65"/>
    </row>
    <row r="507" spans="2:7" ht="14.25" customHeight="1" x14ac:dyDescent="0.25">
      <c r="B507" s="478"/>
      <c r="C507" s="479"/>
      <c r="E507" s="480"/>
      <c r="G507" s="65"/>
    </row>
    <row r="508" spans="2:7" ht="14.25" customHeight="1" x14ac:dyDescent="0.25">
      <c r="B508" s="478"/>
      <c r="C508" s="479"/>
      <c r="E508" s="480"/>
      <c r="G508" s="65"/>
    </row>
    <row r="509" spans="2:7" ht="14.25" customHeight="1" x14ac:dyDescent="0.25">
      <c r="B509" s="478"/>
      <c r="C509" s="479"/>
      <c r="E509" s="480"/>
      <c r="G509" s="65"/>
    </row>
    <row r="510" spans="2:7" ht="14.25" customHeight="1" x14ac:dyDescent="0.25">
      <c r="B510" s="478"/>
      <c r="C510" s="479"/>
      <c r="E510" s="480"/>
      <c r="G510" s="65"/>
    </row>
    <row r="511" spans="2:7" ht="14.25" customHeight="1" x14ac:dyDescent="0.25">
      <c r="B511" s="478"/>
      <c r="C511" s="479"/>
      <c r="E511" s="480"/>
      <c r="G511" s="65"/>
    </row>
    <row r="512" spans="2:7" ht="14.25" customHeight="1" x14ac:dyDescent="0.25">
      <c r="B512" s="478"/>
      <c r="C512" s="479"/>
      <c r="E512" s="480"/>
      <c r="G512" s="65"/>
    </row>
    <row r="513" spans="2:7" ht="14.25" customHeight="1" x14ac:dyDescent="0.25">
      <c r="B513" s="478"/>
      <c r="C513" s="479"/>
      <c r="E513" s="480"/>
      <c r="G513" s="65"/>
    </row>
    <row r="514" spans="2:7" ht="14.25" customHeight="1" x14ac:dyDescent="0.25">
      <c r="B514" s="478"/>
      <c r="C514" s="479"/>
      <c r="E514" s="480"/>
      <c r="G514" s="65"/>
    </row>
    <row r="515" spans="2:7" ht="14.25" customHeight="1" x14ac:dyDescent="0.25">
      <c r="B515" s="478"/>
      <c r="C515" s="479"/>
      <c r="E515" s="480"/>
      <c r="G515" s="65"/>
    </row>
    <row r="516" spans="2:7" ht="14.25" customHeight="1" x14ac:dyDescent="0.25">
      <c r="B516" s="478"/>
      <c r="C516" s="479"/>
      <c r="E516" s="480"/>
      <c r="G516" s="65"/>
    </row>
    <row r="517" spans="2:7" ht="14.25" customHeight="1" x14ac:dyDescent="0.25">
      <c r="B517" s="478"/>
      <c r="C517" s="479"/>
      <c r="E517" s="480"/>
      <c r="G517" s="65"/>
    </row>
    <row r="518" spans="2:7" ht="14.25" customHeight="1" x14ac:dyDescent="0.25">
      <c r="B518" s="478"/>
      <c r="C518" s="479"/>
      <c r="E518" s="480"/>
      <c r="G518" s="65"/>
    </row>
    <row r="519" spans="2:7" ht="14.25" customHeight="1" x14ac:dyDescent="0.25">
      <c r="B519" s="478"/>
      <c r="C519" s="479"/>
      <c r="E519" s="480"/>
      <c r="G519" s="65"/>
    </row>
    <row r="520" spans="2:7" ht="14.25" customHeight="1" x14ac:dyDescent="0.25">
      <c r="B520" s="478"/>
      <c r="C520" s="479"/>
      <c r="E520" s="480"/>
      <c r="G520" s="65"/>
    </row>
    <row r="521" spans="2:7" ht="14.25" customHeight="1" x14ac:dyDescent="0.25">
      <c r="B521" s="478"/>
      <c r="C521" s="479"/>
      <c r="E521" s="480"/>
      <c r="G521" s="65"/>
    </row>
    <row r="522" spans="2:7" ht="14.25" customHeight="1" x14ac:dyDescent="0.25">
      <c r="B522" s="478"/>
      <c r="C522" s="479"/>
      <c r="E522" s="480"/>
      <c r="G522" s="65"/>
    </row>
    <row r="523" spans="2:7" ht="14.25" customHeight="1" x14ac:dyDescent="0.25">
      <c r="B523" s="478"/>
      <c r="C523" s="479"/>
      <c r="E523" s="480"/>
      <c r="G523" s="65"/>
    </row>
    <row r="524" spans="2:7" ht="14.25" customHeight="1" x14ac:dyDescent="0.25">
      <c r="B524" s="478"/>
      <c r="C524" s="479"/>
      <c r="E524" s="480"/>
      <c r="G524" s="65"/>
    </row>
    <row r="525" spans="2:7" ht="14.25" customHeight="1" x14ac:dyDescent="0.25">
      <c r="B525" s="478"/>
      <c r="C525" s="479"/>
      <c r="E525" s="480"/>
      <c r="G525" s="65"/>
    </row>
    <row r="526" spans="2:7" ht="14.25" customHeight="1" x14ac:dyDescent="0.25">
      <c r="B526" s="478"/>
      <c r="C526" s="479"/>
      <c r="E526" s="480"/>
      <c r="G526" s="65"/>
    </row>
    <row r="527" spans="2:7" ht="14.25" customHeight="1" x14ac:dyDescent="0.25">
      <c r="B527" s="478"/>
      <c r="C527" s="479"/>
      <c r="E527" s="480"/>
      <c r="G527" s="65"/>
    </row>
    <row r="528" spans="2:7" ht="14.25" customHeight="1" x14ac:dyDescent="0.25">
      <c r="B528" s="478"/>
      <c r="C528" s="479"/>
      <c r="E528" s="480"/>
      <c r="G528" s="65"/>
    </row>
    <row r="529" spans="2:7" ht="14.25" customHeight="1" x14ac:dyDescent="0.25">
      <c r="B529" s="478"/>
      <c r="C529" s="479"/>
      <c r="E529" s="480"/>
      <c r="G529" s="65"/>
    </row>
    <row r="530" spans="2:7" ht="14.25" customHeight="1" x14ac:dyDescent="0.25">
      <c r="B530" s="478"/>
      <c r="C530" s="479"/>
      <c r="E530" s="480"/>
      <c r="G530" s="65"/>
    </row>
    <row r="531" spans="2:7" ht="14.25" customHeight="1" x14ac:dyDescent="0.25">
      <c r="B531" s="478"/>
      <c r="C531" s="479"/>
      <c r="E531" s="480"/>
      <c r="G531" s="65"/>
    </row>
    <row r="532" spans="2:7" ht="14.25" customHeight="1" x14ac:dyDescent="0.25">
      <c r="B532" s="478"/>
      <c r="C532" s="479"/>
      <c r="E532" s="480"/>
      <c r="G532" s="65"/>
    </row>
    <row r="533" spans="2:7" ht="14.25" customHeight="1" x14ac:dyDescent="0.25">
      <c r="B533" s="478"/>
      <c r="C533" s="479"/>
      <c r="E533" s="480"/>
      <c r="G533" s="65"/>
    </row>
    <row r="534" spans="2:7" ht="14.25" customHeight="1" x14ac:dyDescent="0.25">
      <c r="B534" s="478"/>
      <c r="C534" s="479"/>
      <c r="E534" s="480"/>
      <c r="G534" s="65"/>
    </row>
    <row r="535" spans="2:7" ht="14.25" customHeight="1" x14ac:dyDescent="0.25">
      <c r="B535" s="478"/>
      <c r="C535" s="479"/>
      <c r="E535" s="480"/>
      <c r="G535" s="65"/>
    </row>
    <row r="536" spans="2:7" ht="14.25" customHeight="1" x14ac:dyDescent="0.25">
      <c r="B536" s="478"/>
      <c r="C536" s="479"/>
      <c r="E536" s="480"/>
      <c r="G536" s="65"/>
    </row>
    <row r="537" spans="2:7" ht="14.25" customHeight="1" x14ac:dyDescent="0.25">
      <c r="B537" s="478"/>
      <c r="C537" s="479"/>
      <c r="E537" s="480"/>
      <c r="G537" s="65"/>
    </row>
    <row r="538" spans="2:7" ht="14.25" customHeight="1" x14ac:dyDescent="0.25">
      <c r="B538" s="478"/>
      <c r="C538" s="479"/>
      <c r="E538" s="480"/>
      <c r="G538" s="65"/>
    </row>
    <row r="539" spans="2:7" ht="14.25" customHeight="1" x14ac:dyDescent="0.25">
      <c r="B539" s="478"/>
      <c r="C539" s="479"/>
      <c r="E539" s="480"/>
      <c r="G539" s="65"/>
    </row>
    <row r="540" spans="2:7" ht="14.25" customHeight="1" x14ac:dyDescent="0.25">
      <c r="B540" s="478"/>
      <c r="C540" s="479"/>
      <c r="E540" s="480"/>
      <c r="G540" s="65"/>
    </row>
    <row r="541" spans="2:7" ht="14.25" customHeight="1" x14ac:dyDescent="0.25">
      <c r="B541" s="478"/>
      <c r="C541" s="479"/>
      <c r="E541" s="480"/>
      <c r="G541" s="65"/>
    </row>
    <row r="542" spans="2:7" ht="14.25" customHeight="1" x14ac:dyDescent="0.25">
      <c r="B542" s="478"/>
      <c r="C542" s="479"/>
      <c r="E542" s="480"/>
      <c r="G542" s="65"/>
    </row>
    <row r="543" spans="2:7" ht="14.25" customHeight="1" x14ac:dyDescent="0.25">
      <c r="B543" s="478"/>
      <c r="C543" s="479"/>
      <c r="E543" s="480"/>
      <c r="G543" s="65"/>
    </row>
    <row r="544" spans="2:7" ht="14.25" customHeight="1" x14ac:dyDescent="0.25">
      <c r="B544" s="478"/>
      <c r="C544" s="479"/>
      <c r="E544" s="480"/>
      <c r="G544" s="65"/>
    </row>
    <row r="545" spans="2:7" ht="14.25" customHeight="1" x14ac:dyDescent="0.25">
      <c r="B545" s="478"/>
      <c r="C545" s="479"/>
      <c r="E545" s="480"/>
      <c r="G545" s="65"/>
    </row>
    <row r="546" spans="2:7" ht="14.25" customHeight="1" x14ac:dyDescent="0.25">
      <c r="B546" s="478"/>
      <c r="C546" s="479"/>
      <c r="E546" s="480"/>
      <c r="G546" s="65"/>
    </row>
    <row r="547" spans="2:7" ht="14.25" customHeight="1" x14ac:dyDescent="0.25">
      <c r="B547" s="478"/>
      <c r="C547" s="479"/>
      <c r="E547" s="480"/>
      <c r="G547" s="65"/>
    </row>
    <row r="548" spans="2:7" ht="14.25" customHeight="1" x14ac:dyDescent="0.25">
      <c r="B548" s="478"/>
      <c r="C548" s="479"/>
      <c r="E548" s="480"/>
      <c r="G548" s="65"/>
    </row>
    <row r="549" spans="2:7" ht="14.25" customHeight="1" x14ac:dyDescent="0.25">
      <c r="B549" s="478"/>
      <c r="C549" s="479"/>
      <c r="E549" s="480"/>
      <c r="G549" s="65"/>
    </row>
    <row r="550" spans="2:7" ht="14.25" customHeight="1" x14ac:dyDescent="0.25">
      <c r="B550" s="478"/>
      <c r="C550" s="479"/>
      <c r="E550" s="480"/>
      <c r="G550" s="65"/>
    </row>
    <row r="551" spans="2:7" ht="14.25" customHeight="1" x14ac:dyDescent="0.25">
      <c r="B551" s="478"/>
      <c r="C551" s="479"/>
      <c r="E551" s="480"/>
      <c r="G551" s="65"/>
    </row>
    <row r="552" spans="2:7" ht="14.25" customHeight="1" x14ac:dyDescent="0.25">
      <c r="B552" s="478"/>
      <c r="C552" s="479"/>
      <c r="E552" s="480"/>
      <c r="G552" s="65"/>
    </row>
    <row r="553" spans="2:7" ht="14.25" customHeight="1" x14ac:dyDescent="0.25">
      <c r="B553" s="478"/>
      <c r="C553" s="479"/>
      <c r="E553" s="480"/>
      <c r="G553" s="65"/>
    </row>
    <row r="554" spans="2:7" ht="14.25" customHeight="1" x14ac:dyDescent="0.25">
      <c r="B554" s="478"/>
      <c r="C554" s="479"/>
      <c r="E554" s="480"/>
      <c r="G554" s="65"/>
    </row>
    <row r="555" spans="2:7" ht="14.25" customHeight="1" x14ac:dyDescent="0.25">
      <c r="B555" s="478"/>
      <c r="C555" s="479"/>
      <c r="E555" s="480"/>
      <c r="G555" s="65"/>
    </row>
    <row r="556" spans="2:7" ht="14.25" customHeight="1" x14ac:dyDescent="0.25">
      <c r="B556" s="478"/>
      <c r="C556" s="479"/>
      <c r="E556" s="480"/>
      <c r="G556" s="65"/>
    </row>
    <row r="557" spans="2:7" ht="14.25" customHeight="1" x14ac:dyDescent="0.25">
      <c r="B557" s="478"/>
      <c r="C557" s="479"/>
      <c r="E557" s="480"/>
      <c r="G557" s="65"/>
    </row>
    <row r="558" spans="2:7" ht="14.25" customHeight="1" x14ac:dyDescent="0.25">
      <c r="B558" s="478"/>
      <c r="C558" s="479"/>
      <c r="E558" s="480"/>
      <c r="G558" s="65"/>
    </row>
    <row r="559" spans="2:7" ht="14.25" customHeight="1" x14ac:dyDescent="0.25">
      <c r="B559" s="478"/>
      <c r="C559" s="479"/>
      <c r="E559" s="480"/>
      <c r="G559" s="65"/>
    </row>
    <row r="560" spans="2:7" ht="14.25" customHeight="1" x14ac:dyDescent="0.25">
      <c r="B560" s="478"/>
      <c r="C560" s="479"/>
      <c r="E560" s="480"/>
      <c r="G560" s="65"/>
    </row>
    <row r="561" spans="2:7" ht="14.25" customHeight="1" x14ac:dyDescent="0.25">
      <c r="B561" s="478"/>
      <c r="C561" s="479"/>
      <c r="E561" s="480"/>
      <c r="G561" s="65"/>
    </row>
    <row r="562" spans="2:7" ht="14.25" customHeight="1" x14ac:dyDescent="0.25">
      <c r="B562" s="478"/>
      <c r="C562" s="479"/>
      <c r="E562" s="480"/>
      <c r="G562" s="65"/>
    </row>
    <row r="563" spans="2:7" ht="14.25" customHeight="1" x14ac:dyDescent="0.25">
      <c r="B563" s="478"/>
      <c r="C563" s="479"/>
      <c r="E563" s="480"/>
      <c r="G563" s="65"/>
    </row>
    <row r="564" spans="2:7" ht="14.25" customHeight="1" x14ac:dyDescent="0.25">
      <c r="B564" s="478"/>
      <c r="C564" s="479"/>
      <c r="E564" s="480"/>
      <c r="G564" s="65"/>
    </row>
    <row r="565" spans="2:7" ht="14.25" customHeight="1" x14ac:dyDescent="0.25">
      <c r="B565" s="478"/>
      <c r="C565" s="479"/>
      <c r="E565" s="480"/>
      <c r="G565" s="65"/>
    </row>
    <row r="566" spans="2:7" ht="14.25" customHeight="1" x14ac:dyDescent="0.25">
      <c r="B566" s="478"/>
      <c r="C566" s="479"/>
      <c r="E566" s="480"/>
      <c r="G566" s="65"/>
    </row>
    <row r="567" spans="2:7" ht="14.25" customHeight="1" x14ac:dyDescent="0.25">
      <c r="B567" s="478"/>
      <c r="C567" s="479"/>
      <c r="E567" s="480"/>
      <c r="G567" s="65"/>
    </row>
    <row r="568" spans="2:7" ht="14.25" customHeight="1" x14ac:dyDescent="0.25">
      <c r="B568" s="478"/>
      <c r="C568" s="479"/>
      <c r="E568" s="480"/>
      <c r="G568" s="65"/>
    </row>
    <row r="569" spans="2:7" ht="14.25" customHeight="1" x14ac:dyDescent="0.25">
      <c r="B569" s="478"/>
      <c r="C569" s="479"/>
      <c r="E569" s="480"/>
      <c r="G569" s="65"/>
    </row>
    <row r="570" spans="2:7" ht="14.25" customHeight="1" x14ac:dyDescent="0.25">
      <c r="B570" s="478"/>
      <c r="C570" s="479"/>
      <c r="E570" s="480"/>
      <c r="G570" s="65"/>
    </row>
    <row r="571" spans="2:7" ht="14.25" customHeight="1" x14ac:dyDescent="0.25">
      <c r="B571" s="478"/>
      <c r="C571" s="479"/>
      <c r="E571" s="480"/>
      <c r="G571" s="65"/>
    </row>
    <row r="572" spans="2:7" ht="14.25" customHeight="1" x14ac:dyDescent="0.25">
      <c r="B572" s="478"/>
      <c r="C572" s="479"/>
      <c r="E572" s="480"/>
      <c r="G572" s="65"/>
    </row>
    <row r="573" spans="2:7" ht="14.25" customHeight="1" x14ac:dyDescent="0.25">
      <c r="B573" s="478"/>
      <c r="C573" s="479"/>
      <c r="E573" s="480"/>
      <c r="G573" s="65"/>
    </row>
    <row r="574" spans="2:7" ht="14.25" customHeight="1" x14ac:dyDescent="0.25">
      <c r="B574" s="478"/>
      <c r="C574" s="479"/>
      <c r="E574" s="480"/>
      <c r="G574" s="65"/>
    </row>
    <row r="575" spans="2:7" ht="14.25" customHeight="1" x14ac:dyDescent="0.25">
      <c r="B575" s="478"/>
      <c r="C575" s="479"/>
      <c r="E575" s="480"/>
      <c r="G575" s="65"/>
    </row>
    <row r="576" spans="2:7" ht="14.25" customHeight="1" x14ac:dyDescent="0.25">
      <c r="B576" s="478"/>
      <c r="C576" s="479"/>
      <c r="E576" s="480"/>
      <c r="G576" s="65"/>
    </row>
    <row r="577" spans="2:7" ht="14.25" customHeight="1" x14ac:dyDescent="0.25">
      <c r="B577" s="478"/>
      <c r="C577" s="479"/>
      <c r="E577" s="480"/>
      <c r="G577" s="65"/>
    </row>
    <row r="578" spans="2:7" ht="14.25" customHeight="1" x14ac:dyDescent="0.25">
      <c r="B578" s="478"/>
      <c r="C578" s="479"/>
      <c r="E578" s="480"/>
      <c r="G578" s="65"/>
    </row>
    <row r="579" spans="2:7" ht="14.25" customHeight="1" x14ac:dyDescent="0.25">
      <c r="B579" s="478"/>
      <c r="C579" s="479"/>
      <c r="E579" s="480"/>
      <c r="G579" s="65"/>
    </row>
    <row r="580" spans="2:7" ht="14.25" customHeight="1" x14ac:dyDescent="0.25">
      <c r="B580" s="478"/>
      <c r="C580" s="479"/>
      <c r="E580" s="480"/>
      <c r="G580" s="65"/>
    </row>
    <row r="581" spans="2:7" ht="14.25" customHeight="1" x14ac:dyDescent="0.25">
      <c r="B581" s="478"/>
      <c r="C581" s="479"/>
      <c r="E581" s="480"/>
      <c r="G581" s="65"/>
    </row>
    <row r="582" spans="2:7" ht="14.25" customHeight="1" x14ac:dyDescent="0.25">
      <c r="B582" s="478"/>
      <c r="C582" s="479"/>
      <c r="E582" s="480"/>
      <c r="G582" s="65"/>
    </row>
    <row r="583" spans="2:7" ht="14.25" customHeight="1" x14ac:dyDescent="0.25">
      <c r="B583" s="478"/>
      <c r="C583" s="479"/>
      <c r="E583" s="480"/>
      <c r="G583" s="65"/>
    </row>
    <row r="584" spans="2:7" ht="14.25" customHeight="1" x14ac:dyDescent="0.25">
      <c r="B584" s="478"/>
      <c r="C584" s="479"/>
      <c r="E584" s="480"/>
      <c r="G584" s="65"/>
    </row>
    <row r="585" spans="2:7" ht="14.25" customHeight="1" x14ac:dyDescent="0.25">
      <c r="B585" s="478"/>
      <c r="C585" s="479"/>
      <c r="E585" s="480"/>
      <c r="G585" s="65"/>
    </row>
    <row r="586" spans="2:7" ht="14.25" customHeight="1" x14ac:dyDescent="0.25">
      <c r="B586" s="478"/>
      <c r="C586" s="479"/>
      <c r="E586" s="480"/>
      <c r="G586" s="65"/>
    </row>
    <row r="587" spans="2:7" ht="14.25" customHeight="1" x14ac:dyDescent="0.25">
      <c r="B587" s="478"/>
      <c r="C587" s="479"/>
      <c r="E587" s="480"/>
      <c r="G587" s="65"/>
    </row>
    <row r="588" spans="2:7" ht="14.25" customHeight="1" x14ac:dyDescent="0.25">
      <c r="B588" s="478"/>
      <c r="C588" s="479"/>
      <c r="E588" s="480"/>
      <c r="G588" s="65"/>
    </row>
    <row r="589" spans="2:7" ht="14.25" customHeight="1" x14ac:dyDescent="0.25">
      <c r="B589" s="478"/>
      <c r="C589" s="479"/>
      <c r="E589" s="480"/>
      <c r="G589" s="65"/>
    </row>
    <row r="590" spans="2:7" ht="14.25" customHeight="1" x14ac:dyDescent="0.25">
      <c r="B590" s="478"/>
      <c r="C590" s="479"/>
      <c r="E590" s="480"/>
      <c r="G590" s="65"/>
    </row>
    <row r="591" spans="2:7" ht="14.25" customHeight="1" x14ac:dyDescent="0.25">
      <c r="B591" s="478"/>
      <c r="C591" s="479"/>
      <c r="E591" s="480"/>
      <c r="G591" s="65"/>
    </row>
    <row r="592" spans="2:7" ht="14.25" customHeight="1" x14ac:dyDescent="0.25">
      <c r="B592" s="478"/>
      <c r="C592" s="479"/>
      <c r="E592" s="480"/>
      <c r="G592" s="65"/>
    </row>
    <row r="593" spans="2:7" ht="14.25" customHeight="1" x14ac:dyDescent="0.25">
      <c r="B593" s="478"/>
      <c r="C593" s="479"/>
      <c r="E593" s="480"/>
      <c r="G593" s="65"/>
    </row>
    <row r="594" spans="2:7" ht="14.25" customHeight="1" x14ac:dyDescent="0.25">
      <c r="B594" s="478"/>
      <c r="C594" s="479"/>
      <c r="E594" s="480"/>
      <c r="G594" s="65"/>
    </row>
    <row r="595" spans="2:7" ht="14.25" customHeight="1" x14ac:dyDescent="0.25">
      <c r="B595" s="478"/>
      <c r="C595" s="479"/>
      <c r="E595" s="480"/>
      <c r="G595" s="65"/>
    </row>
    <row r="596" spans="2:7" ht="14.25" customHeight="1" x14ac:dyDescent="0.25">
      <c r="B596" s="478"/>
      <c r="C596" s="479"/>
      <c r="E596" s="480"/>
      <c r="G596" s="65"/>
    </row>
    <row r="597" spans="2:7" ht="14.25" customHeight="1" x14ac:dyDescent="0.25">
      <c r="B597" s="478"/>
      <c r="C597" s="479"/>
      <c r="E597" s="480"/>
      <c r="G597" s="65"/>
    </row>
    <row r="598" spans="2:7" ht="14.25" customHeight="1" x14ac:dyDescent="0.25">
      <c r="B598" s="478"/>
      <c r="C598" s="479"/>
      <c r="E598" s="480"/>
      <c r="G598" s="65"/>
    </row>
    <row r="599" spans="2:7" ht="14.25" customHeight="1" x14ac:dyDescent="0.25">
      <c r="B599" s="478"/>
      <c r="C599" s="479"/>
      <c r="E599" s="480"/>
      <c r="G599" s="65"/>
    </row>
    <row r="600" spans="2:7" ht="14.25" customHeight="1" x14ac:dyDescent="0.25">
      <c r="B600" s="478"/>
      <c r="C600" s="479"/>
      <c r="E600" s="480"/>
      <c r="G600" s="65"/>
    </row>
    <row r="601" spans="2:7" ht="14.25" customHeight="1" x14ac:dyDescent="0.25">
      <c r="B601" s="478"/>
      <c r="C601" s="479"/>
      <c r="E601" s="480"/>
      <c r="G601" s="65"/>
    </row>
    <row r="602" spans="2:7" ht="14.25" customHeight="1" x14ac:dyDescent="0.25">
      <c r="B602" s="478"/>
      <c r="C602" s="479"/>
      <c r="E602" s="480"/>
      <c r="G602" s="65"/>
    </row>
    <row r="603" spans="2:7" ht="14.25" customHeight="1" x14ac:dyDescent="0.25">
      <c r="B603" s="478"/>
      <c r="C603" s="479"/>
      <c r="E603" s="480"/>
      <c r="G603" s="65"/>
    </row>
    <row r="604" spans="2:7" ht="14.25" customHeight="1" x14ac:dyDescent="0.25">
      <c r="B604" s="478"/>
      <c r="C604" s="479"/>
      <c r="E604" s="480"/>
      <c r="G604" s="65"/>
    </row>
    <row r="605" spans="2:7" ht="14.25" customHeight="1" x14ac:dyDescent="0.25">
      <c r="B605" s="478"/>
      <c r="C605" s="479"/>
      <c r="E605" s="480"/>
      <c r="G605" s="65"/>
    </row>
    <row r="606" spans="2:7" ht="14.25" customHeight="1" x14ac:dyDescent="0.25">
      <c r="B606" s="478"/>
      <c r="C606" s="479"/>
      <c r="E606" s="480"/>
      <c r="G606" s="65"/>
    </row>
    <row r="607" spans="2:7" ht="14.25" customHeight="1" x14ac:dyDescent="0.25">
      <c r="B607" s="478"/>
      <c r="C607" s="479"/>
      <c r="E607" s="480"/>
      <c r="G607" s="65"/>
    </row>
    <row r="608" spans="2:7" ht="14.25" customHeight="1" x14ac:dyDescent="0.25">
      <c r="B608" s="478"/>
      <c r="C608" s="479"/>
      <c r="E608" s="480"/>
      <c r="G608" s="65"/>
    </row>
    <row r="609" spans="2:7" ht="14.25" customHeight="1" x14ac:dyDescent="0.25">
      <c r="B609" s="478"/>
      <c r="C609" s="479"/>
      <c r="E609" s="480"/>
      <c r="G609" s="65"/>
    </row>
    <row r="610" spans="2:7" ht="14.25" customHeight="1" x14ac:dyDescent="0.25">
      <c r="B610" s="478"/>
      <c r="C610" s="479"/>
      <c r="E610" s="480"/>
      <c r="G610" s="65"/>
    </row>
    <row r="611" spans="2:7" ht="14.25" customHeight="1" x14ac:dyDescent="0.25">
      <c r="B611" s="478"/>
      <c r="C611" s="479"/>
      <c r="E611" s="480"/>
      <c r="G611" s="65"/>
    </row>
    <row r="612" spans="2:7" ht="14.25" customHeight="1" x14ac:dyDescent="0.25">
      <c r="B612" s="478"/>
      <c r="C612" s="479"/>
      <c r="E612" s="480"/>
      <c r="G612" s="65"/>
    </row>
    <row r="613" spans="2:7" ht="14.25" customHeight="1" x14ac:dyDescent="0.25">
      <c r="B613" s="478"/>
      <c r="C613" s="479"/>
      <c r="E613" s="480"/>
      <c r="G613" s="65"/>
    </row>
    <row r="614" spans="2:7" ht="14.25" customHeight="1" x14ac:dyDescent="0.25">
      <c r="B614" s="478"/>
      <c r="C614" s="479"/>
      <c r="E614" s="480"/>
      <c r="G614" s="65"/>
    </row>
    <row r="615" spans="2:7" ht="14.25" customHeight="1" x14ac:dyDescent="0.25">
      <c r="B615" s="478"/>
      <c r="C615" s="479"/>
      <c r="E615" s="480"/>
      <c r="G615" s="65"/>
    </row>
    <row r="616" spans="2:7" ht="14.25" customHeight="1" x14ac:dyDescent="0.25">
      <c r="B616" s="478"/>
      <c r="C616" s="479"/>
      <c r="E616" s="480"/>
      <c r="G616" s="65"/>
    </row>
    <row r="617" spans="2:7" ht="14.25" customHeight="1" x14ac:dyDescent="0.25">
      <c r="B617" s="478"/>
      <c r="C617" s="479"/>
      <c r="E617" s="480"/>
      <c r="G617" s="65"/>
    </row>
    <row r="618" spans="2:7" ht="14.25" customHeight="1" x14ac:dyDescent="0.25">
      <c r="B618" s="478"/>
      <c r="C618" s="479"/>
      <c r="E618" s="480"/>
      <c r="G618" s="65"/>
    </row>
    <row r="619" spans="2:7" ht="14.25" customHeight="1" x14ac:dyDescent="0.25">
      <c r="B619" s="478"/>
      <c r="C619" s="479"/>
      <c r="E619" s="480"/>
      <c r="G619" s="65"/>
    </row>
    <row r="620" spans="2:7" ht="14.25" customHeight="1" x14ac:dyDescent="0.25">
      <c r="B620" s="478"/>
      <c r="C620" s="479"/>
      <c r="E620" s="480"/>
      <c r="G620" s="65"/>
    </row>
    <row r="621" spans="2:7" ht="14.25" customHeight="1" x14ac:dyDescent="0.25">
      <c r="B621" s="478"/>
      <c r="C621" s="479"/>
      <c r="E621" s="480"/>
      <c r="G621" s="65"/>
    </row>
    <row r="622" spans="2:7" ht="14.25" customHeight="1" x14ac:dyDescent="0.25">
      <c r="B622" s="478"/>
      <c r="C622" s="479"/>
      <c r="E622" s="480"/>
      <c r="G622" s="65"/>
    </row>
    <row r="623" spans="2:7" ht="14.25" customHeight="1" x14ac:dyDescent="0.25">
      <c r="B623" s="478"/>
      <c r="C623" s="479"/>
      <c r="E623" s="480"/>
      <c r="G623" s="65"/>
    </row>
    <row r="624" spans="2:7" ht="14.25" customHeight="1" x14ac:dyDescent="0.25">
      <c r="B624" s="478"/>
      <c r="C624" s="479"/>
      <c r="E624" s="480"/>
      <c r="G624" s="65"/>
    </row>
    <row r="625" spans="2:7" ht="14.25" customHeight="1" x14ac:dyDescent="0.25">
      <c r="B625" s="478"/>
      <c r="C625" s="479"/>
      <c r="E625" s="480"/>
      <c r="G625" s="65"/>
    </row>
    <row r="626" spans="2:7" ht="14.25" customHeight="1" x14ac:dyDescent="0.25">
      <c r="B626" s="478"/>
      <c r="C626" s="479"/>
      <c r="E626" s="480"/>
      <c r="G626" s="65"/>
    </row>
    <row r="627" spans="2:7" ht="14.25" customHeight="1" x14ac:dyDescent="0.25">
      <c r="B627" s="478"/>
      <c r="C627" s="479"/>
      <c r="E627" s="480"/>
      <c r="G627" s="65"/>
    </row>
    <row r="628" spans="2:7" ht="14.25" customHeight="1" x14ac:dyDescent="0.25">
      <c r="B628" s="478"/>
      <c r="C628" s="479"/>
      <c r="E628" s="480"/>
      <c r="G628" s="65"/>
    </row>
    <row r="629" spans="2:7" ht="14.25" customHeight="1" x14ac:dyDescent="0.25">
      <c r="B629" s="478"/>
      <c r="C629" s="479"/>
      <c r="E629" s="480"/>
      <c r="G629" s="65"/>
    </row>
    <row r="630" spans="2:7" ht="14.25" customHeight="1" x14ac:dyDescent="0.25">
      <c r="B630" s="478"/>
      <c r="C630" s="479"/>
      <c r="E630" s="480"/>
      <c r="G630" s="65"/>
    </row>
    <row r="631" spans="2:7" ht="14.25" customHeight="1" x14ac:dyDescent="0.25">
      <c r="B631" s="478"/>
      <c r="C631" s="479"/>
      <c r="E631" s="480"/>
      <c r="G631" s="65"/>
    </row>
    <row r="632" spans="2:7" ht="14.25" customHeight="1" x14ac:dyDescent="0.25">
      <c r="B632" s="478"/>
      <c r="C632" s="479"/>
      <c r="E632" s="480"/>
      <c r="G632" s="65"/>
    </row>
    <row r="633" spans="2:7" ht="14.25" customHeight="1" x14ac:dyDescent="0.25">
      <c r="B633" s="478"/>
      <c r="C633" s="479"/>
      <c r="E633" s="480"/>
      <c r="G633" s="65"/>
    </row>
    <row r="634" spans="2:7" ht="14.25" customHeight="1" x14ac:dyDescent="0.25">
      <c r="B634" s="478"/>
      <c r="C634" s="479"/>
      <c r="E634" s="480"/>
      <c r="G634" s="65"/>
    </row>
    <row r="635" spans="2:7" ht="14.25" customHeight="1" x14ac:dyDescent="0.25">
      <c r="B635" s="478"/>
      <c r="C635" s="479"/>
      <c r="E635" s="480"/>
      <c r="G635" s="65"/>
    </row>
    <row r="636" spans="2:7" ht="14.25" customHeight="1" x14ac:dyDescent="0.25">
      <c r="B636" s="478"/>
      <c r="C636" s="479"/>
      <c r="E636" s="480"/>
      <c r="G636" s="65"/>
    </row>
    <row r="637" spans="2:7" ht="14.25" customHeight="1" x14ac:dyDescent="0.25">
      <c r="B637" s="478"/>
      <c r="C637" s="479"/>
      <c r="E637" s="480"/>
      <c r="G637" s="65"/>
    </row>
    <row r="638" spans="2:7" ht="14.25" customHeight="1" x14ac:dyDescent="0.25">
      <c r="B638" s="478"/>
      <c r="C638" s="479"/>
      <c r="E638" s="480"/>
      <c r="G638" s="65"/>
    </row>
    <row r="639" spans="2:7" ht="14.25" customHeight="1" x14ac:dyDescent="0.25">
      <c r="B639" s="478"/>
      <c r="C639" s="479"/>
      <c r="E639" s="480"/>
      <c r="G639" s="65"/>
    </row>
    <row r="640" spans="2:7" ht="14.25" customHeight="1" x14ac:dyDescent="0.25">
      <c r="B640" s="478"/>
      <c r="C640" s="479"/>
      <c r="E640" s="480"/>
      <c r="G640" s="65"/>
    </row>
    <row r="641" spans="2:7" ht="14.25" customHeight="1" x14ac:dyDescent="0.25">
      <c r="B641" s="478"/>
      <c r="C641" s="479"/>
      <c r="E641" s="480"/>
      <c r="G641" s="65"/>
    </row>
    <row r="642" spans="2:7" ht="14.25" customHeight="1" x14ac:dyDescent="0.25">
      <c r="B642" s="478"/>
      <c r="C642" s="479"/>
      <c r="E642" s="480"/>
      <c r="G642" s="65"/>
    </row>
    <row r="643" spans="2:7" ht="14.25" customHeight="1" x14ac:dyDescent="0.25">
      <c r="B643" s="478"/>
      <c r="C643" s="479"/>
      <c r="E643" s="480"/>
      <c r="G643" s="65"/>
    </row>
    <row r="644" spans="2:7" ht="14.25" customHeight="1" x14ac:dyDescent="0.25">
      <c r="B644" s="478"/>
      <c r="C644" s="479"/>
      <c r="E644" s="480"/>
      <c r="G644" s="65"/>
    </row>
    <row r="645" spans="2:7" ht="14.25" customHeight="1" x14ac:dyDescent="0.25">
      <c r="B645" s="478"/>
      <c r="C645" s="479"/>
      <c r="E645" s="480"/>
      <c r="G645" s="65"/>
    </row>
    <row r="646" spans="2:7" ht="14.25" customHeight="1" x14ac:dyDescent="0.25">
      <c r="B646" s="478"/>
      <c r="C646" s="479"/>
      <c r="E646" s="480"/>
      <c r="G646" s="65"/>
    </row>
    <row r="647" spans="2:7" ht="14.25" customHeight="1" x14ac:dyDescent="0.25">
      <c r="B647" s="478"/>
      <c r="C647" s="479"/>
      <c r="E647" s="480"/>
      <c r="G647" s="65"/>
    </row>
    <row r="648" spans="2:7" ht="14.25" customHeight="1" x14ac:dyDescent="0.25">
      <c r="B648" s="478"/>
      <c r="C648" s="479"/>
      <c r="E648" s="480"/>
      <c r="G648" s="65"/>
    </row>
    <row r="649" spans="2:7" ht="14.25" customHeight="1" x14ac:dyDescent="0.25">
      <c r="B649" s="478"/>
      <c r="C649" s="479"/>
      <c r="E649" s="480"/>
      <c r="G649" s="65"/>
    </row>
    <row r="650" spans="2:7" ht="14.25" customHeight="1" x14ac:dyDescent="0.25">
      <c r="B650" s="478"/>
      <c r="C650" s="479"/>
      <c r="E650" s="480"/>
      <c r="G650" s="65"/>
    </row>
    <row r="651" spans="2:7" ht="14.25" customHeight="1" x14ac:dyDescent="0.25">
      <c r="B651" s="478"/>
      <c r="C651" s="479"/>
      <c r="E651" s="480"/>
      <c r="G651" s="65"/>
    </row>
    <row r="652" spans="2:7" ht="14.25" customHeight="1" x14ac:dyDescent="0.25">
      <c r="B652" s="478"/>
      <c r="C652" s="479"/>
      <c r="E652" s="480"/>
      <c r="G652" s="65"/>
    </row>
    <row r="653" spans="2:7" ht="14.25" customHeight="1" x14ac:dyDescent="0.25">
      <c r="B653" s="478"/>
      <c r="C653" s="479"/>
      <c r="E653" s="480"/>
      <c r="G653" s="65"/>
    </row>
    <row r="654" spans="2:7" ht="14.25" customHeight="1" x14ac:dyDescent="0.25">
      <c r="B654" s="478"/>
      <c r="C654" s="479"/>
      <c r="E654" s="480"/>
      <c r="G654" s="65"/>
    </row>
    <row r="655" spans="2:7" ht="14.25" customHeight="1" x14ac:dyDescent="0.25">
      <c r="B655" s="478"/>
      <c r="C655" s="479"/>
      <c r="E655" s="480"/>
      <c r="G655" s="65"/>
    </row>
    <row r="656" spans="2:7" ht="14.25" customHeight="1" x14ac:dyDescent="0.25">
      <c r="B656" s="478"/>
      <c r="C656" s="479"/>
      <c r="E656" s="480"/>
      <c r="G656" s="65"/>
    </row>
    <row r="657" spans="2:7" ht="14.25" customHeight="1" x14ac:dyDescent="0.25">
      <c r="B657" s="478"/>
      <c r="C657" s="479"/>
      <c r="E657" s="480"/>
      <c r="G657" s="65"/>
    </row>
    <row r="658" spans="2:7" ht="14.25" customHeight="1" x14ac:dyDescent="0.25">
      <c r="B658" s="478"/>
      <c r="C658" s="479"/>
      <c r="E658" s="480"/>
      <c r="G658" s="65"/>
    </row>
    <row r="659" spans="2:7" ht="14.25" customHeight="1" x14ac:dyDescent="0.25">
      <c r="B659" s="478"/>
      <c r="C659" s="479"/>
      <c r="E659" s="480"/>
      <c r="G659" s="65"/>
    </row>
    <row r="660" spans="2:7" ht="14.25" customHeight="1" x14ac:dyDescent="0.25">
      <c r="B660" s="478"/>
      <c r="C660" s="479"/>
      <c r="E660" s="480"/>
      <c r="G660" s="65"/>
    </row>
    <row r="661" spans="2:7" ht="14.25" customHeight="1" x14ac:dyDescent="0.25">
      <c r="B661" s="478"/>
      <c r="C661" s="479"/>
      <c r="E661" s="480"/>
      <c r="G661" s="65"/>
    </row>
    <row r="662" spans="2:7" ht="14.25" customHeight="1" x14ac:dyDescent="0.25">
      <c r="B662" s="478"/>
      <c r="C662" s="479"/>
      <c r="E662" s="480"/>
      <c r="G662" s="65"/>
    </row>
    <row r="663" spans="2:7" ht="14.25" customHeight="1" x14ac:dyDescent="0.25">
      <c r="B663" s="478"/>
      <c r="C663" s="479"/>
      <c r="E663" s="480"/>
      <c r="G663" s="65"/>
    </row>
    <row r="664" spans="2:7" ht="14.25" customHeight="1" x14ac:dyDescent="0.25">
      <c r="B664" s="478"/>
      <c r="C664" s="479"/>
      <c r="E664" s="480"/>
      <c r="G664" s="65"/>
    </row>
    <row r="665" spans="2:7" ht="14.25" customHeight="1" x14ac:dyDescent="0.25">
      <c r="B665" s="478"/>
      <c r="C665" s="479"/>
      <c r="E665" s="480"/>
      <c r="G665" s="65"/>
    </row>
    <row r="666" spans="2:7" ht="14.25" customHeight="1" x14ac:dyDescent="0.25">
      <c r="B666" s="478"/>
      <c r="C666" s="479"/>
      <c r="E666" s="480"/>
      <c r="G666" s="65"/>
    </row>
    <row r="667" spans="2:7" ht="14.25" customHeight="1" x14ac:dyDescent="0.25">
      <c r="B667" s="478"/>
      <c r="C667" s="479"/>
      <c r="E667" s="480"/>
      <c r="G667" s="65"/>
    </row>
    <row r="668" spans="2:7" ht="14.25" customHeight="1" x14ac:dyDescent="0.25">
      <c r="B668" s="478"/>
      <c r="C668" s="479"/>
      <c r="E668" s="480"/>
      <c r="G668" s="65"/>
    </row>
    <row r="669" spans="2:7" ht="14.25" customHeight="1" x14ac:dyDescent="0.25">
      <c r="B669" s="478"/>
      <c r="C669" s="479"/>
      <c r="E669" s="480"/>
      <c r="G669" s="65"/>
    </row>
    <row r="670" spans="2:7" ht="14.25" customHeight="1" x14ac:dyDescent="0.25">
      <c r="B670" s="478"/>
      <c r="C670" s="479"/>
      <c r="E670" s="480"/>
      <c r="G670" s="65"/>
    </row>
    <row r="671" spans="2:7" ht="14.25" customHeight="1" x14ac:dyDescent="0.25">
      <c r="B671" s="478"/>
      <c r="C671" s="479"/>
      <c r="E671" s="480"/>
      <c r="G671" s="65"/>
    </row>
    <row r="672" spans="2:7" ht="14.25" customHeight="1" x14ac:dyDescent="0.25">
      <c r="B672" s="478"/>
      <c r="C672" s="479"/>
      <c r="E672" s="480"/>
      <c r="G672" s="65"/>
    </row>
    <row r="673" spans="2:7" ht="14.25" customHeight="1" x14ac:dyDescent="0.25">
      <c r="B673" s="478"/>
      <c r="C673" s="479"/>
      <c r="E673" s="480"/>
      <c r="G673" s="65"/>
    </row>
    <row r="674" spans="2:7" ht="14.25" customHeight="1" x14ac:dyDescent="0.25">
      <c r="B674" s="478"/>
      <c r="C674" s="479"/>
      <c r="E674" s="480"/>
      <c r="G674" s="65"/>
    </row>
    <row r="675" spans="2:7" ht="14.25" customHeight="1" x14ac:dyDescent="0.25">
      <c r="B675" s="478"/>
      <c r="C675" s="479"/>
      <c r="E675" s="480"/>
      <c r="G675" s="65"/>
    </row>
    <row r="676" spans="2:7" ht="14.25" customHeight="1" x14ac:dyDescent="0.25">
      <c r="B676" s="478"/>
      <c r="C676" s="479"/>
      <c r="E676" s="480"/>
      <c r="G676" s="65"/>
    </row>
    <row r="677" spans="2:7" ht="14.25" customHeight="1" x14ac:dyDescent="0.25">
      <c r="B677" s="478"/>
      <c r="C677" s="479"/>
      <c r="E677" s="480"/>
      <c r="G677" s="65"/>
    </row>
    <row r="678" spans="2:7" ht="14.25" customHeight="1" x14ac:dyDescent="0.25">
      <c r="B678" s="478"/>
      <c r="C678" s="479"/>
      <c r="E678" s="480"/>
      <c r="G678" s="65"/>
    </row>
    <row r="679" spans="2:7" ht="14.25" customHeight="1" x14ac:dyDescent="0.25">
      <c r="B679" s="478"/>
      <c r="C679" s="479"/>
      <c r="E679" s="480"/>
      <c r="G679" s="65"/>
    </row>
    <row r="680" spans="2:7" ht="14.25" customHeight="1" x14ac:dyDescent="0.25">
      <c r="B680" s="478"/>
      <c r="C680" s="479"/>
      <c r="E680" s="480"/>
      <c r="G680" s="65"/>
    </row>
    <row r="681" spans="2:7" ht="14.25" customHeight="1" x14ac:dyDescent="0.25">
      <c r="B681" s="478"/>
      <c r="C681" s="479"/>
      <c r="E681" s="480"/>
      <c r="G681" s="65"/>
    </row>
    <row r="682" spans="2:7" ht="14.25" customHeight="1" x14ac:dyDescent="0.25">
      <c r="B682" s="478"/>
      <c r="C682" s="479"/>
      <c r="E682" s="480"/>
      <c r="G682" s="65"/>
    </row>
    <row r="683" spans="2:7" ht="14.25" customHeight="1" x14ac:dyDescent="0.25">
      <c r="B683" s="478"/>
      <c r="C683" s="479"/>
      <c r="E683" s="480"/>
      <c r="G683" s="65"/>
    </row>
    <row r="684" spans="2:7" ht="14.25" customHeight="1" x14ac:dyDescent="0.25">
      <c r="B684" s="478"/>
      <c r="C684" s="479"/>
      <c r="E684" s="480"/>
      <c r="G684" s="65"/>
    </row>
    <row r="685" spans="2:7" ht="14.25" customHeight="1" x14ac:dyDescent="0.25">
      <c r="B685" s="478"/>
      <c r="C685" s="479"/>
      <c r="E685" s="480"/>
      <c r="G685" s="65"/>
    </row>
    <row r="686" spans="2:7" ht="14.25" customHeight="1" x14ac:dyDescent="0.25">
      <c r="B686" s="478"/>
      <c r="C686" s="479"/>
      <c r="E686" s="480"/>
      <c r="G686" s="65"/>
    </row>
    <row r="687" spans="2:7" ht="14.25" customHeight="1" x14ac:dyDescent="0.25">
      <c r="B687" s="478"/>
      <c r="C687" s="479"/>
      <c r="E687" s="480"/>
      <c r="G687" s="65"/>
    </row>
    <row r="688" spans="2:7" ht="14.25" customHeight="1" x14ac:dyDescent="0.25">
      <c r="B688" s="478"/>
      <c r="C688" s="479"/>
      <c r="E688" s="480"/>
      <c r="G688" s="65"/>
    </row>
    <row r="689" spans="2:7" ht="14.25" customHeight="1" x14ac:dyDescent="0.25">
      <c r="B689" s="478"/>
      <c r="C689" s="479"/>
      <c r="E689" s="480"/>
      <c r="G689" s="65"/>
    </row>
    <row r="690" spans="2:7" ht="14.25" customHeight="1" x14ac:dyDescent="0.25">
      <c r="B690" s="478"/>
      <c r="C690" s="479"/>
      <c r="E690" s="480"/>
      <c r="G690" s="65"/>
    </row>
    <row r="691" spans="2:7" ht="14.25" customHeight="1" x14ac:dyDescent="0.25">
      <c r="B691" s="478"/>
      <c r="C691" s="479"/>
      <c r="E691" s="480"/>
      <c r="G691" s="65"/>
    </row>
    <row r="692" spans="2:7" ht="14.25" customHeight="1" x14ac:dyDescent="0.25">
      <c r="B692" s="478"/>
      <c r="C692" s="479"/>
      <c r="E692" s="480"/>
      <c r="G692" s="65"/>
    </row>
    <row r="693" spans="2:7" ht="14.25" customHeight="1" x14ac:dyDescent="0.25">
      <c r="B693" s="478"/>
      <c r="C693" s="479"/>
      <c r="E693" s="480"/>
      <c r="G693" s="65"/>
    </row>
    <row r="694" spans="2:7" ht="14.25" customHeight="1" x14ac:dyDescent="0.25">
      <c r="B694" s="478"/>
      <c r="C694" s="479"/>
      <c r="E694" s="480"/>
      <c r="G694" s="65"/>
    </row>
    <row r="695" spans="2:7" ht="14.25" customHeight="1" x14ac:dyDescent="0.25">
      <c r="B695" s="478"/>
      <c r="C695" s="479"/>
      <c r="E695" s="480"/>
      <c r="G695" s="65"/>
    </row>
    <row r="696" spans="2:7" ht="14.25" customHeight="1" x14ac:dyDescent="0.25">
      <c r="B696" s="478"/>
      <c r="C696" s="479"/>
      <c r="E696" s="480"/>
      <c r="G696" s="65"/>
    </row>
    <row r="697" spans="2:7" ht="14.25" customHeight="1" x14ac:dyDescent="0.25">
      <c r="B697" s="478"/>
      <c r="C697" s="479"/>
      <c r="E697" s="480"/>
      <c r="G697" s="65"/>
    </row>
    <row r="698" spans="2:7" ht="14.25" customHeight="1" x14ac:dyDescent="0.25">
      <c r="B698" s="478"/>
      <c r="C698" s="479"/>
      <c r="E698" s="480"/>
      <c r="G698" s="65"/>
    </row>
    <row r="699" spans="2:7" ht="14.25" customHeight="1" x14ac:dyDescent="0.25">
      <c r="B699" s="478"/>
      <c r="C699" s="479"/>
      <c r="E699" s="480"/>
      <c r="G699" s="65"/>
    </row>
    <row r="700" spans="2:7" ht="14.25" customHeight="1" x14ac:dyDescent="0.25">
      <c r="B700" s="478"/>
      <c r="C700" s="479"/>
      <c r="E700" s="480"/>
      <c r="G700" s="65"/>
    </row>
    <row r="701" spans="2:7" ht="14.25" customHeight="1" x14ac:dyDescent="0.25">
      <c r="B701" s="478"/>
      <c r="C701" s="479"/>
      <c r="E701" s="480"/>
      <c r="G701" s="65"/>
    </row>
    <row r="702" spans="2:7" ht="14.25" customHeight="1" x14ac:dyDescent="0.25">
      <c r="B702" s="478"/>
      <c r="C702" s="479"/>
      <c r="E702" s="480"/>
      <c r="G702" s="65"/>
    </row>
    <row r="703" spans="2:7" ht="14.25" customHeight="1" x14ac:dyDescent="0.25">
      <c r="B703" s="478"/>
      <c r="C703" s="479"/>
      <c r="E703" s="480"/>
      <c r="G703" s="65"/>
    </row>
    <row r="704" spans="2:7" ht="14.25" customHeight="1" x14ac:dyDescent="0.25">
      <c r="B704" s="478"/>
      <c r="C704" s="479"/>
      <c r="E704" s="480"/>
      <c r="G704" s="65"/>
    </row>
    <row r="705" spans="2:7" ht="14.25" customHeight="1" x14ac:dyDescent="0.25">
      <c r="B705" s="478"/>
      <c r="C705" s="479"/>
      <c r="E705" s="480"/>
      <c r="G705" s="65"/>
    </row>
    <row r="706" spans="2:7" ht="14.25" customHeight="1" x14ac:dyDescent="0.25">
      <c r="B706" s="478"/>
      <c r="C706" s="479"/>
      <c r="E706" s="480"/>
      <c r="G706" s="65"/>
    </row>
    <row r="707" spans="2:7" ht="14.25" customHeight="1" x14ac:dyDescent="0.25">
      <c r="B707" s="478"/>
      <c r="C707" s="479"/>
      <c r="E707" s="480"/>
      <c r="G707" s="65"/>
    </row>
    <row r="708" spans="2:7" ht="14.25" customHeight="1" x14ac:dyDescent="0.25">
      <c r="B708" s="478"/>
      <c r="C708" s="479"/>
      <c r="E708" s="480"/>
      <c r="G708" s="65"/>
    </row>
    <row r="709" spans="2:7" ht="14.25" customHeight="1" x14ac:dyDescent="0.25">
      <c r="B709" s="478"/>
      <c r="C709" s="479"/>
      <c r="E709" s="480"/>
      <c r="G709" s="65"/>
    </row>
    <row r="710" spans="2:7" ht="14.25" customHeight="1" x14ac:dyDescent="0.25">
      <c r="B710" s="478"/>
      <c r="C710" s="479"/>
      <c r="E710" s="480"/>
      <c r="G710" s="65"/>
    </row>
    <row r="711" spans="2:7" ht="14.25" customHeight="1" x14ac:dyDescent="0.25">
      <c r="B711" s="478"/>
      <c r="C711" s="479"/>
      <c r="E711" s="480"/>
      <c r="G711" s="65"/>
    </row>
    <row r="712" spans="2:7" ht="14.25" customHeight="1" x14ac:dyDescent="0.25">
      <c r="B712" s="478"/>
      <c r="C712" s="479"/>
      <c r="E712" s="480"/>
      <c r="G712" s="65"/>
    </row>
    <row r="713" spans="2:7" ht="14.25" customHeight="1" x14ac:dyDescent="0.25">
      <c r="B713" s="478"/>
      <c r="C713" s="479"/>
      <c r="E713" s="480"/>
      <c r="G713" s="65"/>
    </row>
    <row r="714" spans="2:7" ht="14.25" customHeight="1" x14ac:dyDescent="0.25">
      <c r="B714" s="478"/>
      <c r="C714" s="479"/>
      <c r="E714" s="480"/>
      <c r="G714" s="65"/>
    </row>
    <row r="715" spans="2:7" ht="14.25" customHeight="1" x14ac:dyDescent="0.25">
      <c r="B715" s="478"/>
      <c r="C715" s="479"/>
      <c r="E715" s="480"/>
      <c r="G715" s="65"/>
    </row>
    <row r="716" spans="2:7" ht="14.25" customHeight="1" x14ac:dyDescent="0.25">
      <c r="B716" s="478"/>
      <c r="C716" s="479"/>
      <c r="E716" s="480"/>
      <c r="G716" s="65"/>
    </row>
    <row r="717" spans="2:7" ht="14.25" customHeight="1" x14ac:dyDescent="0.25">
      <c r="B717" s="478"/>
      <c r="C717" s="479"/>
      <c r="E717" s="480"/>
      <c r="G717" s="65"/>
    </row>
    <row r="718" spans="2:7" ht="14.25" customHeight="1" x14ac:dyDescent="0.25">
      <c r="B718" s="478"/>
      <c r="C718" s="479"/>
      <c r="E718" s="480"/>
      <c r="G718" s="65"/>
    </row>
    <row r="719" spans="2:7" ht="14.25" customHeight="1" x14ac:dyDescent="0.25">
      <c r="B719" s="478"/>
      <c r="C719" s="479"/>
      <c r="E719" s="480"/>
      <c r="G719" s="65"/>
    </row>
    <row r="720" spans="2:7" ht="14.25" customHeight="1" x14ac:dyDescent="0.25">
      <c r="B720" s="478"/>
      <c r="C720" s="479"/>
      <c r="E720" s="480"/>
      <c r="G720" s="65"/>
    </row>
    <row r="721" spans="2:7" ht="14.25" customHeight="1" x14ac:dyDescent="0.25">
      <c r="B721" s="478"/>
      <c r="C721" s="479"/>
      <c r="E721" s="480"/>
      <c r="G721" s="65"/>
    </row>
    <row r="722" spans="2:7" ht="14.25" customHeight="1" x14ac:dyDescent="0.25">
      <c r="B722" s="478"/>
      <c r="C722" s="479"/>
      <c r="E722" s="480"/>
      <c r="G722" s="65"/>
    </row>
    <row r="723" spans="2:7" ht="14.25" customHeight="1" x14ac:dyDescent="0.25">
      <c r="B723" s="478"/>
      <c r="C723" s="479"/>
      <c r="E723" s="480"/>
      <c r="G723" s="65"/>
    </row>
    <row r="724" spans="2:7" ht="14.25" customHeight="1" x14ac:dyDescent="0.25">
      <c r="B724" s="478"/>
      <c r="C724" s="479"/>
      <c r="E724" s="480"/>
      <c r="G724" s="65"/>
    </row>
    <row r="725" spans="2:7" ht="14.25" customHeight="1" x14ac:dyDescent="0.25">
      <c r="B725" s="478"/>
      <c r="C725" s="479"/>
      <c r="E725" s="480"/>
      <c r="G725" s="65"/>
    </row>
    <row r="726" spans="2:7" ht="14.25" customHeight="1" x14ac:dyDescent="0.25">
      <c r="B726" s="478"/>
      <c r="C726" s="479"/>
      <c r="E726" s="480"/>
      <c r="G726" s="65"/>
    </row>
    <row r="727" spans="2:7" ht="14.25" customHeight="1" x14ac:dyDescent="0.25">
      <c r="B727" s="478"/>
      <c r="C727" s="479"/>
      <c r="E727" s="480"/>
      <c r="G727" s="65"/>
    </row>
    <row r="728" spans="2:7" ht="14.25" customHeight="1" x14ac:dyDescent="0.25">
      <c r="B728" s="478"/>
      <c r="C728" s="479"/>
      <c r="E728" s="480"/>
      <c r="G728" s="65"/>
    </row>
    <row r="729" spans="2:7" ht="14.25" customHeight="1" x14ac:dyDescent="0.25">
      <c r="B729" s="478"/>
      <c r="C729" s="479"/>
      <c r="E729" s="480"/>
      <c r="G729" s="65"/>
    </row>
    <row r="730" spans="2:7" ht="14.25" customHeight="1" x14ac:dyDescent="0.25">
      <c r="B730" s="478"/>
      <c r="C730" s="479"/>
      <c r="E730" s="480"/>
      <c r="G730" s="65"/>
    </row>
    <row r="731" spans="2:7" ht="14.25" customHeight="1" x14ac:dyDescent="0.25">
      <c r="B731" s="478"/>
      <c r="C731" s="479"/>
      <c r="E731" s="480"/>
      <c r="G731" s="65"/>
    </row>
    <row r="732" spans="2:7" ht="14.25" customHeight="1" x14ac:dyDescent="0.25">
      <c r="B732" s="478"/>
      <c r="C732" s="479"/>
      <c r="E732" s="480"/>
      <c r="G732" s="65"/>
    </row>
    <row r="733" spans="2:7" ht="14.25" customHeight="1" x14ac:dyDescent="0.25">
      <c r="B733" s="478"/>
      <c r="C733" s="479"/>
      <c r="E733" s="480"/>
      <c r="G733" s="65"/>
    </row>
    <row r="734" spans="2:7" ht="14.25" customHeight="1" x14ac:dyDescent="0.25">
      <c r="B734" s="478"/>
      <c r="C734" s="479"/>
      <c r="E734" s="480"/>
      <c r="G734" s="65"/>
    </row>
    <row r="735" spans="2:7" ht="14.25" customHeight="1" x14ac:dyDescent="0.25">
      <c r="B735" s="478"/>
      <c r="C735" s="479"/>
      <c r="E735" s="480"/>
      <c r="G735" s="65"/>
    </row>
    <row r="736" spans="2:7" ht="14.25" customHeight="1" x14ac:dyDescent="0.25">
      <c r="B736" s="478"/>
      <c r="C736" s="479"/>
      <c r="E736" s="480"/>
      <c r="G736" s="65"/>
    </row>
    <row r="737" spans="2:7" ht="14.25" customHeight="1" x14ac:dyDescent="0.25">
      <c r="B737" s="478"/>
      <c r="C737" s="479"/>
      <c r="E737" s="480"/>
      <c r="G737" s="65"/>
    </row>
    <row r="738" spans="2:7" ht="14.25" customHeight="1" x14ac:dyDescent="0.25">
      <c r="B738" s="478"/>
      <c r="C738" s="479"/>
      <c r="E738" s="480"/>
      <c r="G738" s="65"/>
    </row>
    <row r="739" spans="2:7" ht="14.25" customHeight="1" x14ac:dyDescent="0.25">
      <c r="B739" s="478"/>
      <c r="C739" s="479"/>
      <c r="E739" s="480"/>
      <c r="G739" s="65"/>
    </row>
    <row r="740" spans="2:7" ht="14.25" customHeight="1" x14ac:dyDescent="0.25">
      <c r="B740" s="478"/>
      <c r="C740" s="479"/>
      <c r="E740" s="480"/>
      <c r="G740" s="65"/>
    </row>
    <row r="741" spans="2:7" ht="14.25" customHeight="1" x14ac:dyDescent="0.25">
      <c r="B741" s="478"/>
      <c r="C741" s="479"/>
      <c r="E741" s="480"/>
      <c r="G741" s="65"/>
    </row>
    <row r="742" spans="2:7" ht="14.25" customHeight="1" x14ac:dyDescent="0.25">
      <c r="B742" s="478"/>
      <c r="C742" s="479"/>
      <c r="E742" s="480"/>
      <c r="G742" s="65"/>
    </row>
    <row r="743" spans="2:7" ht="14.25" customHeight="1" x14ac:dyDescent="0.25">
      <c r="B743" s="478"/>
      <c r="C743" s="479"/>
      <c r="E743" s="480"/>
      <c r="G743" s="65"/>
    </row>
    <row r="744" spans="2:7" ht="14.25" customHeight="1" x14ac:dyDescent="0.25">
      <c r="B744" s="478"/>
      <c r="C744" s="479"/>
      <c r="E744" s="480"/>
      <c r="G744" s="65"/>
    </row>
    <row r="745" spans="2:7" ht="14.25" customHeight="1" x14ac:dyDescent="0.25">
      <c r="B745" s="478"/>
      <c r="C745" s="479"/>
      <c r="E745" s="480"/>
      <c r="G745" s="65"/>
    </row>
    <row r="746" spans="2:7" ht="14.25" customHeight="1" x14ac:dyDescent="0.25">
      <c r="B746" s="478"/>
      <c r="C746" s="479"/>
      <c r="E746" s="480"/>
      <c r="G746" s="65"/>
    </row>
    <row r="747" spans="2:7" ht="14.25" customHeight="1" x14ac:dyDescent="0.25">
      <c r="B747" s="478"/>
      <c r="C747" s="479"/>
      <c r="E747" s="480"/>
      <c r="G747" s="65"/>
    </row>
    <row r="748" spans="2:7" ht="14.25" customHeight="1" x14ac:dyDescent="0.25">
      <c r="B748" s="478"/>
      <c r="C748" s="479"/>
      <c r="E748" s="480"/>
      <c r="G748" s="65"/>
    </row>
    <row r="749" spans="2:7" ht="14.25" customHeight="1" x14ac:dyDescent="0.25">
      <c r="B749" s="478"/>
      <c r="C749" s="479"/>
      <c r="E749" s="480"/>
      <c r="G749" s="65"/>
    </row>
    <row r="750" spans="2:7" ht="14.25" customHeight="1" x14ac:dyDescent="0.25">
      <c r="B750" s="478"/>
      <c r="C750" s="479"/>
      <c r="E750" s="480"/>
      <c r="G750" s="65"/>
    </row>
    <row r="751" spans="2:7" ht="14.25" customHeight="1" x14ac:dyDescent="0.25">
      <c r="B751" s="478"/>
      <c r="C751" s="479"/>
      <c r="E751" s="480"/>
      <c r="G751" s="65"/>
    </row>
    <row r="752" spans="2:7" ht="14.25" customHeight="1" x14ac:dyDescent="0.25">
      <c r="B752" s="478"/>
      <c r="C752" s="479"/>
      <c r="E752" s="480"/>
      <c r="G752" s="65"/>
    </row>
    <row r="753" spans="2:7" ht="14.25" customHeight="1" x14ac:dyDescent="0.25">
      <c r="B753" s="478"/>
      <c r="C753" s="479"/>
      <c r="E753" s="480"/>
      <c r="G753" s="65"/>
    </row>
    <row r="754" spans="2:7" ht="14.25" customHeight="1" x14ac:dyDescent="0.25">
      <c r="B754" s="478"/>
      <c r="C754" s="479"/>
      <c r="E754" s="480"/>
      <c r="G754" s="65"/>
    </row>
    <row r="755" spans="2:7" ht="14.25" customHeight="1" x14ac:dyDescent="0.25">
      <c r="B755" s="478"/>
      <c r="C755" s="479"/>
      <c r="E755" s="480"/>
      <c r="G755" s="65"/>
    </row>
    <row r="756" spans="2:7" ht="14.25" customHeight="1" x14ac:dyDescent="0.25">
      <c r="B756" s="478"/>
      <c r="C756" s="479"/>
      <c r="E756" s="480"/>
      <c r="G756" s="65"/>
    </row>
    <row r="757" spans="2:7" ht="14.25" customHeight="1" x14ac:dyDescent="0.25">
      <c r="B757" s="478"/>
      <c r="C757" s="479"/>
      <c r="E757" s="480"/>
      <c r="G757" s="65"/>
    </row>
    <row r="758" spans="2:7" ht="14.25" customHeight="1" x14ac:dyDescent="0.25">
      <c r="B758" s="478"/>
      <c r="C758" s="479"/>
      <c r="E758" s="480"/>
      <c r="G758" s="65"/>
    </row>
    <row r="759" spans="2:7" ht="14.25" customHeight="1" x14ac:dyDescent="0.25">
      <c r="B759" s="478"/>
      <c r="C759" s="479"/>
      <c r="E759" s="480"/>
      <c r="G759" s="65"/>
    </row>
    <row r="760" spans="2:7" ht="14.25" customHeight="1" x14ac:dyDescent="0.25">
      <c r="B760" s="478"/>
      <c r="C760" s="479"/>
      <c r="E760" s="480"/>
      <c r="G760" s="65"/>
    </row>
    <row r="761" spans="2:7" ht="14.25" customHeight="1" x14ac:dyDescent="0.25">
      <c r="B761" s="478"/>
      <c r="C761" s="479"/>
      <c r="E761" s="480"/>
      <c r="G761" s="65"/>
    </row>
    <row r="762" spans="2:7" ht="14.25" customHeight="1" x14ac:dyDescent="0.25">
      <c r="B762" s="478"/>
      <c r="C762" s="479"/>
      <c r="E762" s="480"/>
      <c r="G762" s="65"/>
    </row>
    <row r="763" spans="2:7" ht="14.25" customHeight="1" x14ac:dyDescent="0.25">
      <c r="B763" s="478"/>
      <c r="C763" s="479"/>
      <c r="E763" s="480"/>
      <c r="G763" s="65"/>
    </row>
    <row r="764" spans="2:7" ht="14.25" customHeight="1" x14ac:dyDescent="0.25">
      <c r="B764" s="478"/>
      <c r="C764" s="479"/>
      <c r="E764" s="480"/>
      <c r="G764" s="65"/>
    </row>
    <row r="765" spans="2:7" ht="14.25" customHeight="1" x14ac:dyDescent="0.25">
      <c r="B765" s="478"/>
      <c r="C765" s="479"/>
      <c r="E765" s="480"/>
      <c r="G765" s="65"/>
    </row>
    <row r="766" spans="2:7" ht="14.25" customHeight="1" x14ac:dyDescent="0.25">
      <c r="B766" s="478"/>
      <c r="C766" s="479"/>
      <c r="E766" s="480"/>
      <c r="G766" s="65"/>
    </row>
    <row r="767" spans="2:7" ht="14.25" customHeight="1" x14ac:dyDescent="0.25">
      <c r="B767" s="478"/>
      <c r="C767" s="479"/>
      <c r="E767" s="480"/>
      <c r="G767" s="65"/>
    </row>
    <row r="768" spans="2:7" ht="14.25" customHeight="1" x14ac:dyDescent="0.25">
      <c r="B768" s="478"/>
      <c r="C768" s="479"/>
      <c r="E768" s="480"/>
      <c r="G768" s="65"/>
    </row>
    <row r="769" spans="2:7" ht="14.25" customHeight="1" x14ac:dyDescent="0.25">
      <c r="B769" s="478"/>
      <c r="C769" s="479"/>
      <c r="E769" s="480"/>
      <c r="G769" s="65"/>
    </row>
    <row r="770" spans="2:7" ht="14.25" customHeight="1" x14ac:dyDescent="0.25">
      <c r="B770" s="478"/>
      <c r="C770" s="479"/>
      <c r="E770" s="480"/>
      <c r="G770" s="65"/>
    </row>
    <row r="771" spans="2:7" ht="14.25" customHeight="1" x14ac:dyDescent="0.25">
      <c r="B771" s="478"/>
      <c r="C771" s="479"/>
      <c r="E771" s="480"/>
      <c r="G771" s="65"/>
    </row>
    <row r="772" spans="2:7" ht="14.25" customHeight="1" x14ac:dyDescent="0.25">
      <c r="B772" s="478"/>
      <c r="C772" s="479"/>
      <c r="E772" s="480"/>
      <c r="G772" s="65"/>
    </row>
    <row r="773" spans="2:7" ht="14.25" customHeight="1" x14ac:dyDescent="0.25">
      <c r="B773" s="478"/>
      <c r="C773" s="479"/>
      <c r="E773" s="480"/>
      <c r="G773" s="65"/>
    </row>
    <row r="774" spans="2:7" ht="14.25" customHeight="1" x14ac:dyDescent="0.25">
      <c r="B774" s="478"/>
      <c r="C774" s="479"/>
      <c r="E774" s="480"/>
      <c r="G774" s="65"/>
    </row>
    <row r="775" spans="2:7" ht="14.25" customHeight="1" x14ac:dyDescent="0.25">
      <c r="B775" s="478"/>
      <c r="C775" s="479"/>
      <c r="E775" s="480"/>
      <c r="G775" s="65"/>
    </row>
    <row r="776" spans="2:7" ht="14.25" customHeight="1" x14ac:dyDescent="0.25">
      <c r="B776" s="478"/>
      <c r="C776" s="479"/>
      <c r="E776" s="480"/>
      <c r="G776" s="65"/>
    </row>
    <row r="777" spans="2:7" ht="14.25" customHeight="1" x14ac:dyDescent="0.25">
      <c r="B777" s="478"/>
      <c r="C777" s="479"/>
      <c r="E777" s="480"/>
      <c r="G777" s="65"/>
    </row>
    <row r="778" spans="2:7" ht="14.25" customHeight="1" x14ac:dyDescent="0.25">
      <c r="B778" s="478"/>
      <c r="C778" s="479"/>
      <c r="E778" s="480"/>
      <c r="G778" s="65"/>
    </row>
    <row r="779" spans="2:7" ht="14.25" customHeight="1" x14ac:dyDescent="0.25">
      <c r="B779" s="478"/>
      <c r="C779" s="479"/>
      <c r="E779" s="480"/>
      <c r="G779" s="65"/>
    </row>
    <row r="780" spans="2:7" ht="14.25" customHeight="1" x14ac:dyDescent="0.25">
      <c r="B780" s="478"/>
      <c r="C780" s="479"/>
      <c r="E780" s="480"/>
      <c r="G780" s="65"/>
    </row>
    <row r="781" spans="2:7" ht="14.25" customHeight="1" x14ac:dyDescent="0.25">
      <c r="B781" s="478"/>
      <c r="C781" s="479"/>
      <c r="E781" s="480"/>
      <c r="G781" s="65"/>
    </row>
    <row r="782" spans="2:7" ht="14.25" customHeight="1" x14ac:dyDescent="0.25">
      <c r="B782" s="478"/>
      <c r="C782" s="479"/>
      <c r="E782" s="480"/>
      <c r="G782" s="65"/>
    </row>
    <row r="783" spans="2:7" ht="14.25" customHeight="1" x14ac:dyDescent="0.25">
      <c r="B783" s="478"/>
      <c r="C783" s="479"/>
      <c r="E783" s="480"/>
      <c r="G783" s="65"/>
    </row>
    <row r="784" spans="2:7" ht="14.25" customHeight="1" x14ac:dyDescent="0.25">
      <c r="B784" s="478"/>
      <c r="C784" s="479"/>
      <c r="E784" s="480"/>
      <c r="G784" s="65"/>
    </row>
    <row r="785" spans="2:7" ht="14.25" customHeight="1" x14ac:dyDescent="0.25">
      <c r="B785" s="478"/>
      <c r="C785" s="479"/>
      <c r="E785" s="480"/>
      <c r="G785" s="65"/>
    </row>
    <row r="786" spans="2:7" ht="14.25" customHeight="1" x14ac:dyDescent="0.25">
      <c r="B786" s="478"/>
      <c r="C786" s="479"/>
      <c r="E786" s="480"/>
      <c r="G786" s="65"/>
    </row>
    <row r="787" spans="2:7" ht="14.25" customHeight="1" x14ac:dyDescent="0.25">
      <c r="B787" s="478"/>
      <c r="C787" s="479"/>
      <c r="E787" s="480"/>
      <c r="G787" s="65"/>
    </row>
    <row r="788" spans="2:7" ht="14.25" customHeight="1" x14ac:dyDescent="0.25">
      <c r="B788" s="478"/>
      <c r="C788" s="479"/>
      <c r="E788" s="480"/>
      <c r="G788" s="65"/>
    </row>
    <row r="789" spans="2:7" ht="14.25" customHeight="1" x14ac:dyDescent="0.25">
      <c r="B789" s="478"/>
      <c r="C789" s="479"/>
      <c r="E789" s="480"/>
      <c r="G789" s="65"/>
    </row>
    <row r="790" spans="2:7" ht="14.25" customHeight="1" x14ac:dyDescent="0.25">
      <c r="B790" s="478"/>
      <c r="C790" s="479"/>
      <c r="E790" s="480"/>
      <c r="G790" s="65"/>
    </row>
    <row r="791" spans="2:7" ht="14.25" customHeight="1" x14ac:dyDescent="0.25">
      <c r="B791" s="478"/>
      <c r="C791" s="479"/>
      <c r="E791" s="480"/>
      <c r="G791" s="65"/>
    </row>
    <row r="792" spans="2:7" ht="14.25" customHeight="1" x14ac:dyDescent="0.25">
      <c r="B792" s="478"/>
      <c r="C792" s="479"/>
      <c r="E792" s="480"/>
      <c r="G792" s="65"/>
    </row>
    <row r="793" spans="2:7" ht="14.25" customHeight="1" x14ac:dyDescent="0.25">
      <c r="B793" s="478"/>
      <c r="C793" s="479"/>
      <c r="E793" s="480"/>
      <c r="G793" s="65"/>
    </row>
    <row r="794" spans="2:7" ht="14.25" customHeight="1" x14ac:dyDescent="0.25">
      <c r="B794" s="478"/>
      <c r="C794" s="479"/>
      <c r="E794" s="480"/>
      <c r="G794" s="65"/>
    </row>
    <row r="795" spans="2:7" ht="14.25" customHeight="1" x14ac:dyDescent="0.25">
      <c r="B795" s="478"/>
      <c r="C795" s="479"/>
      <c r="E795" s="480"/>
      <c r="G795" s="65"/>
    </row>
    <row r="796" spans="2:7" ht="14.25" customHeight="1" x14ac:dyDescent="0.25">
      <c r="B796" s="478"/>
      <c r="C796" s="479"/>
      <c r="E796" s="480"/>
      <c r="G796" s="65"/>
    </row>
    <row r="797" spans="2:7" ht="14.25" customHeight="1" x14ac:dyDescent="0.25">
      <c r="B797" s="478"/>
      <c r="C797" s="479"/>
      <c r="E797" s="480"/>
      <c r="G797" s="65"/>
    </row>
    <row r="798" spans="2:7" ht="14.25" customHeight="1" x14ac:dyDescent="0.25">
      <c r="B798" s="478"/>
      <c r="C798" s="479"/>
      <c r="E798" s="480"/>
      <c r="G798" s="65"/>
    </row>
    <row r="799" spans="2:7" ht="14.25" customHeight="1" x14ac:dyDescent="0.25">
      <c r="B799" s="478"/>
      <c r="C799" s="479"/>
      <c r="E799" s="480"/>
      <c r="G799" s="65"/>
    </row>
    <row r="800" spans="2:7" ht="14.25" customHeight="1" x14ac:dyDescent="0.25">
      <c r="B800" s="478"/>
      <c r="C800" s="479"/>
      <c r="E800" s="480"/>
      <c r="G800" s="65"/>
    </row>
    <row r="801" spans="2:7" ht="14.25" customHeight="1" x14ac:dyDescent="0.25">
      <c r="B801" s="478"/>
      <c r="C801" s="479"/>
      <c r="E801" s="480"/>
      <c r="G801" s="65"/>
    </row>
    <row r="802" spans="2:7" ht="14.25" customHeight="1" x14ac:dyDescent="0.25">
      <c r="B802" s="478"/>
      <c r="C802" s="479"/>
      <c r="E802" s="480"/>
      <c r="G802" s="65"/>
    </row>
    <row r="803" spans="2:7" ht="14.25" customHeight="1" x14ac:dyDescent="0.25">
      <c r="B803" s="478"/>
      <c r="C803" s="479"/>
      <c r="E803" s="480"/>
      <c r="G803" s="65"/>
    </row>
    <row r="804" spans="2:7" ht="14.25" customHeight="1" x14ac:dyDescent="0.25">
      <c r="B804" s="478"/>
      <c r="C804" s="479"/>
      <c r="E804" s="480"/>
      <c r="G804" s="65"/>
    </row>
    <row r="805" spans="2:7" ht="14.25" customHeight="1" x14ac:dyDescent="0.25">
      <c r="B805" s="478"/>
      <c r="C805" s="479"/>
      <c r="E805" s="480"/>
      <c r="G805" s="65"/>
    </row>
    <row r="806" spans="2:7" ht="14.25" customHeight="1" x14ac:dyDescent="0.25">
      <c r="B806" s="478"/>
      <c r="C806" s="479"/>
      <c r="E806" s="480"/>
      <c r="G806" s="65"/>
    </row>
    <row r="807" spans="2:7" ht="14.25" customHeight="1" x14ac:dyDescent="0.25">
      <c r="B807" s="478"/>
      <c r="C807" s="479"/>
      <c r="E807" s="480"/>
      <c r="G807" s="65"/>
    </row>
    <row r="808" spans="2:7" ht="14.25" customHeight="1" x14ac:dyDescent="0.25">
      <c r="B808" s="478"/>
      <c r="C808" s="479"/>
      <c r="E808" s="480"/>
      <c r="G808" s="65"/>
    </row>
    <row r="809" spans="2:7" ht="14.25" customHeight="1" x14ac:dyDescent="0.25">
      <c r="B809" s="478"/>
      <c r="C809" s="479"/>
      <c r="E809" s="480"/>
      <c r="G809" s="65"/>
    </row>
    <row r="810" spans="2:7" ht="14.25" customHeight="1" x14ac:dyDescent="0.25">
      <c r="B810" s="478"/>
      <c r="C810" s="479"/>
      <c r="E810" s="480"/>
      <c r="G810" s="65"/>
    </row>
    <row r="811" spans="2:7" ht="14.25" customHeight="1" x14ac:dyDescent="0.25">
      <c r="B811" s="478"/>
      <c r="C811" s="479"/>
      <c r="E811" s="480"/>
      <c r="G811" s="65"/>
    </row>
    <row r="812" spans="2:7" ht="14.25" customHeight="1" x14ac:dyDescent="0.25">
      <c r="B812" s="478"/>
      <c r="C812" s="479"/>
      <c r="E812" s="480"/>
      <c r="G812" s="65"/>
    </row>
    <row r="813" spans="2:7" ht="14.25" customHeight="1" x14ac:dyDescent="0.25">
      <c r="B813" s="478"/>
      <c r="C813" s="479"/>
      <c r="E813" s="480"/>
      <c r="G813" s="65"/>
    </row>
    <row r="814" spans="2:7" ht="14.25" customHeight="1" x14ac:dyDescent="0.25">
      <c r="B814" s="478"/>
      <c r="C814" s="479"/>
      <c r="E814" s="480"/>
      <c r="G814" s="65"/>
    </row>
    <row r="815" spans="2:7" ht="14.25" customHeight="1" x14ac:dyDescent="0.25">
      <c r="B815" s="478"/>
      <c r="C815" s="479"/>
      <c r="E815" s="480"/>
      <c r="G815" s="65"/>
    </row>
    <row r="816" spans="2:7" ht="14.25" customHeight="1" x14ac:dyDescent="0.25">
      <c r="B816" s="478"/>
      <c r="C816" s="479"/>
      <c r="E816" s="480"/>
      <c r="G816" s="65"/>
    </row>
    <row r="817" spans="2:7" ht="14.25" customHeight="1" x14ac:dyDescent="0.25">
      <c r="B817" s="478"/>
      <c r="C817" s="479"/>
      <c r="E817" s="480"/>
      <c r="G817" s="65"/>
    </row>
    <row r="818" spans="2:7" ht="14.25" customHeight="1" x14ac:dyDescent="0.25">
      <c r="B818" s="478"/>
      <c r="C818" s="479"/>
      <c r="E818" s="480"/>
      <c r="G818" s="65"/>
    </row>
    <row r="819" spans="2:7" ht="14.25" customHeight="1" x14ac:dyDescent="0.25">
      <c r="B819" s="478"/>
      <c r="C819" s="479"/>
      <c r="E819" s="480"/>
      <c r="G819" s="65"/>
    </row>
    <row r="820" spans="2:7" ht="14.25" customHeight="1" x14ac:dyDescent="0.25">
      <c r="B820" s="478"/>
      <c r="C820" s="479"/>
      <c r="E820" s="480"/>
      <c r="G820" s="65"/>
    </row>
    <row r="821" spans="2:7" ht="14.25" customHeight="1" x14ac:dyDescent="0.25">
      <c r="B821" s="478"/>
      <c r="C821" s="479"/>
      <c r="E821" s="480"/>
      <c r="G821" s="65"/>
    </row>
    <row r="822" spans="2:7" ht="14.25" customHeight="1" x14ac:dyDescent="0.25">
      <c r="B822" s="478"/>
      <c r="C822" s="479"/>
      <c r="E822" s="480"/>
      <c r="G822" s="65"/>
    </row>
    <row r="823" spans="2:7" ht="14.25" customHeight="1" x14ac:dyDescent="0.25">
      <c r="B823" s="478"/>
      <c r="C823" s="479"/>
      <c r="E823" s="480"/>
      <c r="G823" s="65"/>
    </row>
    <row r="824" spans="2:7" ht="14.25" customHeight="1" x14ac:dyDescent="0.25">
      <c r="B824" s="478"/>
      <c r="C824" s="479"/>
      <c r="E824" s="480"/>
      <c r="G824" s="65"/>
    </row>
    <row r="825" spans="2:7" ht="14.25" customHeight="1" x14ac:dyDescent="0.25">
      <c r="B825" s="478"/>
      <c r="C825" s="479"/>
      <c r="E825" s="480"/>
      <c r="G825" s="65"/>
    </row>
    <row r="826" spans="2:7" ht="14.25" customHeight="1" x14ac:dyDescent="0.25">
      <c r="B826" s="478"/>
      <c r="C826" s="479"/>
      <c r="E826" s="480"/>
      <c r="G826" s="65"/>
    </row>
    <row r="827" spans="2:7" ht="14.25" customHeight="1" x14ac:dyDescent="0.25">
      <c r="B827" s="478"/>
      <c r="C827" s="479"/>
      <c r="E827" s="480"/>
      <c r="G827" s="65"/>
    </row>
    <row r="828" spans="2:7" ht="14.25" customHeight="1" x14ac:dyDescent="0.25">
      <c r="B828" s="478"/>
      <c r="C828" s="479"/>
      <c r="E828" s="480"/>
      <c r="G828" s="65"/>
    </row>
    <row r="829" spans="2:7" ht="14.25" customHeight="1" x14ac:dyDescent="0.25">
      <c r="B829" s="478"/>
      <c r="C829" s="479"/>
      <c r="E829" s="480"/>
      <c r="G829" s="65"/>
    </row>
    <row r="830" spans="2:7" ht="14.25" customHeight="1" x14ac:dyDescent="0.25">
      <c r="B830" s="478"/>
      <c r="C830" s="479"/>
      <c r="E830" s="480"/>
      <c r="G830" s="65"/>
    </row>
    <row r="831" spans="2:7" ht="14.25" customHeight="1" x14ac:dyDescent="0.25">
      <c r="B831" s="478"/>
      <c r="C831" s="479"/>
      <c r="E831" s="480"/>
      <c r="G831" s="65"/>
    </row>
    <row r="832" spans="2:7" ht="14.25" customHeight="1" x14ac:dyDescent="0.25">
      <c r="B832" s="478"/>
      <c r="C832" s="479"/>
      <c r="E832" s="480"/>
      <c r="G832" s="65"/>
    </row>
    <row r="833" spans="2:7" ht="14.25" customHeight="1" x14ac:dyDescent="0.25">
      <c r="B833" s="478"/>
      <c r="C833" s="479"/>
      <c r="E833" s="480"/>
      <c r="G833" s="65"/>
    </row>
    <row r="834" spans="2:7" ht="14.25" customHeight="1" x14ac:dyDescent="0.25">
      <c r="B834" s="478"/>
      <c r="C834" s="479"/>
      <c r="E834" s="480"/>
      <c r="G834" s="65"/>
    </row>
    <row r="835" spans="2:7" ht="14.25" customHeight="1" x14ac:dyDescent="0.25">
      <c r="B835" s="478"/>
      <c r="C835" s="479"/>
      <c r="E835" s="480"/>
      <c r="G835" s="65"/>
    </row>
    <row r="836" spans="2:7" ht="14.25" customHeight="1" x14ac:dyDescent="0.25">
      <c r="B836" s="478"/>
      <c r="C836" s="479"/>
      <c r="E836" s="480"/>
      <c r="G836" s="65"/>
    </row>
    <row r="837" spans="2:7" ht="14.25" customHeight="1" x14ac:dyDescent="0.25">
      <c r="B837" s="478"/>
      <c r="C837" s="479"/>
      <c r="E837" s="480"/>
      <c r="G837" s="65"/>
    </row>
    <row r="838" spans="2:7" ht="14.25" customHeight="1" x14ac:dyDescent="0.25">
      <c r="B838" s="478"/>
      <c r="C838" s="479"/>
      <c r="E838" s="480"/>
      <c r="G838" s="65"/>
    </row>
    <row r="839" spans="2:7" ht="14.25" customHeight="1" x14ac:dyDescent="0.25">
      <c r="B839" s="478"/>
      <c r="C839" s="479"/>
      <c r="E839" s="480"/>
      <c r="G839" s="65"/>
    </row>
    <row r="840" spans="2:7" ht="14.25" customHeight="1" x14ac:dyDescent="0.25">
      <c r="B840" s="478"/>
      <c r="C840" s="479"/>
      <c r="E840" s="480"/>
      <c r="G840" s="65"/>
    </row>
    <row r="841" spans="2:7" ht="14.25" customHeight="1" x14ac:dyDescent="0.25">
      <c r="B841" s="478"/>
      <c r="C841" s="479"/>
      <c r="E841" s="480"/>
      <c r="G841" s="65"/>
    </row>
    <row r="842" spans="2:7" ht="14.25" customHeight="1" x14ac:dyDescent="0.25">
      <c r="B842" s="478"/>
      <c r="C842" s="479"/>
      <c r="E842" s="480"/>
      <c r="G842" s="65"/>
    </row>
    <row r="843" spans="2:7" ht="14.25" customHeight="1" x14ac:dyDescent="0.25">
      <c r="B843" s="478"/>
      <c r="C843" s="479"/>
      <c r="E843" s="480"/>
      <c r="G843" s="65"/>
    </row>
    <row r="844" spans="2:7" ht="14.25" customHeight="1" x14ac:dyDescent="0.25">
      <c r="B844" s="478"/>
      <c r="C844" s="479"/>
      <c r="E844" s="480"/>
      <c r="G844" s="65"/>
    </row>
    <row r="845" spans="2:7" ht="14.25" customHeight="1" x14ac:dyDescent="0.25">
      <c r="B845" s="478"/>
      <c r="C845" s="479"/>
      <c r="E845" s="480"/>
      <c r="G845" s="65"/>
    </row>
    <row r="846" spans="2:7" ht="14.25" customHeight="1" x14ac:dyDescent="0.25">
      <c r="B846" s="478"/>
      <c r="C846" s="479"/>
      <c r="E846" s="480"/>
      <c r="G846" s="65"/>
    </row>
    <row r="847" spans="2:7" ht="14.25" customHeight="1" x14ac:dyDescent="0.25">
      <c r="B847" s="478"/>
      <c r="C847" s="479"/>
      <c r="E847" s="480"/>
      <c r="G847" s="65"/>
    </row>
    <row r="848" spans="2:7" ht="14.25" customHeight="1" x14ac:dyDescent="0.25">
      <c r="B848" s="478"/>
      <c r="C848" s="479"/>
      <c r="E848" s="480"/>
      <c r="G848" s="65"/>
    </row>
    <row r="849" spans="2:7" ht="14.25" customHeight="1" x14ac:dyDescent="0.25">
      <c r="B849" s="478"/>
      <c r="C849" s="479"/>
      <c r="E849" s="480"/>
      <c r="G849" s="65"/>
    </row>
    <row r="850" spans="2:7" ht="14.25" customHeight="1" x14ac:dyDescent="0.25">
      <c r="B850" s="478"/>
      <c r="C850" s="479"/>
      <c r="E850" s="480"/>
      <c r="G850" s="65"/>
    </row>
    <row r="851" spans="2:7" ht="14.25" customHeight="1" x14ac:dyDescent="0.25">
      <c r="B851" s="478"/>
      <c r="C851" s="479"/>
      <c r="E851" s="480"/>
      <c r="G851" s="65"/>
    </row>
    <row r="852" spans="2:7" ht="14.25" customHeight="1" x14ac:dyDescent="0.25">
      <c r="B852" s="478"/>
      <c r="C852" s="479"/>
      <c r="E852" s="480"/>
      <c r="G852" s="65"/>
    </row>
    <row r="853" spans="2:7" ht="14.25" customHeight="1" x14ac:dyDescent="0.25">
      <c r="B853" s="478"/>
      <c r="C853" s="479"/>
      <c r="E853" s="480"/>
      <c r="G853" s="65"/>
    </row>
    <row r="854" spans="2:7" ht="14.25" customHeight="1" x14ac:dyDescent="0.25">
      <c r="B854" s="478"/>
      <c r="C854" s="479"/>
      <c r="E854" s="480"/>
      <c r="G854" s="65"/>
    </row>
    <row r="855" spans="2:7" ht="14.25" customHeight="1" x14ac:dyDescent="0.25">
      <c r="B855" s="478"/>
      <c r="C855" s="479"/>
      <c r="E855" s="480"/>
      <c r="G855" s="65"/>
    </row>
    <row r="856" spans="2:7" ht="14.25" customHeight="1" x14ac:dyDescent="0.25">
      <c r="B856" s="478"/>
      <c r="C856" s="479"/>
      <c r="E856" s="480"/>
      <c r="G856" s="65"/>
    </row>
    <row r="857" spans="2:7" ht="14.25" customHeight="1" x14ac:dyDescent="0.25">
      <c r="B857" s="478"/>
      <c r="C857" s="479"/>
      <c r="E857" s="480"/>
      <c r="G857" s="65"/>
    </row>
    <row r="858" spans="2:7" ht="14.25" customHeight="1" x14ac:dyDescent="0.25">
      <c r="B858" s="478"/>
      <c r="C858" s="479"/>
      <c r="E858" s="480"/>
      <c r="G858" s="65"/>
    </row>
    <row r="859" spans="2:7" ht="14.25" customHeight="1" x14ac:dyDescent="0.25">
      <c r="B859" s="478"/>
      <c r="C859" s="479"/>
      <c r="E859" s="480"/>
      <c r="G859" s="65"/>
    </row>
    <row r="860" spans="2:7" ht="14.25" customHeight="1" x14ac:dyDescent="0.25">
      <c r="B860" s="478"/>
      <c r="C860" s="479"/>
      <c r="E860" s="480"/>
      <c r="G860" s="65"/>
    </row>
    <row r="861" spans="2:7" ht="14.25" customHeight="1" x14ac:dyDescent="0.25">
      <c r="B861" s="478"/>
      <c r="C861" s="479"/>
      <c r="E861" s="480"/>
      <c r="G861" s="65"/>
    </row>
    <row r="862" spans="2:7" ht="14.25" customHeight="1" x14ac:dyDescent="0.25">
      <c r="B862" s="478"/>
      <c r="C862" s="479"/>
      <c r="E862" s="480"/>
      <c r="G862" s="65"/>
    </row>
    <row r="863" spans="2:7" ht="14.25" customHeight="1" x14ac:dyDescent="0.25">
      <c r="B863" s="478"/>
      <c r="C863" s="479"/>
      <c r="E863" s="480"/>
      <c r="G863" s="65"/>
    </row>
    <row r="864" spans="2:7" ht="14.25" customHeight="1" x14ac:dyDescent="0.25">
      <c r="B864" s="478"/>
      <c r="C864" s="479"/>
      <c r="E864" s="480"/>
      <c r="G864" s="65"/>
    </row>
    <row r="865" spans="2:7" ht="14.25" customHeight="1" x14ac:dyDescent="0.25">
      <c r="B865" s="478"/>
      <c r="C865" s="479"/>
      <c r="E865" s="480"/>
      <c r="G865" s="65"/>
    </row>
    <row r="866" spans="2:7" ht="14.25" customHeight="1" x14ac:dyDescent="0.25">
      <c r="B866" s="478"/>
      <c r="C866" s="479"/>
      <c r="E866" s="480"/>
      <c r="G866" s="65"/>
    </row>
    <row r="867" spans="2:7" ht="14.25" customHeight="1" x14ac:dyDescent="0.25">
      <c r="B867" s="478"/>
      <c r="C867" s="479"/>
      <c r="E867" s="480"/>
      <c r="G867" s="65"/>
    </row>
    <row r="868" spans="2:7" ht="14.25" customHeight="1" x14ac:dyDescent="0.25">
      <c r="B868" s="478"/>
      <c r="C868" s="479"/>
      <c r="E868" s="480"/>
      <c r="G868" s="65"/>
    </row>
    <row r="869" spans="2:7" ht="14.25" customHeight="1" x14ac:dyDescent="0.25">
      <c r="B869" s="478"/>
      <c r="C869" s="479"/>
      <c r="E869" s="480"/>
      <c r="G869" s="65"/>
    </row>
    <row r="870" spans="2:7" ht="14.25" customHeight="1" x14ac:dyDescent="0.25">
      <c r="B870" s="478"/>
      <c r="C870" s="479"/>
      <c r="E870" s="480"/>
      <c r="G870" s="65"/>
    </row>
    <row r="871" spans="2:7" ht="14.25" customHeight="1" x14ac:dyDescent="0.25">
      <c r="B871" s="478"/>
      <c r="C871" s="479"/>
      <c r="E871" s="480"/>
      <c r="G871" s="65"/>
    </row>
    <row r="872" spans="2:7" ht="14.25" customHeight="1" x14ac:dyDescent="0.25">
      <c r="B872" s="478"/>
      <c r="C872" s="479"/>
      <c r="E872" s="480"/>
      <c r="G872" s="65"/>
    </row>
    <row r="873" spans="2:7" ht="14.25" customHeight="1" x14ac:dyDescent="0.25">
      <c r="B873" s="478"/>
      <c r="C873" s="479"/>
      <c r="E873" s="480"/>
      <c r="G873" s="65"/>
    </row>
    <row r="874" spans="2:7" ht="14.25" customHeight="1" x14ac:dyDescent="0.25">
      <c r="B874" s="478"/>
      <c r="C874" s="479"/>
      <c r="E874" s="480"/>
      <c r="G874" s="65"/>
    </row>
    <row r="875" spans="2:7" ht="14.25" customHeight="1" x14ac:dyDescent="0.25">
      <c r="B875" s="478"/>
      <c r="C875" s="479"/>
      <c r="E875" s="480"/>
      <c r="G875" s="65"/>
    </row>
    <row r="876" spans="2:7" ht="14.25" customHeight="1" x14ac:dyDescent="0.25">
      <c r="B876" s="478"/>
      <c r="C876" s="479"/>
      <c r="E876" s="480"/>
      <c r="G876" s="65"/>
    </row>
    <row r="877" spans="2:7" ht="14.25" customHeight="1" x14ac:dyDescent="0.25">
      <c r="B877" s="478"/>
      <c r="C877" s="479"/>
      <c r="E877" s="480"/>
      <c r="G877" s="65"/>
    </row>
    <row r="878" spans="2:7" ht="14.25" customHeight="1" x14ac:dyDescent="0.25">
      <c r="B878" s="478"/>
      <c r="C878" s="479"/>
      <c r="E878" s="480"/>
      <c r="G878" s="65"/>
    </row>
    <row r="879" spans="2:7" ht="14.25" customHeight="1" x14ac:dyDescent="0.25">
      <c r="B879" s="478"/>
      <c r="C879" s="479"/>
      <c r="E879" s="480"/>
      <c r="G879" s="65"/>
    </row>
    <row r="880" spans="2:7" ht="14.25" customHeight="1" x14ac:dyDescent="0.25">
      <c r="B880" s="478"/>
      <c r="C880" s="479"/>
      <c r="E880" s="480"/>
      <c r="G880" s="65"/>
    </row>
    <row r="881" spans="2:7" ht="14.25" customHeight="1" x14ac:dyDescent="0.25">
      <c r="B881" s="478"/>
      <c r="C881" s="479"/>
      <c r="E881" s="480"/>
      <c r="G881" s="65"/>
    </row>
    <row r="882" spans="2:7" ht="14.25" customHeight="1" x14ac:dyDescent="0.25">
      <c r="B882" s="478"/>
      <c r="C882" s="479"/>
      <c r="E882" s="480"/>
      <c r="G882" s="65"/>
    </row>
    <row r="883" spans="2:7" ht="14.25" customHeight="1" x14ac:dyDescent="0.25">
      <c r="B883" s="478"/>
      <c r="C883" s="479"/>
      <c r="E883" s="480"/>
      <c r="G883" s="65"/>
    </row>
    <row r="884" spans="2:7" ht="14.25" customHeight="1" x14ac:dyDescent="0.25">
      <c r="B884" s="478"/>
      <c r="C884" s="479"/>
      <c r="E884" s="480"/>
      <c r="G884" s="65"/>
    </row>
    <row r="885" spans="2:7" ht="14.25" customHeight="1" x14ac:dyDescent="0.25">
      <c r="B885" s="478"/>
      <c r="C885" s="479"/>
      <c r="E885" s="480"/>
      <c r="G885" s="65"/>
    </row>
    <row r="886" spans="2:7" ht="14.25" customHeight="1" x14ac:dyDescent="0.25">
      <c r="B886" s="478"/>
      <c r="C886" s="479"/>
      <c r="E886" s="480"/>
      <c r="G886" s="65"/>
    </row>
    <row r="887" spans="2:7" ht="14.25" customHeight="1" x14ac:dyDescent="0.25">
      <c r="B887" s="478"/>
      <c r="C887" s="479"/>
      <c r="E887" s="480"/>
      <c r="G887" s="65"/>
    </row>
    <row r="888" spans="2:7" ht="14.25" customHeight="1" x14ac:dyDescent="0.25">
      <c r="B888" s="478"/>
      <c r="C888" s="479"/>
      <c r="E888" s="480"/>
      <c r="G888" s="65"/>
    </row>
    <row r="889" spans="2:7" ht="14.25" customHeight="1" x14ac:dyDescent="0.25">
      <c r="B889" s="478"/>
      <c r="C889" s="479"/>
      <c r="E889" s="480"/>
      <c r="G889" s="65"/>
    </row>
    <row r="890" spans="2:7" ht="14.25" customHeight="1" x14ac:dyDescent="0.25">
      <c r="B890" s="478"/>
      <c r="C890" s="479"/>
      <c r="E890" s="480"/>
      <c r="G890" s="65"/>
    </row>
    <row r="891" spans="2:7" ht="14.25" customHeight="1" x14ac:dyDescent="0.25">
      <c r="B891" s="478"/>
      <c r="C891" s="479"/>
      <c r="E891" s="480"/>
      <c r="G891" s="65"/>
    </row>
    <row r="892" spans="2:7" ht="14.25" customHeight="1" x14ac:dyDescent="0.25">
      <c r="B892" s="478"/>
      <c r="C892" s="479"/>
      <c r="E892" s="480"/>
      <c r="G892" s="65"/>
    </row>
    <row r="893" spans="2:7" ht="14.25" customHeight="1" x14ac:dyDescent="0.25">
      <c r="B893" s="478"/>
      <c r="C893" s="479"/>
      <c r="E893" s="480"/>
      <c r="G893" s="65"/>
    </row>
    <row r="894" spans="2:7" ht="14.25" customHeight="1" x14ac:dyDescent="0.25">
      <c r="B894" s="478"/>
      <c r="C894" s="479"/>
      <c r="E894" s="480"/>
      <c r="G894" s="65"/>
    </row>
    <row r="895" spans="2:7" ht="14.25" customHeight="1" x14ac:dyDescent="0.25">
      <c r="B895" s="478"/>
      <c r="C895" s="479"/>
      <c r="E895" s="480"/>
      <c r="G895" s="65"/>
    </row>
    <row r="896" spans="2:7" ht="14.25" customHeight="1" x14ac:dyDescent="0.25">
      <c r="B896" s="478"/>
      <c r="C896" s="479"/>
      <c r="E896" s="480"/>
      <c r="G896" s="65"/>
    </row>
    <row r="897" spans="2:7" ht="14.25" customHeight="1" x14ac:dyDescent="0.25">
      <c r="B897" s="478"/>
      <c r="C897" s="479"/>
      <c r="E897" s="480"/>
      <c r="G897" s="65"/>
    </row>
    <row r="898" spans="2:7" ht="14.25" customHeight="1" x14ac:dyDescent="0.25">
      <c r="B898" s="478"/>
      <c r="C898" s="479"/>
      <c r="E898" s="480"/>
      <c r="G898" s="65"/>
    </row>
    <row r="899" spans="2:7" ht="14.25" customHeight="1" x14ac:dyDescent="0.25">
      <c r="B899" s="478"/>
      <c r="C899" s="479"/>
      <c r="E899" s="480"/>
      <c r="G899" s="65"/>
    </row>
    <row r="900" spans="2:7" ht="14.25" customHeight="1" x14ac:dyDescent="0.25">
      <c r="B900" s="478"/>
      <c r="C900" s="479"/>
      <c r="E900" s="480"/>
      <c r="G900" s="65"/>
    </row>
    <row r="901" spans="2:7" ht="14.25" customHeight="1" x14ac:dyDescent="0.25">
      <c r="B901" s="478"/>
      <c r="C901" s="479"/>
      <c r="E901" s="480"/>
      <c r="G901" s="65"/>
    </row>
    <row r="902" spans="2:7" ht="14.25" customHeight="1" x14ac:dyDescent="0.25">
      <c r="B902" s="478"/>
      <c r="C902" s="479"/>
      <c r="E902" s="480"/>
      <c r="G902" s="65"/>
    </row>
    <row r="903" spans="2:7" ht="14.25" customHeight="1" x14ac:dyDescent="0.25">
      <c r="B903" s="478"/>
      <c r="C903" s="479"/>
      <c r="E903" s="480"/>
      <c r="G903" s="65"/>
    </row>
    <row r="904" spans="2:7" ht="14.25" customHeight="1" x14ac:dyDescent="0.25">
      <c r="B904" s="478"/>
      <c r="C904" s="479"/>
      <c r="E904" s="480"/>
      <c r="G904" s="65"/>
    </row>
    <row r="905" spans="2:7" ht="14.25" customHeight="1" x14ac:dyDescent="0.25">
      <c r="B905" s="478"/>
      <c r="C905" s="479"/>
      <c r="E905" s="480"/>
      <c r="G905" s="65"/>
    </row>
    <row r="906" spans="2:7" ht="14.25" customHeight="1" x14ac:dyDescent="0.25">
      <c r="B906" s="478"/>
      <c r="C906" s="479"/>
      <c r="E906" s="480"/>
      <c r="G906" s="65"/>
    </row>
    <row r="907" spans="2:7" ht="14.25" customHeight="1" x14ac:dyDescent="0.25">
      <c r="B907" s="478"/>
      <c r="C907" s="479"/>
      <c r="E907" s="480"/>
      <c r="G907" s="65"/>
    </row>
    <row r="908" spans="2:7" ht="14.25" customHeight="1" x14ac:dyDescent="0.25">
      <c r="B908" s="478"/>
      <c r="C908" s="479"/>
      <c r="E908" s="480"/>
      <c r="G908" s="65"/>
    </row>
    <row r="909" spans="2:7" ht="14.25" customHeight="1" x14ac:dyDescent="0.25">
      <c r="B909" s="478"/>
      <c r="C909" s="479"/>
      <c r="E909" s="480"/>
      <c r="G909" s="65"/>
    </row>
    <row r="910" spans="2:7" ht="14.25" customHeight="1" x14ac:dyDescent="0.25">
      <c r="B910" s="478"/>
      <c r="C910" s="479"/>
      <c r="E910" s="480"/>
      <c r="G910" s="65"/>
    </row>
    <row r="911" spans="2:7" ht="14.25" customHeight="1" x14ac:dyDescent="0.25">
      <c r="B911" s="478"/>
      <c r="C911" s="479"/>
      <c r="E911" s="480"/>
      <c r="G911" s="65"/>
    </row>
    <row r="912" spans="2:7" ht="14.25" customHeight="1" x14ac:dyDescent="0.25">
      <c r="B912" s="478"/>
      <c r="C912" s="479"/>
      <c r="E912" s="480"/>
      <c r="G912" s="65"/>
    </row>
    <row r="913" spans="2:7" ht="14.25" customHeight="1" x14ac:dyDescent="0.25">
      <c r="B913" s="478"/>
      <c r="C913" s="479"/>
      <c r="E913" s="480"/>
      <c r="G913" s="65"/>
    </row>
    <row r="914" spans="2:7" ht="14.25" customHeight="1" x14ac:dyDescent="0.25">
      <c r="B914" s="478"/>
      <c r="C914" s="479"/>
      <c r="E914" s="480"/>
      <c r="G914" s="65"/>
    </row>
    <row r="915" spans="2:7" ht="14.25" customHeight="1" x14ac:dyDescent="0.25">
      <c r="B915" s="478"/>
      <c r="C915" s="479"/>
      <c r="E915" s="480"/>
      <c r="G915" s="65"/>
    </row>
    <row r="916" spans="2:7" ht="14.25" customHeight="1" x14ac:dyDescent="0.25">
      <c r="B916" s="478"/>
      <c r="C916" s="479"/>
      <c r="E916" s="480"/>
      <c r="G916" s="65"/>
    </row>
    <row r="917" spans="2:7" ht="14.25" customHeight="1" x14ac:dyDescent="0.25">
      <c r="B917" s="478"/>
      <c r="C917" s="479"/>
      <c r="E917" s="480"/>
      <c r="G917" s="65"/>
    </row>
    <row r="918" spans="2:7" ht="14.25" customHeight="1" x14ac:dyDescent="0.25">
      <c r="B918" s="478"/>
      <c r="C918" s="479"/>
      <c r="E918" s="480"/>
      <c r="G918" s="65"/>
    </row>
    <row r="919" spans="2:7" ht="14.25" customHeight="1" x14ac:dyDescent="0.25">
      <c r="B919" s="478"/>
      <c r="C919" s="479"/>
      <c r="E919" s="480"/>
      <c r="G919" s="65"/>
    </row>
    <row r="920" spans="2:7" ht="14.25" customHeight="1" x14ac:dyDescent="0.25">
      <c r="B920" s="478"/>
      <c r="C920" s="479"/>
      <c r="E920" s="480"/>
      <c r="G920" s="65"/>
    </row>
    <row r="921" spans="2:7" ht="14.25" customHeight="1" x14ac:dyDescent="0.25">
      <c r="B921" s="478"/>
      <c r="C921" s="479"/>
      <c r="E921" s="480"/>
      <c r="G921" s="65"/>
    </row>
    <row r="922" spans="2:7" ht="14.25" customHeight="1" x14ac:dyDescent="0.25">
      <c r="B922" s="478"/>
      <c r="C922" s="479"/>
      <c r="E922" s="480"/>
      <c r="G922" s="65"/>
    </row>
    <row r="923" spans="2:7" ht="14.25" customHeight="1" x14ac:dyDescent="0.25">
      <c r="B923" s="478"/>
      <c r="C923" s="479"/>
      <c r="E923" s="480"/>
      <c r="G923" s="65"/>
    </row>
    <row r="924" spans="2:7" ht="14.25" customHeight="1" x14ac:dyDescent="0.25">
      <c r="B924" s="478"/>
      <c r="C924" s="479"/>
      <c r="E924" s="480"/>
      <c r="G924" s="65"/>
    </row>
    <row r="925" spans="2:7" ht="14.25" customHeight="1" x14ac:dyDescent="0.25">
      <c r="B925" s="478"/>
      <c r="C925" s="479"/>
      <c r="E925" s="480"/>
      <c r="G925" s="65"/>
    </row>
    <row r="926" spans="2:7" ht="14.25" customHeight="1" x14ac:dyDescent="0.25">
      <c r="B926" s="478"/>
      <c r="C926" s="479"/>
      <c r="E926" s="480"/>
      <c r="G926" s="65"/>
    </row>
    <row r="927" spans="2:7" ht="14.25" customHeight="1" x14ac:dyDescent="0.25">
      <c r="B927" s="478"/>
      <c r="C927" s="479"/>
      <c r="E927" s="480"/>
      <c r="G927" s="65"/>
    </row>
    <row r="928" spans="2:7" ht="14.25" customHeight="1" x14ac:dyDescent="0.25">
      <c r="B928" s="478"/>
      <c r="C928" s="479"/>
      <c r="E928" s="480"/>
      <c r="G928" s="65"/>
    </row>
    <row r="929" spans="2:7" ht="14.25" customHeight="1" x14ac:dyDescent="0.25">
      <c r="B929" s="478"/>
      <c r="C929" s="479"/>
      <c r="E929" s="480"/>
      <c r="G929" s="65"/>
    </row>
    <row r="930" spans="2:7" ht="14.25" customHeight="1" x14ac:dyDescent="0.25">
      <c r="B930" s="478"/>
      <c r="C930" s="479"/>
      <c r="E930" s="480"/>
      <c r="G930" s="65"/>
    </row>
    <row r="931" spans="2:7" ht="14.25" customHeight="1" x14ac:dyDescent="0.25">
      <c r="B931" s="478"/>
      <c r="C931" s="479"/>
      <c r="E931" s="480"/>
      <c r="G931" s="65"/>
    </row>
    <row r="932" spans="2:7" ht="14.25" customHeight="1" x14ac:dyDescent="0.25">
      <c r="B932" s="478"/>
      <c r="C932" s="479"/>
      <c r="E932" s="480"/>
      <c r="G932" s="65"/>
    </row>
    <row r="933" spans="2:7" ht="14.25" customHeight="1" x14ac:dyDescent="0.25">
      <c r="B933" s="478"/>
      <c r="C933" s="479"/>
      <c r="E933" s="480"/>
      <c r="G933" s="65"/>
    </row>
    <row r="934" spans="2:7" ht="14.25" customHeight="1" x14ac:dyDescent="0.25">
      <c r="B934" s="478"/>
      <c r="C934" s="479"/>
      <c r="E934" s="480"/>
      <c r="G934" s="65"/>
    </row>
    <row r="935" spans="2:7" ht="14.25" customHeight="1" x14ac:dyDescent="0.25">
      <c r="B935" s="478"/>
      <c r="C935" s="479"/>
      <c r="E935" s="480"/>
      <c r="G935" s="65"/>
    </row>
    <row r="936" spans="2:7" ht="14.25" customHeight="1" x14ac:dyDescent="0.25">
      <c r="B936" s="478"/>
      <c r="C936" s="479"/>
      <c r="E936" s="480"/>
      <c r="G936" s="65"/>
    </row>
    <row r="937" spans="2:7" ht="14.25" customHeight="1" x14ac:dyDescent="0.25">
      <c r="B937" s="478"/>
      <c r="C937" s="479"/>
      <c r="E937" s="480"/>
      <c r="G937" s="65"/>
    </row>
    <row r="938" spans="2:7" ht="14.25" customHeight="1" x14ac:dyDescent="0.25">
      <c r="B938" s="478"/>
      <c r="C938" s="479"/>
      <c r="E938" s="480"/>
      <c r="G938" s="65"/>
    </row>
    <row r="939" spans="2:7" ht="14.25" customHeight="1" x14ac:dyDescent="0.25">
      <c r="B939" s="478"/>
      <c r="C939" s="479"/>
      <c r="E939" s="480"/>
      <c r="G939" s="65"/>
    </row>
    <row r="940" spans="2:7" ht="14.25" customHeight="1" x14ac:dyDescent="0.25">
      <c r="B940" s="478"/>
      <c r="C940" s="479"/>
      <c r="E940" s="480"/>
      <c r="G940" s="65"/>
    </row>
    <row r="941" spans="2:7" ht="14.25" customHeight="1" x14ac:dyDescent="0.25">
      <c r="B941" s="478"/>
      <c r="C941" s="479"/>
      <c r="E941" s="480"/>
      <c r="G941" s="65"/>
    </row>
    <row r="942" spans="2:7" ht="14.25" customHeight="1" x14ac:dyDescent="0.25">
      <c r="B942" s="478"/>
      <c r="C942" s="479"/>
      <c r="E942" s="480"/>
      <c r="G942" s="65"/>
    </row>
    <row r="943" spans="2:7" ht="14.25" customHeight="1" x14ac:dyDescent="0.25">
      <c r="B943" s="478"/>
      <c r="C943" s="479"/>
      <c r="E943" s="480"/>
      <c r="G943" s="65"/>
    </row>
    <row r="944" spans="2:7" ht="14.25" customHeight="1" x14ac:dyDescent="0.25">
      <c r="B944" s="478"/>
      <c r="C944" s="479"/>
      <c r="E944" s="480"/>
      <c r="G944" s="65"/>
    </row>
    <row r="945" spans="2:7" ht="14.25" customHeight="1" x14ac:dyDescent="0.25">
      <c r="B945" s="478"/>
      <c r="C945" s="479"/>
      <c r="E945" s="480"/>
      <c r="G945" s="65"/>
    </row>
    <row r="946" spans="2:7" ht="14.25" customHeight="1" x14ac:dyDescent="0.25">
      <c r="B946" s="478"/>
      <c r="C946" s="479"/>
      <c r="E946" s="480"/>
      <c r="G946" s="65"/>
    </row>
    <row r="947" spans="2:7" ht="14.25" customHeight="1" x14ac:dyDescent="0.25">
      <c r="B947" s="478"/>
      <c r="C947" s="479"/>
      <c r="E947" s="480"/>
      <c r="G947" s="65"/>
    </row>
    <row r="948" spans="2:7" ht="14.25" customHeight="1" x14ac:dyDescent="0.25">
      <c r="B948" s="478"/>
      <c r="C948" s="479"/>
      <c r="E948" s="480"/>
      <c r="G948" s="65"/>
    </row>
    <row r="949" spans="2:7" ht="14.25" customHeight="1" x14ac:dyDescent="0.25">
      <c r="B949" s="478"/>
      <c r="C949" s="479"/>
      <c r="E949" s="480"/>
      <c r="G949" s="65"/>
    </row>
    <row r="950" spans="2:7" ht="14.25" customHeight="1" x14ac:dyDescent="0.25">
      <c r="B950" s="478"/>
      <c r="C950" s="479"/>
      <c r="E950" s="480"/>
      <c r="G950" s="65"/>
    </row>
    <row r="951" spans="2:7" ht="14.25" customHeight="1" x14ac:dyDescent="0.25">
      <c r="B951" s="478"/>
      <c r="C951" s="479"/>
      <c r="E951" s="480"/>
      <c r="G951" s="65"/>
    </row>
    <row r="952" spans="2:7" ht="14.25" customHeight="1" x14ac:dyDescent="0.25">
      <c r="B952" s="478"/>
      <c r="C952" s="479"/>
      <c r="E952" s="480"/>
      <c r="G952" s="65"/>
    </row>
    <row r="953" spans="2:7" ht="14.25" customHeight="1" x14ac:dyDescent="0.25">
      <c r="B953" s="478"/>
      <c r="C953" s="479"/>
      <c r="E953" s="480"/>
      <c r="G953" s="65"/>
    </row>
    <row r="954" spans="2:7" ht="14.25" customHeight="1" x14ac:dyDescent="0.25">
      <c r="B954" s="478"/>
      <c r="C954" s="479"/>
      <c r="E954" s="480"/>
      <c r="G954" s="65"/>
    </row>
    <row r="955" spans="2:7" ht="14.25" customHeight="1" x14ac:dyDescent="0.25">
      <c r="B955" s="478"/>
      <c r="C955" s="479"/>
      <c r="E955" s="480"/>
      <c r="G955" s="65"/>
    </row>
    <row r="956" spans="2:7" ht="14.25" customHeight="1" x14ac:dyDescent="0.25">
      <c r="B956" s="478"/>
      <c r="C956" s="479"/>
      <c r="E956" s="480"/>
      <c r="G956" s="65"/>
    </row>
    <row r="957" spans="2:7" ht="14.25" customHeight="1" x14ac:dyDescent="0.25">
      <c r="B957" s="478"/>
      <c r="C957" s="479"/>
      <c r="E957" s="480"/>
      <c r="G957" s="65"/>
    </row>
    <row r="958" spans="2:7" ht="14.25" customHeight="1" x14ac:dyDescent="0.25">
      <c r="B958" s="478"/>
      <c r="C958" s="479"/>
      <c r="E958" s="480"/>
      <c r="G958" s="65"/>
    </row>
    <row r="959" spans="2:7" ht="14.25" customHeight="1" x14ac:dyDescent="0.25">
      <c r="B959" s="478"/>
      <c r="C959" s="479"/>
      <c r="E959" s="480"/>
      <c r="G959" s="65"/>
    </row>
    <row r="960" spans="2:7" ht="14.25" customHeight="1" x14ac:dyDescent="0.25">
      <c r="B960" s="478"/>
      <c r="C960" s="479"/>
      <c r="E960" s="480"/>
      <c r="G960" s="65"/>
    </row>
    <row r="961" spans="2:7" ht="14.25" customHeight="1" x14ac:dyDescent="0.25">
      <c r="B961" s="478"/>
      <c r="C961" s="479"/>
      <c r="E961" s="480"/>
      <c r="G961" s="65"/>
    </row>
    <row r="962" spans="2:7" ht="14.25" customHeight="1" x14ac:dyDescent="0.25">
      <c r="B962" s="478"/>
      <c r="C962" s="479"/>
      <c r="E962" s="480"/>
      <c r="G962" s="65"/>
    </row>
    <row r="963" spans="2:7" ht="14.25" customHeight="1" x14ac:dyDescent="0.25">
      <c r="B963" s="478"/>
      <c r="C963" s="479"/>
      <c r="E963" s="480"/>
      <c r="G963" s="65"/>
    </row>
    <row r="964" spans="2:7" ht="14.25" customHeight="1" x14ac:dyDescent="0.25">
      <c r="B964" s="478"/>
      <c r="C964" s="479"/>
      <c r="E964" s="480"/>
      <c r="G964" s="65"/>
    </row>
    <row r="965" spans="2:7" ht="14.25" customHeight="1" x14ac:dyDescent="0.25">
      <c r="B965" s="478"/>
      <c r="C965" s="479"/>
      <c r="E965" s="480"/>
      <c r="G965" s="65"/>
    </row>
    <row r="966" spans="2:7" ht="14.25" customHeight="1" x14ac:dyDescent="0.25">
      <c r="B966" s="478"/>
      <c r="C966" s="479"/>
      <c r="E966" s="480"/>
      <c r="G966" s="65"/>
    </row>
    <row r="967" spans="2:7" ht="14.25" customHeight="1" x14ac:dyDescent="0.25">
      <c r="B967" s="478"/>
      <c r="C967" s="479"/>
      <c r="E967" s="480"/>
      <c r="G967" s="65"/>
    </row>
    <row r="968" spans="2:7" ht="14.25" customHeight="1" x14ac:dyDescent="0.25">
      <c r="B968" s="478"/>
      <c r="C968" s="479"/>
      <c r="E968" s="480"/>
      <c r="G968" s="65"/>
    </row>
    <row r="969" spans="2:7" ht="14.25" customHeight="1" x14ac:dyDescent="0.25">
      <c r="B969" s="478"/>
      <c r="C969" s="479"/>
      <c r="E969" s="480"/>
      <c r="G969" s="65"/>
    </row>
    <row r="970" spans="2:7" ht="14.25" customHeight="1" x14ac:dyDescent="0.25">
      <c r="B970" s="478"/>
      <c r="C970" s="479"/>
      <c r="E970" s="480"/>
      <c r="G970" s="65"/>
    </row>
    <row r="971" spans="2:7" ht="14.25" customHeight="1" x14ac:dyDescent="0.25">
      <c r="B971" s="478"/>
      <c r="C971" s="479"/>
      <c r="E971" s="480"/>
      <c r="G971" s="65"/>
    </row>
    <row r="972" spans="2:7" ht="14.25" customHeight="1" x14ac:dyDescent="0.25">
      <c r="B972" s="478"/>
      <c r="C972" s="479"/>
      <c r="E972" s="480"/>
      <c r="G972" s="65"/>
    </row>
    <row r="973" spans="2:7" ht="14.25" customHeight="1" x14ac:dyDescent="0.25">
      <c r="B973" s="478"/>
      <c r="C973" s="479"/>
      <c r="E973" s="480"/>
      <c r="G973" s="65"/>
    </row>
    <row r="974" spans="2:7" ht="14.25" customHeight="1" x14ac:dyDescent="0.25">
      <c r="B974" s="478"/>
      <c r="C974" s="479"/>
      <c r="E974" s="480"/>
      <c r="G974" s="65"/>
    </row>
    <row r="975" spans="2:7" ht="14.25" customHeight="1" x14ac:dyDescent="0.25">
      <c r="B975" s="478"/>
      <c r="C975" s="479"/>
      <c r="E975" s="480"/>
      <c r="G975" s="65"/>
    </row>
    <row r="976" spans="2:7" ht="14.25" customHeight="1" x14ac:dyDescent="0.25">
      <c r="B976" s="478"/>
      <c r="C976" s="479"/>
      <c r="E976" s="480"/>
      <c r="G976" s="65"/>
    </row>
    <row r="977" spans="2:7" ht="14.25" customHeight="1" x14ac:dyDescent="0.25">
      <c r="B977" s="478"/>
      <c r="C977" s="479"/>
      <c r="E977" s="480"/>
      <c r="G977" s="65"/>
    </row>
    <row r="978" spans="2:7" ht="14.25" customHeight="1" x14ac:dyDescent="0.25">
      <c r="B978" s="478"/>
      <c r="C978" s="479"/>
      <c r="E978" s="480"/>
      <c r="G978" s="65"/>
    </row>
    <row r="979" spans="2:7" ht="14.25" customHeight="1" x14ac:dyDescent="0.25">
      <c r="B979" s="478"/>
      <c r="C979" s="479"/>
      <c r="E979" s="480"/>
      <c r="G979" s="65"/>
    </row>
    <row r="980" spans="2:7" ht="14.25" customHeight="1" x14ac:dyDescent="0.25">
      <c r="B980" s="478"/>
      <c r="C980" s="479"/>
      <c r="E980" s="480"/>
      <c r="G980" s="65"/>
    </row>
    <row r="981" spans="2:7" ht="14.25" customHeight="1" x14ac:dyDescent="0.25">
      <c r="B981" s="478"/>
      <c r="C981" s="479"/>
      <c r="E981" s="480"/>
      <c r="G981" s="65"/>
    </row>
    <row r="982" spans="2:7" ht="14.25" customHeight="1" x14ac:dyDescent="0.25">
      <c r="B982" s="478"/>
      <c r="C982" s="479"/>
      <c r="E982" s="480"/>
      <c r="G982" s="65"/>
    </row>
    <row r="983" spans="2:7" ht="14.25" customHeight="1" x14ac:dyDescent="0.25">
      <c r="B983" s="478"/>
      <c r="C983" s="479"/>
      <c r="E983" s="480"/>
      <c r="G983" s="65"/>
    </row>
    <row r="984" spans="2:7" ht="14.25" customHeight="1" x14ac:dyDescent="0.25">
      <c r="B984" s="478"/>
      <c r="C984" s="479"/>
      <c r="E984" s="480"/>
      <c r="G984" s="65"/>
    </row>
    <row r="985" spans="2:7" ht="14.25" customHeight="1" x14ac:dyDescent="0.25">
      <c r="B985" s="478"/>
      <c r="C985" s="479"/>
      <c r="E985" s="480"/>
      <c r="G985" s="65"/>
    </row>
    <row r="986" spans="2:7" ht="14.25" customHeight="1" x14ac:dyDescent="0.25">
      <c r="B986" s="478"/>
      <c r="C986" s="479"/>
      <c r="E986" s="480"/>
      <c r="G986" s="65"/>
    </row>
    <row r="987" spans="2:7" ht="14.25" customHeight="1" x14ac:dyDescent="0.25">
      <c r="B987" s="478"/>
      <c r="C987" s="479"/>
      <c r="E987" s="480"/>
      <c r="G987" s="65"/>
    </row>
    <row r="988" spans="2:7" ht="14.25" customHeight="1" x14ac:dyDescent="0.25">
      <c r="B988" s="478"/>
      <c r="C988" s="479"/>
      <c r="E988" s="480"/>
      <c r="G988" s="65"/>
    </row>
    <row r="989" spans="2:7" ht="14.25" customHeight="1" x14ac:dyDescent="0.25">
      <c r="B989" s="478"/>
      <c r="C989" s="479"/>
      <c r="E989" s="480"/>
      <c r="G989" s="65"/>
    </row>
    <row r="990" spans="2:7" ht="14.25" customHeight="1" x14ac:dyDescent="0.25">
      <c r="B990" s="478"/>
      <c r="C990" s="479"/>
      <c r="E990" s="480"/>
      <c r="G990" s="65"/>
    </row>
    <row r="991" spans="2:7" ht="14.25" customHeight="1" x14ac:dyDescent="0.25">
      <c r="B991" s="478"/>
      <c r="C991" s="479"/>
      <c r="E991" s="480"/>
      <c r="G991" s="65"/>
    </row>
    <row r="992" spans="2:7" ht="14.25" customHeight="1" x14ac:dyDescent="0.25">
      <c r="B992" s="478"/>
      <c r="C992" s="479"/>
      <c r="E992" s="480"/>
      <c r="G992" s="65"/>
    </row>
    <row r="993" spans="2:7" ht="14.25" customHeight="1" x14ac:dyDescent="0.25">
      <c r="B993" s="478"/>
      <c r="C993" s="479"/>
      <c r="E993" s="480"/>
      <c r="G993" s="65"/>
    </row>
    <row r="994" spans="2:7" ht="14.25" customHeight="1" x14ac:dyDescent="0.25">
      <c r="B994" s="478"/>
      <c r="C994" s="479"/>
      <c r="E994" s="480"/>
      <c r="G994" s="65"/>
    </row>
    <row r="995" spans="2:7" ht="14.25" customHeight="1" x14ac:dyDescent="0.25">
      <c r="B995" s="478"/>
      <c r="C995" s="479"/>
      <c r="E995" s="480"/>
      <c r="G995" s="65"/>
    </row>
    <row r="996" spans="2:7" ht="14.25" customHeight="1" x14ac:dyDescent="0.25">
      <c r="B996" s="478"/>
      <c r="C996" s="479"/>
      <c r="E996" s="480"/>
      <c r="G996" s="65"/>
    </row>
    <row r="997" spans="2:7" ht="14.25" customHeight="1" x14ac:dyDescent="0.25">
      <c r="B997" s="478"/>
      <c r="C997" s="479"/>
      <c r="E997" s="480"/>
      <c r="G997" s="65"/>
    </row>
    <row r="998" spans="2:7" ht="14.25" customHeight="1" x14ac:dyDescent="0.25">
      <c r="B998" s="478"/>
      <c r="C998" s="479"/>
      <c r="E998" s="480"/>
      <c r="G998" s="65"/>
    </row>
    <row r="999" spans="2:7" ht="14.25" customHeight="1" x14ac:dyDescent="0.25">
      <c r="B999" s="478"/>
      <c r="C999" s="479"/>
      <c r="E999" s="480"/>
      <c r="G999" s="65"/>
    </row>
    <row r="1000" spans="2:7" ht="14.25" customHeight="1" x14ac:dyDescent="0.25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2578125" defaultRowHeight="15" customHeight="1" x14ac:dyDescent="0.25"/>
  <cols>
    <col min="1" max="1" width="5" customWidth="1"/>
    <col min="2" max="2" width="12.7109375" customWidth="1"/>
    <col min="3" max="3" width="23.28515625" customWidth="1"/>
    <col min="4" max="4" width="17.5703125" customWidth="1"/>
    <col min="5" max="5" width="29" customWidth="1"/>
    <col min="6" max="6" width="24.85546875" customWidth="1"/>
    <col min="7" max="7" width="22" customWidth="1"/>
    <col min="8" max="8" width="15.5703125" customWidth="1"/>
    <col min="9" max="9" width="19.5703125" customWidth="1"/>
    <col min="10" max="10" width="20.140625" customWidth="1"/>
    <col min="11" max="11" width="16.7109375" customWidth="1"/>
    <col min="12" max="12" width="15.28515625" customWidth="1"/>
    <col min="13" max="13" width="19" customWidth="1"/>
    <col min="14" max="14" width="19.5703125" customWidth="1"/>
    <col min="15" max="15" width="16.7109375" customWidth="1"/>
    <col min="16" max="16" width="15.28515625" customWidth="1"/>
    <col min="17" max="17" width="8.7109375" customWidth="1"/>
    <col min="18" max="18" width="14.7109375" customWidth="1"/>
    <col min="19" max="19" width="11.85546875" customWidth="1"/>
    <col min="20" max="20" width="10.5703125" customWidth="1"/>
    <col min="21" max="21" width="9.140625" customWidth="1"/>
    <col min="22" max="26" width="8.7109375" customWidth="1"/>
  </cols>
  <sheetData>
    <row r="1" spans="1:26" ht="14.25" customHeight="1" x14ac:dyDescent="0.25">
      <c r="A1" s="484"/>
      <c r="C1" s="573" t="s">
        <v>785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25">
      <c r="A2" s="487" t="s">
        <v>659</v>
      </c>
      <c r="B2" s="488" t="s">
        <v>774</v>
      </c>
      <c r="C2" s="489" t="s">
        <v>786</v>
      </c>
      <c r="D2" s="489" t="s">
        <v>787</v>
      </c>
      <c r="E2" s="489" t="s">
        <v>788</v>
      </c>
      <c r="F2" s="489" t="s">
        <v>789</v>
      </c>
      <c r="G2" s="489" t="s">
        <v>790</v>
      </c>
      <c r="H2" s="489" t="s">
        <v>791</v>
      </c>
      <c r="I2" s="490" t="s">
        <v>792</v>
      </c>
      <c r="J2" s="490" t="s">
        <v>793</v>
      </c>
      <c r="K2" s="490" t="s">
        <v>794</v>
      </c>
      <c r="L2" s="490" t="s">
        <v>795</v>
      </c>
      <c r="M2" s="491" t="s">
        <v>796</v>
      </c>
      <c r="N2" s="491" t="s">
        <v>797</v>
      </c>
      <c r="O2" s="491" t="s">
        <v>794</v>
      </c>
      <c r="P2" s="491" t="s">
        <v>795</v>
      </c>
      <c r="Q2" s="492"/>
      <c r="R2" s="493" t="s">
        <v>798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25">
      <c r="A3" s="495">
        <v>2020</v>
      </c>
      <c r="B3" s="496" t="s">
        <v>799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25">
      <c r="A4" s="501">
        <v>2020</v>
      </c>
      <c r="B4" s="47" t="s">
        <v>800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25">
      <c r="A5" s="501">
        <v>2020</v>
      </c>
      <c r="B5" s="47" t="s">
        <v>801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25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25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25">
      <c r="A8" s="495">
        <v>2021</v>
      </c>
      <c r="B8" s="496" t="s">
        <v>802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25">
      <c r="A9" s="501">
        <v>2021</v>
      </c>
      <c r="B9" s="47" t="s">
        <v>800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25">
      <c r="A10" s="501">
        <v>2021</v>
      </c>
      <c r="B10" s="47" t="s">
        <v>801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25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25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25">
      <c r="A13" s="495">
        <v>2022</v>
      </c>
      <c r="B13" s="496" t="s">
        <v>799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25">
      <c r="A14" s="501">
        <v>2022</v>
      </c>
      <c r="B14" s="47" t="s">
        <v>800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25">
      <c r="A15" s="501">
        <v>2022</v>
      </c>
      <c r="B15" s="47" t="s">
        <v>801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25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25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25">
      <c r="A18" s="495">
        <v>2023</v>
      </c>
      <c r="B18" s="496" t="s">
        <v>799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25">
      <c r="A19" s="501">
        <v>2023</v>
      </c>
      <c r="B19" s="47" t="s">
        <v>803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25">
      <c r="A20" s="501">
        <v>2023</v>
      </c>
      <c r="B20" s="47" t="s">
        <v>800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25">
      <c r="A21" s="501">
        <v>2023</v>
      </c>
      <c r="B21" s="47" t="s">
        <v>801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25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25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25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25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25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25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25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25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25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25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25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25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25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25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25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25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25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25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25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25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25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25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25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25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25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25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25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25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25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25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25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25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25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25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25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25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25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25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25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25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25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25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25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25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25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25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25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25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25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25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25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25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25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25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25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25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25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25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25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25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25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25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25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25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25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25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25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25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25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25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25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25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25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25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25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25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25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25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25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25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25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25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25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25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25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25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25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25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25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25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25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25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25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25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25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25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25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25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25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25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25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25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25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25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25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25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25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25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25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25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25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25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25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25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25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25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25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25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25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25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25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25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25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25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25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25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25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25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25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25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25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25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25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25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25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25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25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25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25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25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25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25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25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25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25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25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25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25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25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25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25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25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25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25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25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25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25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25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25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25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25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25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25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25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25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25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25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25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25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25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25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25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25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25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25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25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25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25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25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25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25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25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25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25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25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25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25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25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25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25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25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25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25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25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25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25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25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25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25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25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25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25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25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25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25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25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25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25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25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25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25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25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25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25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25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25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25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25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25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25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25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25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25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25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25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25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25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25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25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25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25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25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25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25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25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25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25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25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25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25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25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25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25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25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25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25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25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25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25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25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25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25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25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25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25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25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25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25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25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25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25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25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25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25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25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25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25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25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25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25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25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25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25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25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25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25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25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25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25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25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25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25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25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25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25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25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25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25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25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25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25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25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25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25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25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25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25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25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25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25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25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25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25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25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25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25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25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25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25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25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25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25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25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25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25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25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25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25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25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25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25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25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25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25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25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25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25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25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25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25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25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25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25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25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25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25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25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25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25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25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25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25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25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25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25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25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25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25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25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25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25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25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25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25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25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25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25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25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25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25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25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25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25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25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25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25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25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25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25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25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25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25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25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25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25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25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25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25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25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25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25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25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25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25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25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25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25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25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25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25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25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25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25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25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25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25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25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25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25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25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25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25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25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25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25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25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25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25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25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25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25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25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25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25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25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25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25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25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25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25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25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25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25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25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25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25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25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25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25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25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25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25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25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25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25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25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25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25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25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25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25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25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25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25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25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25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25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25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25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25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25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25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25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25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25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25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25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25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25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25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25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25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25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25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25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25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25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25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25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25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25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25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25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25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25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25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25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25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25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25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25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25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25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25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25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25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25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25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25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25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25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25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25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25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25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25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25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25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25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25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25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25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25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25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25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25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25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25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25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25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25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25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25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25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25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25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25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25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25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25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25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25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25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25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25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25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25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25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25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25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25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25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25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25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25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25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25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25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25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25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25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25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25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25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25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25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25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25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25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25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25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25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25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25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25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25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25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25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25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25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25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25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25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25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25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25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25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25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25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25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25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25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25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25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25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25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25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25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25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25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25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25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25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25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25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25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25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25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25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25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25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25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25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25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25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25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25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25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25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25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25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25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25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25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25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25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25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25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25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25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25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25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25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25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25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25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25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25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25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25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25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25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25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25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25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25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25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25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25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25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25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25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25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25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25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25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25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25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25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25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25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25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25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25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25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25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25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25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25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25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25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25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25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25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25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25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25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25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25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25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25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25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25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25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25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25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25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25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25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25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25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25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25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25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25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25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25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25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25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25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25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25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25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25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25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25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25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25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25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25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25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25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25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25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25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25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25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25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25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25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25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25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25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25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25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25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25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25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25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25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25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25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25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25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25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25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25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25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25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25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25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25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25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25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25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25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25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25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25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25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25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25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25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25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25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25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25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25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25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25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25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25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25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25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25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25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25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25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25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25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25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25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25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25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25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25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25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25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25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25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25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25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25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25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25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25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25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25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25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25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25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25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25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25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25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25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25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25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25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25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25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25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25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25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25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25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25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25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25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25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25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25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25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25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25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25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25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25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25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25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25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25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25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25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25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25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25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25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25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25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25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25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25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25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25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25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25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25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25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25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25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25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25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25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25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25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25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25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25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25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25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25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25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25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25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25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25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25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25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25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25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25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25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25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25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25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25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25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25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25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25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25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25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25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25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25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25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25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25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25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25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25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25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25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25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25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25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25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25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25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25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25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25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25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25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25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25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25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25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25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25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25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25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25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25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25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25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25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25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25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25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25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25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25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25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25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25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25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25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25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25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25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25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25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25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25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25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25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25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25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25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25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25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25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25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25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25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25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25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25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25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25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25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25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25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25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25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25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25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25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25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25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25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25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25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25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25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25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25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25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25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25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25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25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25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25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25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25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25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25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25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25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25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25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25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25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25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25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25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25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25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25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25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25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25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25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25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25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25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25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25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25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25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25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25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25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25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25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25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2026-10-27T10:51:19Z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